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celia/Dropbox (Diagram)/Diagram Team Folder/Clients/WCC/Transport Projects/Page - Network and Cycle counts/Cycle counts/Cordon Data/Last 20 years of data v2/"/>
    </mc:Choice>
  </mc:AlternateContent>
  <xr:revisionPtr revIDLastSave="0" documentId="13_ncr:1_{37466AB2-A10D-6348-BCC7-B7A549E03EBC}" xr6:coauthVersionLast="32" xr6:coauthVersionMax="32" xr10:uidLastSave="{00000000-0000-0000-0000-000000000000}"/>
  <bookViews>
    <workbookView xWindow="31120" yWindow="1440" windowWidth="32820" windowHeight="17700" xr2:uid="{00000000-000D-0000-FFFF-FFFF00000000}"/>
  </bookViews>
  <sheets>
    <sheet name="cycle (2)" sheetId="9" r:id="rId1"/>
    <sheet name="Summary (2)" sheetId="10" r:id="rId2"/>
    <sheet name="Upland_Glenmore" sheetId="11" r:id="rId3"/>
    <sheet name="Adelaide_John_Riddiford" sheetId="12" r:id="rId4"/>
    <sheet name="Wellington_Cobham_Evans Bay (2)" sheetId="13" r:id="rId5"/>
    <sheet name="Hutt_Tinakori_Thorndon (2)" sheetId="14" r:id="rId6"/>
    <sheet name="Jarden_Centennial_Hutt" sheetId="15" r:id="rId7"/>
    <sheet name="cycle cordon" sheetId="16" r:id="rId8"/>
    <sheet name="Summary (3)" sheetId="17" r:id="rId9"/>
    <sheet name="cycle" sheetId="1" r:id="rId10"/>
    <sheet name="Summary" sheetId="8" r:id="rId11"/>
    <sheet name="Wellington_Cobham_Evans Bay" sheetId="5" r:id="rId12"/>
    <sheet name="Hutt_Tinakori_Thorndon" sheetId="6" r:id="rId13"/>
    <sheet name="Lyall Pde" sheetId="7" r:id="rId14"/>
  </sheets>
  <definedNames>
    <definedName name="_xlnm.Print_Area" localSheetId="3">Adelaide_John_Riddiford!$A$1:$R$150</definedName>
    <definedName name="_xlnm.Print_Area" localSheetId="9">cycle!$A$1:$Q$5</definedName>
    <definedName name="_xlnm.Print_Area" localSheetId="0">'cycle (2)'!$A$1:$Q$8</definedName>
    <definedName name="_xlnm.Print_Area" localSheetId="7">'cycle cordon'!$A$1:$N$366</definedName>
    <definedName name="_xlnm.Print_Area" localSheetId="12">Hutt_Tinakori_Thorndon!$A$1:$R$126</definedName>
    <definedName name="_xlnm.Print_Area" localSheetId="5">'Hutt_Tinakori_Thorndon (2)'!$A$1:$R$151</definedName>
    <definedName name="_xlnm.Print_Area" localSheetId="6">Jarden_Centennial_Hutt!$A$1:$S$151</definedName>
    <definedName name="_xlnm.Print_Area" localSheetId="13">'Lyall Pde'!$A$1:$S$118</definedName>
    <definedName name="_xlnm.Print_Area" localSheetId="2">Upland_Glenmore!$A$1:$R$151</definedName>
    <definedName name="_xlnm.Print_Area" localSheetId="11">'Wellington_Cobham_Evans Bay'!$A$1:$R$127</definedName>
    <definedName name="_xlnm.Print_Area" localSheetId="4">'Wellington_Cobham_Evans Bay (2)'!$A$1:$R$151</definedName>
    <definedName name="_xlnm.Print_Titles" localSheetId="3">Adelaide_John_Riddiford!$1:$2</definedName>
    <definedName name="_xlnm.Print_Titles" localSheetId="9">cycle!$1:$2</definedName>
    <definedName name="_xlnm.Print_Titles" localSheetId="0">'cycle (2)'!$1:$2</definedName>
    <definedName name="_xlnm.Print_Titles" localSheetId="12">Hutt_Tinakori_Thorndon!$1:$2</definedName>
    <definedName name="_xlnm.Print_Titles" localSheetId="5">'Hutt_Tinakori_Thorndon (2)'!$1:$2</definedName>
    <definedName name="_xlnm.Print_Titles" localSheetId="6">Jarden_Centennial_Hutt!$1:$2</definedName>
    <definedName name="_xlnm.Print_Titles" localSheetId="13">'Lyall Pde'!$1:$2</definedName>
    <definedName name="_xlnm.Print_Titles" localSheetId="2">Upland_Glenmore!$1:$2</definedName>
    <definedName name="_xlnm.Print_Titles" localSheetId="11">'Wellington_Cobham_Evans Bay'!$1:$2</definedName>
    <definedName name="_xlnm.Print_Titles" localSheetId="4">'Wellington_Cobham_Evans Bay (2)'!$1:$2</definedName>
  </definedNames>
  <calcPr calcId="179017"/>
</workbook>
</file>

<file path=xl/calcChain.xml><?xml version="1.0" encoding="utf-8"?>
<calcChain xmlns="http://schemas.openxmlformats.org/spreadsheetml/2006/main">
  <c r="D4" i="16" l="1"/>
  <c r="E4" i="16"/>
  <c r="F4" i="16"/>
  <c r="L4" i="16" s="1"/>
  <c r="G4" i="16"/>
  <c r="H4" i="16"/>
  <c r="I4" i="16"/>
  <c r="J4" i="16"/>
  <c r="K4" i="16"/>
  <c r="O4" i="16"/>
  <c r="S4" i="16"/>
  <c r="D5" i="16"/>
  <c r="E5" i="16"/>
  <c r="F5" i="16"/>
  <c r="G5" i="16"/>
  <c r="H5" i="16"/>
  <c r="I5" i="16"/>
  <c r="J5" i="16"/>
  <c r="K5" i="16"/>
  <c r="S5" i="16" s="1"/>
  <c r="O5" i="16"/>
  <c r="D6" i="16"/>
  <c r="E6" i="16"/>
  <c r="F6" i="16"/>
  <c r="L6" i="16" s="1"/>
  <c r="G6" i="16"/>
  <c r="H6" i="16"/>
  <c r="I6" i="16"/>
  <c r="J6" i="16"/>
  <c r="K6" i="16"/>
  <c r="O6" i="16"/>
  <c r="S6" i="16"/>
  <c r="D7" i="16"/>
  <c r="E7" i="16"/>
  <c r="F7" i="16"/>
  <c r="G7" i="16"/>
  <c r="H7" i="16"/>
  <c r="I7" i="16"/>
  <c r="J7" i="16"/>
  <c r="K7" i="16"/>
  <c r="S7" i="16" s="1"/>
  <c r="O7" i="16"/>
  <c r="D8" i="16"/>
  <c r="E8" i="16"/>
  <c r="F8" i="16"/>
  <c r="L8" i="16" s="1"/>
  <c r="G8" i="16"/>
  <c r="H8" i="16"/>
  <c r="I8" i="16"/>
  <c r="J8" i="16"/>
  <c r="K8" i="16"/>
  <c r="O8" i="16"/>
  <c r="S8" i="16"/>
  <c r="D9" i="16"/>
  <c r="E9" i="16"/>
  <c r="F9" i="16"/>
  <c r="G9" i="16"/>
  <c r="H9" i="16"/>
  <c r="I9" i="16"/>
  <c r="J9" i="16"/>
  <c r="K9" i="16"/>
  <c r="S9" i="16" s="1"/>
  <c r="O9" i="16"/>
  <c r="D10" i="16"/>
  <c r="E10" i="16"/>
  <c r="F10" i="16"/>
  <c r="L10" i="16" s="1"/>
  <c r="G10" i="16"/>
  <c r="H10" i="16"/>
  <c r="I10" i="16"/>
  <c r="J10" i="16"/>
  <c r="K10" i="16"/>
  <c r="O10" i="16"/>
  <c r="S10" i="16"/>
  <c r="D11" i="16"/>
  <c r="E11" i="16"/>
  <c r="F11" i="16"/>
  <c r="G11" i="16"/>
  <c r="H11" i="16"/>
  <c r="I11" i="16"/>
  <c r="J11" i="16"/>
  <c r="K11" i="16"/>
  <c r="S11" i="16" s="1"/>
  <c r="O11" i="16"/>
  <c r="D12" i="16"/>
  <c r="E12" i="16"/>
  <c r="F12" i="16"/>
  <c r="L12" i="16" s="1"/>
  <c r="G12" i="16"/>
  <c r="H12" i="16"/>
  <c r="I12" i="16"/>
  <c r="J12" i="16"/>
  <c r="K12" i="16"/>
  <c r="O12" i="16"/>
  <c r="S12" i="16"/>
  <c r="D13" i="16"/>
  <c r="E13" i="16"/>
  <c r="F13" i="16"/>
  <c r="G13" i="16"/>
  <c r="H13" i="16"/>
  <c r="I13" i="16"/>
  <c r="J13" i="16"/>
  <c r="K13" i="16"/>
  <c r="S13" i="16" s="1"/>
  <c r="O13" i="16"/>
  <c r="D14" i="16"/>
  <c r="E14" i="16"/>
  <c r="F14" i="16"/>
  <c r="L14" i="16" s="1"/>
  <c r="G14" i="16"/>
  <c r="O14" i="16" s="1"/>
  <c r="H14" i="16"/>
  <c r="I14" i="16"/>
  <c r="J14" i="16"/>
  <c r="K14" i="16"/>
  <c r="S14" i="16"/>
  <c r="D15" i="16"/>
  <c r="E15" i="16"/>
  <c r="F15" i="16"/>
  <c r="G15" i="16"/>
  <c r="H15" i="16"/>
  <c r="I15" i="16"/>
  <c r="J15" i="16"/>
  <c r="K15" i="16"/>
  <c r="S15" i="16" s="1"/>
  <c r="O15" i="16"/>
  <c r="D16" i="16"/>
  <c r="E16" i="16"/>
  <c r="F16" i="16"/>
  <c r="L16" i="16" s="1"/>
  <c r="G16" i="16"/>
  <c r="O16" i="16" s="1"/>
  <c r="H16" i="16"/>
  <c r="I16" i="16"/>
  <c r="J16" i="16"/>
  <c r="K16" i="16"/>
  <c r="S16" i="16"/>
  <c r="D17" i="16"/>
  <c r="E17" i="16"/>
  <c r="F17" i="16"/>
  <c r="G17" i="16"/>
  <c r="H17" i="16"/>
  <c r="I17" i="16"/>
  <c r="J17" i="16"/>
  <c r="K17" i="16"/>
  <c r="S17" i="16" s="1"/>
  <c r="O17" i="16"/>
  <c r="D18" i="16"/>
  <c r="E18" i="16"/>
  <c r="F18" i="16"/>
  <c r="L18" i="16" s="1"/>
  <c r="G18" i="16"/>
  <c r="O18" i="16" s="1"/>
  <c r="H18" i="16"/>
  <c r="I18" i="16"/>
  <c r="J18" i="16"/>
  <c r="K18" i="16"/>
  <c r="S18" i="16"/>
  <c r="D19" i="16"/>
  <c r="E19" i="16"/>
  <c r="F19" i="16"/>
  <c r="G19" i="16"/>
  <c r="H19" i="16"/>
  <c r="I19" i="16"/>
  <c r="J19" i="16"/>
  <c r="K19" i="16"/>
  <c r="S19" i="16" s="1"/>
  <c r="O19" i="16"/>
  <c r="D20" i="16"/>
  <c r="E20" i="16"/>
  <c r="F20" i="16"/>
  <c r="L20" i="16" s="1"/>
  <c r="G20" i="16"/>
  <c r="O20" i="16" s="1"/>
  <c r="H20" i="16"/>
  <c r="I20" i="16"/>
  <c r="J20" i="16"/>
  <c r="K20" i="16"/>
  <c r="S20" i="16"/>
  <c r="D21" i="16"/>
  <c r="E21" i="16"/>
  <c r="F21" i="16"/>
  <c r="G21" i="16"/>
  <c r="H21" i="16"/>
  <c r="I21" i="16"/>
  <c r="J21" i="16"/>
  <c r="K21" i="16"/>
  <c r="S21" i="16" s="1"/>
  <c r="O21" i="16"/>
  <c r="D22" i="16"/>
  <c r="E22" i="16"/>
  <c r="F22" i="16"/>
  <c r="L22" i="16" s="1"/>
  <c r="G22" i="16"/>
  <c r="O22" i="16" s="1"/>
  <c r="H22" i="16"/>
  <c r="I22" i="16"/>
  <c r="J22" i="16"/>
  <c r="K22" i="16"/>
  <c r="S22" i="16"/>
  <c r="D23" i="16"/>
  <c r="E23" i="16"/>
  <c r="F23" i="16"/>
  <c r="G23" i="16"/>
  <c r="H23" i="16"/>
  <c r="I23" i="16"/>
  <c r="J23" i="16"/>
  <c r="K23" i="16"/>
  <c r="S23" i="16" s="1"/>
  <c r="O23" i="16"/>
  <c r="E24" i="16"/>
  <c r="F24" i="16"/>
  <c r="G24" i="16"/>
  <c r="Q24" i="16" s="1"/>
  <c r="H24" i="16"/>
  <c r="S24" i="16" s="1"/>
  <c r="I24" i="16"/>
  <c r="J24" i="16"/>
  <c r="K24" i="16"/>
  <c r="L24" i="16"/>
  <c r="O24" i="16"/>
  <c r="P24" i="16"/>
  <c r="D25" i="16"/>
  <c r="E25" i="16"/>
  <c r="F25" i="16"/>
  <c r="G25" i="16"/>
  <c r="H25" i="16"/>
  <c r="I25" i="16"/>
  <c r="J25" i="16"/>
  <c r="K25" i="16"/>
  <c r="L25" i="16"/>
  <c r="D26" i="16"/>
  <c r="E26" i="16"/>
  <c r="F26" i="16"/>
  <c r="G26" i="16"/>
  <c r="Q26" i="16" s="1"/>
  <c r="H26" i="16"/>
  <c r="S26" i="16" s="1"/>
  <c r="I26" i="16"/>
  <c r="J26" i="16"/>
  <c r="K26" i="16"/>
  <c r="L26" i="16"/>
  <c r="P26" i="16"/>
  <c r="D27" i="16"/>
  <c r="E27" i="16"/>
  <c r="F27" i="16"/>
  <c r="G27" i="16"/>
  <c r="H27" i="16"/>
  <c r="I27" i="16"/>
  <c r="J27" i="16"/>
  <c r="K27" i="16"/>
  <c r="L27" i="16"/>
  <c r="D28" i="16"/>
  <c r="E28" i="16"/>
  <c r="F28" i="16"/>
  <c r="G28" i="16"/>
  <c r="Q28" i="16" s="1"/>
  <c r="H28" i="16"/>
  <c r="S28" i="16" s="1"/>
  <c r="I28" i="16"/>
  <c r="J28" i="16"/>
  <c r="K28" i="16"/>
  <c r="L28" i="16"/>
  <c r="P28" i="16"/>
  <c r="D29" i="16"/>
  <c r="E29" i="16"/>
  <c r="F29" i="16"/>
  <c r="G29" i="16"/>
  <c r="H29" i="16"/>
  <c r="I29" i="16"/>
  <c r="J29" i="16"/>
  <c r="K29" i="16"/>
  <c r="L29" i="16"/>
  <c r="D30" i="16"/>
  <c r="E30" i="16"/>
  <c r="F30" i="16"/>
  <c r="G30" i="16"/>
  <c r="Q30" i="16" s="1"/>
  <c r="H30" i="16"/>
  <c r="S30" i="16" s="1"/>
  <c r="I30" i="16"/>
  <c r="J30" i="16"/>
  <c r="K30" i="16"/>
  <c r="L30" i="16"/>
  <c r="P30" i="16"/>
  <c r="D31" i="16"/>
  <c r="E31" i="16"/>
  <c r="F31" i="16"/>
  <c r="G31" i="16"/>
  <c r="H31" i="16"/>
  <c r="I31" i="16"/>
  <c r="J31" i="16"/>
  <c r="K31" i="16"/>
  <c r="L31" i="16"/>
  <c r="E32" i="16"/>
  <c r="F32" i="16"/>
  <c r="I32" i="16"/>
  <c r="J32" i="16"/>
  <c r="D33" i="16"/>
  <c r="E33" i="16"/>
  <c r="F33" i="16"/>
  <c r="G33" i="16"/>
  <c r="H33" i="16"/>
  <c r="S33" i="16" s="1"/>
  <c r="I33" i="16"/>
  <c r="J33" i="16"/>
  <c r="K33" i="16"/>
  <c r="L33" i="16"/>
  <c r="P33" i="16"/>
  <c r="D34" i="16"/>
  <c r="E34" i="16"/>
  <c r="F34" i="16"/>
  <c r="G34" i="16"/>
  <c r="H34" i="16"/>
  <c r="I34" i="16"/>
  <c r="J34" i="16"/>
  <c r="K34" i="16"/>
  <c r="L34" i="16"/>
  <c r="D35" i="16"/>
  <c r="E35" i="16"/>
  <c r="F35" i="16"/>
  <c r="G35" i="16"/>
  <c r="H35" i="16"/>
  <c r="I35" i="16"/>
  <c r="J35" i="16"/>
  <c r="K35" i="16"/>
  <c r="L35" i="16"/>
  <c r="Q35" i="16"/>
  <c r="D36" i="16"/>
  <c r="E36" i="16"/>
  <c r="F36" i="16"/>
  <c r="Q36" i="16" s="1"/>
  <c r="G36" i="16"/>
  <c r="H36" i="16"/>
  <c r="I36" i="16"/>
  <c r="J36" i="16"/>
  <c r="R36" i="16" s="1"/>
  <c r="K36" i="16"/>
  <c r="N36" i="16"/>
  <c r="D37" i="16"/>
  <c r="E37" i="16"/>
  <c r="F37" i="16"/>
  <c r="Q37" i="16" s="1"/>
  <c r="G37" i="16"/>
  <c r="H37" i="16"/>
  <c r="I37" i="16"/>
  <c r="J37" i="16"/>
  <c r="J61" i="16" s="1"/>
  <c r="K37" i="16"/>
  <c r="D38" i="16"/>
  <c r="E38" i="16"/>
  <c r="F38" i="16"/>
  <c r="Q38" i="16" s="1"/>
  <c r="G38" i="16"/>
  <c r="H38" i="16"/>
  <c r="I38" i="16"/>
  <c r="J38" i="16"/>
  <c r="R38" i="16" s="1"/>
  <c r="K38" i="16"/>
  <c r="N38" i="16"/>
  <c r="D39" i="16"/>
  <c r="E39" i="16"/>
  <c r="F39" i="16"/>
  <c r="Q39" i="16" s="1"/>
  <c r="G39" i="16"/>
  <c r="H39" i="16"/>
  <c r="I39" i="16"/>
  <c r="J39" i="16"/>
  <c r="R39" i="16" s="1"/>
  <c r="K39" i="16"/>
  <c r="D40" i="16"/>
  <c r="E40" i="16"/>
  <c r="F40" i="16"/>
  <c r="Q40" i="16" s="1"/>
  <c r="G40" i="16"/>
  <c r="H40" i="16"/>
  <c r="I40" i="16"/>
  <c r="J40" i="16"/>
  <c r="R40" i="16" s="1"/>
  <c r="K40" i="16"/>
  <c r="N40" i="16"/>
  <c r="D41" i="16"/>
  <c r="E41" i="16"/>
  <c r="F41" i="16"/>
  <c r="Q41" i="16" s="1"/>
  <c r="G41" i="16"/>
  <c r="H41" i="16"/>
  <c r="I41" i="16"/>
  <c r="J41" i="16"/>
  <c r="R41" i="16" s="1"/>
  <c r="K41" i="16"/>
  <c r="D42" i="16"/>
  <c r="E42" i="16"/>
  <c r="F42" i="16"/>
  <c r="Q42" i="16" s="1"/>
  <c r="G42" i="16"/>
  <c r="H42" i="16"/>
  <c r="I42" i="16"/>
  <c r="J42" i="16"/>
  <c r="R42" i="16" s="1"/>
  <c r="K42" i="16"/>
  <c r="N42" i="16"/>
  <c r="D43" i="16"/>
  <c r="E43" i="16"/>
  <c r="F43" i="16"/>
  <c r="Q43" i="16" s="1"/>
  <c r="G43" i="16"/>
  <c r="H43" i="16"/>
  <c r="I43" i="16"/>
  <c r="J43" i="16"/>
  <c r="R43" i="16" s="1"/>
  <c r="K43" i="16"/>
  <c r="D44" i="16"/>
  <c r="E44" i="16"/>
  <c r="F44" i="16"/>
  <c r="Q44" i="16" s="1"/>
  <c r="G44" i="16"/>
  <c r="H44" i="16"/>
  <c r="I44" i="16"/>
  <c r="J44" i="16"/>
  <c r="R44" i="16" s="1"/>
  <c r="K44" i="16"/>
  <c r="N44" i="16"/>
  <c r="D45" i="16"/>
  <c r="E45" i="16"/>
  <c r="F45" i="16"/>
  <c r="Q45" i="16" s="1"/>
  <c r="G45" i="16"/>
  <c r="H45" i="16"/>
  <c r="I45" i="16"/>
  <c r="J45" i="16"/>
  <c r="R45" i="16" s="1"/>
  <c r="K45" i="16"/>
  <c r="D46" i="16"/>
  <c r="E46" i="16"/>
  <c r="F46" i="16"/>
  <c r="Q46" i="16" s="1"/>
  <c r="G46" i="16"/>
  <c r="H46" i="16"/>
  <c r="I46" i="16"/>
  <c r="J46" i="16"/>
  <c r="R46" i="16" s="1"/>
  <c r="K46" i="16"/>
  <c r="N46" i="16"/>
  <c r="D47" i="16"/>
  <c r="E47" i="16"/>
  <c r="F47" i="16"/>
  <c r="Q47" i="16" s="1"/>
  <c r="G47" i="16"/>
  <c r="H47" i="16"/>
  <c r="I47" i="16"/>
  <c r="J47" i="16"/>
  <c r="R47" i="16" s="1"/>
  <c r="K47" i="16"/>
  <c r="D48" i="16"/>
  <c r="E48" i="16"/>
  <c r="F48" i="16"/>
  <c r="Q48" i="16" s="1"/>
  <c r="G48" i="16"/>
  <c r="H48" i="16"/>
  <c r="I48" i="16"/>
  <c r="J48" i="16"/>
  <c r="R48" i="16" s="1"/>
  <c r="K48" i="16"/>
  <c r="N48" i="16"/>
  <c r="D49" i="16"/>
  <c r="E49" i="16"/>
  <c r="F49" i="16"/>
  <c r="Q49" i="16" s="1"/>
  <c r="G49" i="16"/>
  <c r="H49" i="16"/>
  <c r="I49" i="16"/>
  <c r="J49" i="16"/>
  <c r="R49" i="16" s="1"/>
  <c r="K49" i="16"/>
  <c r="D50" i="16"/>
  <c r="E50" i="16"/>
  <c r="F50" i="16"/>
  <c r="Q50" i="16" s="1"/>
  <c r="G50" i="16"/>
  <c r="H50" i="16"/>
  <c r="I50" i="16"/>
  <c r="J50" i="16"/>
  <c r="R50" i="16" s="1"/>
  <c r="K50" i="16"/>
  <c r="N50" i="16"/>
  <c r="D51" i="16"/>
  <c r="E51" i="16"/>
  <c r="F51" i="16"/>
  <c r="Q51" i="16" s="1"/>
  <c r="G51" i="16"/>
  <c r="H51" i="16"/>
  <c r="I51" i="16"/>
  <c r="J51" i="16"/>
  <c r="R51" i="16" s="1"/>
  <c r="K51" i="16"/>
  <c r="D52" i="16"/>
  <c r="E52" i="16"/>
  <c r="F52" i="16"/>
  <c r="Q52" i="16" s="1"/>
  <c r="G52" i="16"/>
  <c r="H52" i="16"/>
  <c r="I52" i="16"/>
  <c r="J52" i="16"/>
  <c r="R52" i="16" s="1"/>
  <c r="K52" i="16"/>
  <c r="N52" i="16"/>
  <c r="D53" i="16"/>
  <c r="E53" i="16"/>
  <c r="F53" i="16"/>
  <c r="Q53" i="16" s="1"/>
  <c r="G53" i="16"/>
  <c r="H53" i="16"/>
  <c r="I53" i="16"/>
  <c r="J53" i="16"/>
  <c r="R53" i="16" s="1"/>
  <c r="K53" i="16"/>
  <c r="D54" i="16"/>
  <c r="E54" i="16"/>
  <c r="F54" i="16"/>
  <c r="Q54" i="16" s="1"/>
  <c r="G54" i="16"/>
  <c r="H54" i="16"/>
  <c r="I54" i="16"/>
  <c r="J54" i="16"/>
  <c r="R54" i="16" s="1"/>
  <c r="K54" i="16"/>
  <c r="N54" i="16"/>
  <c r="D55" i="16"/>
  <c r="E55" i="16"/>
  <c r="F55" i="16"/>
  <c r="Q55" i="16" s="1"/>
  <c r="G55" i="16"/>
  <c r="H55" i="16"/>
  <c r="I55" i="16"/>
  <c r="J55" i="16"/>
  <c r="R55" i="16" s="1"/>
  <c r="K55" i="16"/>
  <c r="D56" i="16"/>
  <c r="E56" i="16"/>
  <c r="F56" i="16"/>
  <c r="Q56" i="16" s="1"/>
  <c r="G56" i="16"/>
  <c r="H56" i="16"/>
  <c r="I56" i="16"/>
  <c r="J56" i="16"/>
  <c r="R56" i="16" s="1"/>
  <c r="K56" i="16"/>
  <c r="N56" i="16"/>
  <c r="D57" i="16"/>
  <c r="E57" i="16"/>
  <c r="F57" i="16"/>
  <c r="Q57" i="16" s="1"/>
  <c r="G57" i="16"/>
  <c r="H57" i="16"/>
  <c r="I57" i="16"/>
  <c r="J57" i="16"/>
  <c r="R57" i="16" s="1"/>
  <c r="K57" i="16"/>
  <c r="D58" i="16"/>
  <c r="E58" i="16"/>
  <c r="F58" i="16"/>
  <c r="Q58" i="16" s="1"/>
  <c r="G58" i="16"/>
  <c r="H58" i="16"/>
  <c r="I58" i="16"/>
  <c r="J58" i="16"/>
  <c r="R58" i="16" s="1"/>
  <c r="K58" i="16"/>
  <c r="N58" i="16"/>
  <c r="D59" i="16"/>
  <c r="E59" i="16"/>
  <c r="F59" i="16"/>
  <c r="Q59" i="16" s="1"/>
  <c r="G59" i="16"/>
  <c r="H59" i="16"/>
  <c r="I59" i="16"/>
  <c r="J59" i="16"/>
  <c r="R59" i="16" s="1"/>
  <c r="K59" i="16"/>
  <c r="D60" i="16"/>
  <c r="E60" i="16"/>
  <c r="F60" i="16"/>
  <c r="Q60" i="16" s="1"/>
  <c r="G60" i="16"/>
  <c r="H60" i="16"/>
  <c r="I60" i="16"/>
  <c r="J60" i="16"/>
  <c r="R60" i="16" s="1"/>
  <c r="K60" i="16"/>
  <c r="N60" i="16"/>
  <c r="E61" i="16"/>
  <c r="G61" i="16"/>
  <c r="I61" i="16"/>
  <c r="K61" i="16"/>
  <c r="L65" i="16"/>
  <c r="N65" i="16"/>
  <c r="O65" i="16"/>
  <c r="P65" i="16"/>
  <c r="Q65" i="16"/>
  <c r="R65" i="16"/>
  <c r="S65" i="16"/>
  <c r="L66" i="16"/>
  <c r="N66" i="16"/>
  <c r="O66" i="16"/>
  <c r="P66" i="16"/>
  <c r="Q66" i="16"/>
  <c r="R66" i="16"/>
  <c r="S66" i="16"/>
  <c r="L67" i="16"/>
  <c r="N67" i="16"/>
  <c r="O67" i="16"/>
  <c r="P67" i="16"/>
  <c r="Q67" i="16"/>
  <c r="M67" i="16" s="1"/>
  <c r="R67" i="16"/>
  <c r="S67" i="16"/>
  <c r="L68" i="16"/>
  <c r="N68" i="16"/>
  <c r="O68" i="16"/>
  <c r="P68" i="16"/>
  <c r="Q68" i="16"/>
  <c r="R68" i="16"/>
  <c r="S68" i="16"/>
  <c r="L69" i="16"/>
  <c r="N69" i="16"/>
  <c r="O69" i="16"/>
  <c r="P69" i="16"/>
  <c r="Q69" i="16"/>
  <c r="R69" i="16"/>
  <c r="S69" i="16"/>
  <c r="L70" i="16"/>
  <c r="N70" i="16"/>
  <c r="O70" i="16"/>
  <c r="P70" i="16"/>
  <c r="Q70" i="16"/>
  <c r="R70" i="16"/>
  <c r="S70" i="16"/>
  <c r="L71" i="16"/>
  <c r="N71" i="16"/>
  <c r="O71" i="16"/>
  <c r="P71" i="16"/>
  <c r="Q71" i="16"/>
  <c r="M71" i="16" s="1"/>
  <c r="R71" i="16"/>
  <c r="S71" i="16"/>
  <c r="L72" i="16"/>
  <c r="N72" i="16"/>
  <c r="O72" i="16"/>
  <c r="P72" i="16"/>
  <c r="Q72" i="16"/>
  <c r="R72" i="16"/>
  <c r="S72" i="16"/>
  <c r="L73" i="16"/>
  <c r="N73" i="16"/>
  <c r="O73" i="16"/>
  <c r="P73" i="16"/>
  <c r="Q73" i="16"/>
  <c r="R73" i="16"/>
  <c r="S73" i="16"/>
  <c r="L74" i="16"/>
  <c r="N74" i="16"/>
  <c r="O74" i="16"/>
  <c r="P74" i="16"/>
  <c r="Q74" i="16"/>
  <c r="R74" i="16"/>
  <c r="S74" i="16"/>
  <c r="L75" i="16"/>
  <c r="N75" i="16"/>
  <c r="O75" i="16"/>
  <c r="P75" i="16"/>
  <c r="Q75" i="16"/>
  <c r="M75" i="16" s="1"/>
  <c r="R75" i="16"/>
  <c r="S75" i="16"/>
  <c r="L76" i="16"/>
  <c r="N76" i="16"/>
  <c r="O76" i="16"/>
  <c r="P76" i="16"/>
  <c r="Q76" i="16"/>
  <c r="R76" i="16"/>
  <c r="S76" i="16"/>
  <c r="L77" i="16"/>
  <c r="N77" i="16"/>
  <c r="O77" i="16"/>
  <c r="P77" i="16"/>
  <c r="Q77" i="16"/>
  <c r="R77" i="16"/>
  <c r="S77" i="16"/>
  <c r="L78" i="16"/>
  <c r="N78" i="16"/>
  <c r="O78" i="16"/>
  <c r="P78" i="16"/>
  <c r="Q78" i="16"/>
  <c r="R78" i="16"/>
  <c r="S78" i="16"/>
  <c r="L79" i="16"/>
  <c r="N79" i="16"/>
  <c r="O79" i="16"/>
  <c r="P79" i="16"/>
  <c r="Q79" i="16"/>
  <c r="M79" i="16" s="1"/>
  <c r="R79" i="16"/>
  <c r="S79" i="16"/>
  <c r="L80" i="16"/>
  <c r="N80" i="16"/>
  <c r="O80" i="16"/>
  <c r="P80" i="16"/>
  <c r="Q80" i="16"/>
  <c r="R80" i="16"/>
  <c r="S80" i="16"/>
  <c r="L81" i="16"/>
  <c r="N81" i="16"/>
  <c r="O81" i="16"/>
  <c r="P81" i="16"/>
  <c r="Q81" i="16"/>
  <c r="R81" i="16"/>
  <c r="S81" i="16"/>
  <c r="L82" i="16"/>
  <c r="N82" i="16"/>
  <c r="O82" i="16"/>
  <c r="P82" i="16"/>
  <c r="Q82" i="16"/>
  <c r="M82" i="16" s="1"/>
  <c r="R82" i="16"/>
  <c r="S82" i="16"/>
  <c r="L83" i="16"/>
  <c r="N83" i="16"/>
  <c r="O83" i="16"/>
  <c r="P83" i="16"/>
  <c r="Q83" i="16"/>
  <c r="M83" i="16" s="1"/>
  <c r="R83" i="16"/>
  <c r="S83" i="16"/>
  <c r="L84" i="16"/>
  <c r="N84" i="16"/>
  <c r="O84" i="16"/>
  <c r="P84" i="16"/>
  <c r="Q84" i="16"/>
  <c r="M84" i="16" s="1"/>
  <c r="R84" i="16"/>
  <c r="S84" i="16"/>
  <c r="L85" i="16"/>
  <c r="N85" i="16"/>
  <c r="O85" i="16"/>
  <c r="P85" i="16"/>
  <c r="Q85" i="16"/>
  <c r="M85" i="16" s="1"/>
  <c r="R85" i="16"/>
  <c r="S85" i="16"/>
  <c r="L86" i="16"/>
  <c r="N86" i="16"/>
  <c r="O86" i="16"/>
  <c r="P86" i="16"/>
  <c r="Q86" i="16"/>
  <c r="M86" i="16" s="1"/>
  <c r="R86" i="16"/>
  <c r="S86" i="16"/>
  <c r="L87" i="16"/>
  <c r="N87" i="16"/>
  <c r="O87" i="16"/>
  <c r="P87" i="16"/>
  <c r="Q87" i="16"/>
  <c r="M87" i="16" s="1"/>
  <c r="R87" i="16"/>
  <c r="S87" i="16"/>
  <c r="L88" i="16"/>
  <c r="N88" i="16"/>
  <c r="O88" i="16"/>
  <c r="P88" i="16"/>
  <c r="Q88" i="16"/>
  <c r="M88" i="16" s="1"/>
  <c r="R88" i="16"/>
  <c r="S88" i="16"/>
  <c r="L89" i="16"/>
  <c r="N89" i="16"/>
  <c r="O89" i="16"/>
  <c r="M89" i="16" s="1"/>
  <c r="P89" i="16"/>
  <c r="Q89" i="16"/>
  <c r="R89" i="16"/>
  <c r="S89" i="16"/>
  <c r="L90" i="16"/>
  <c r="N90" i="16"/>
  <c r="O90" i="16"/>
  <c r="M90" i="16" s="1"/>
  <c r="P90" i="16"/>
  <c r="Q90" i="16"/>
  <c r="R90" i="16"/>
  <c r="S90" i="16"/>
  <c r="L91" i="16"/>
  <c r="N91" i="16"/>
  <c r="O91" i="16"/>
  <c r="M91" i="16" s="1"/>
  <c r="P91" i="16"/>
  <c r="Q91" i="16"/>
  <c r="R91" i="16"/>
  <c r="S91" i="16"/>
  <c r="L92" i="16"/>
  <c r="N92" i="16"/>
  <c r="O92" i="16"/>
  <c r="M92" i="16" s="1"/>
  <c r="P92" i="16"/>
  <c r="Q92" i="16"/>
  <c r="R92" i="16"/>
  <c r="S92" i="16"/>
  <c r="D93" i="16"/>
  <c r="E93" i="16"/>
  <c r="L93" i="16" s="1"/>
  <c r="B2" i="17" s="1"/>
  <c r="F93" i="16"/>
  <c r="Q93" i="16" s="1"/>
  <c r="G93" i="16"/>
  <c r="N93" i="16" s="1"/>
  <c r="D2" i="17" s="1"/>
  <c r="H93" i="16"/>
  <c r="I93" i="16"/>
  <c r="J93" i="16"/>
  <c r="K93" i="16"/>
  <c r="O93" i="16"/>
  <c r="S93" i="16"/>
  <c r="L94" i="16"/>
  <c r="N94" i="16"/>
  <c r="O94" i="16"/>
  <c r="M94" i="16" s="1"/>
  <c r="P94" i="16"/>
  <c r="Q94" i="16"/>
  <c r="R94" i="16"/>
  <c r="S94" i="16"/>
  <c r="L95" i="16"/>
  <c r="N95" i="16"/>
  <c r="O95" i="16"/>
  <c r="M95" i="16" s="1"/>
  <c r="P95" i="16"/>
  <c r="Q95" i="16"/>
  <c r="R95" i="16"/>
  <c r="S95" i="16"/>
  <c r="L96" i="16"/>
  <c r="N96" i="16"/>
  <c r="O96" i="16"/>
  <c r="M96" i="16" s="1"/>
  <c r="P96" i="16"/>
  <c r="Q96" i="16"/>
  <c r="R96" i="16"/>
  <c r="S96" i="16"/>
  <c r="L97" i="16"/>
  <c r="N97" i="16"/>
  <c r="O97" i="16"/>
  <c r="M97" i="16" s="1"/>
  <c r="P97" i="16"/>
  <c r="Q97" i="16"/>
  <c r="R97" i="16"/>
  <c r="S97" i="16"/>
  <c r="L98" i="16"/>
  <c r="N98" i="16"/>
  <c r="O98" i="16"/>
  <c r="M98" i="16" s="1"/>
  <c r="P98" i="16"/>
  <c r="Q98" i="16"/>
  <c r="R98" i="16"/>
  <c r="S98" i="16"/>
  <c r="L99" i="16"/>
  <c r="N99" i="16"/>
  <c r="O99" i="16"/>
  <c r="M99" i="16" s="1"/>
  <c r="P99" i="16"/>
  <c r="Q99" i="16"/>
  <c r="R99" i="16"/>
  <c r="S99" i="16"/>
  <c r="L100" i="16"/>
  <c r="N100" i="16"/>
  <c r="O100" i="16"/>
  <c r="M100" i="16" s="1"/>
  <c r="P100" i="16"/>
  <c r="Q100" i="16"/>
  <c r="R100" i="16"/>
  <c r="S100" i="16"/>
  <c r="L101" i="16"/>
  <c r="N101" i="16"/>
  <c r="O101" i="16"/>
  <c r="M101" i="16" s="1"/>
  <c r="P101" i="16"/>
  <c r="Q101" i="16"/>
  <c r="R101" i="16"/>
  <c r="S101" i="16"/>
  <c r="L102" i="16"/>
  <c r="N102" i="16"/>
  <c r="O102" i="16"/>
  <c r="M102" i="16" s="1"/>
  <c r="P102" i="16"/>
  <c r="Q102" i="16"/>
  <c r="R102" i="16"/>
  <c r="S102" i="16"/>
  <c r="L103" i="16"/>
  <c r="N103" i="16"/>
  <c r="O103" i="16"/>
  <c r="M103" i="16" s="1"/>
  <c r="P103" i="16"/>
  <c r="Q103" i="16"/>
  <c r="R103" i="16"/>
  <c r="S103" i="16"/>
  <c r="L104" i="16"/>
  <c r="N104" i="16"/>
  <c r="O104" i="16"/>
  <c r="M104" i="16" s="1"/>
  <c r="P104" i="16"/>
  <c r="Q104" i="16"/>
  <c r="R104" i="16"/>
  <c r="S104" i="16"/>
  <c r="L105" i="16"/>
  <c r="N105" i="16"/>
  <c r="O105" i="16"/>
  <c r="M105" i="16" s="1"/>
  <c r="P105" i="16"/>
  <c r="Q105" i="16"/>
  <c r="R105" i="16"/>
  <c r="S105" i="16"/>
  <c r="L106" i="16"/>
  <c r="N106" i="16"/>
  <c r="O106" i="16"/>
  <c r="M106" i="16" s="1"/>
  <c r="P106" i="16"/>
  <c r="Q106" i="16"/>
  <c r="R106" i="16"/>
  <c r="S106" i="16"/>
  <c r="L107" i="16"/>
  <c r="N107" i="16"/>
  <c r="O107" i="16"/>
  <c r="M107" i="16" s="1"/>
  <c r="P107" i="16"/>
  <c r="Q107" i="16"/>
  <c r="R107" i="16"/>
  <c r="S107" i="16"/>
  <c r="L108" i="16"/>
  <c r="N108" i="16"/>
  <c r="O108" i="16"/>
  <c r="M108" i="16" s="1"/>
  <c r="P108" i="16"/>
  <c r="Q108" i="16"/>
  <c r="R108" i="16"/>
  <c r="S108" i="16"/>
  <c r="L109" i="16"/>
  <c r="N109" i="16"/>
  <c r="O109" i="16"/>
  <c r="M109" i="16" s="1"/>
  <c r="P109" i="16"/>
  <c r="Q109" i="16"/>
  <c r="R109" i="16"/>
  <c r="S109" i="16"/>
  <c r="L110" i="16"/>
  <c r="N110" i="16"/>
  <c r="O110" i="16"/>
  <c r="M110" i="16" s="1"/>
  <c r="P110" i="16"/>
  <c r="Q110" i="16"/>
  <c r="R110" i="16"/>
  <c r="S110" i="16"/>
  <c r="L111" i="16"/>
  <c r="N111" i="16"/>
  <c r="O111" i="16"/>
  <c r="M111" i="16" s="1"/>
  <c r="P111" i="16"/>
  <c r="Q111" i="16"/>
  <c r="R111" i="16"/>
  <c r="S111" i="16"/>
  <c r="L112" i="16"/>
  <c r="N112" i="16"/>
  <c r="O112" i="16"/>
  <c r="M112" i="16" s="1"/>
  <c r="P112" i="16"/>
  <c r="Q112" i="16"/>
  <c r="R112" i="16"/>
  <c r="S112" i="16"/>
  <c r="L113" i="16"/>
  <c r="N113" i="16"/>
  <c r="O113" i="16"/>
  <c r="M113" i="16" s="1"/>
  <c r="P113" i="16"/>
  <c r="Q113" i="16"/>
  <c r="R113" i="16"/>
  <c r="S113" i="16"/>
  <c r="L114" i="16"/>
  <c r="N114" i="16"/>
  <c r="O114" i="16"/>
  <c r="M114" i="16" s="1"/>
  <c r="P114" i="16"/>
  <c r="Q114" i="16"/>
  <c r="R114" i="16"/>
  <c r="S114" i="16"/>
  <c r="L115" i="16"/>
  <c r="N115" i="16"/>
  <c r="O115" i="16"/>
  <c r="M115" i="16" s="1"/>
  <c r="P115" i="16"/>
  <c r="Q115" i="16"/>
  <c r="R115" i="16"/>
  <c r="S115" i="16"/>
  <c r="L116" i="16"/>
  <c r="N116" i="16"/>
  <c r="O116" i="16"/>
  <c r="M116" i="16" s="1"/>
  <c r="P116" i="16"/>
  <c r="Q116" i="16"/>
  <c r="R116" i="16"/>
  <c r="S116" i="16"/>
  <c r="L117" i="16"/>
  <c r="N117" i="16"/>
  <c r="O117" i="16"/>
  <c r="M117" i="16" s="1"/>
  <c r="P117" i="16"/>
  <c r="Q117" i="16"/>
  <c r="R117" i="16"/>
  <c r="S117" i="16"/>
  <c r="L118" i="16"/>
  <c r="N118" i="16"/>
  <c r="O118" i="16"/>
  <c r="M118" i="16" s="1"/>
  <c r="P118" i="16"/>
  <c r="Q118" i="16"/>
  <c r="R118" i="16"/>
  <c r="S118" i="16"/>
  <c r="L119" i="16"/>
  <c r="N119" i="16"/>
  <c r="O119" i="16"/>
  <c r="M119" i="16" s="1"/>
  <c r="P119" i="16"/>
  <c r="Q119" i="16"/>
  <c r="R119" i="16"/>
  <c r="S119" i="16"/>
  <c r="L120" i="16"/>
  <c r="N120" i="16"/>
  <c r="O120" i="16"/>
  <c r="M120" i="16" s="1"/>
  <c r="P120" i="16"/>
  <c r="Q120" i="16"/>
  <c r="R120" i="16"/>
  <c r="S120" i="16"/>
  <c r="L121" i="16"/>
  <c r="N121" i="16"/>
  <c r="O121" i="16"/>
  <c r="M121" i="16" s="1"/>
  <c r="P121" i="16"/>
  <c r="Q121" i="16"/>
  <c r="R121" i="16"/>
  <c r="S121" i="16"/>
  <c r="D122" i="16"/>
  <c r="E122" i="16"/>
  <c r="L122" i="16" s="1"/>
  <c r="B11" i="17" s="1"/>
  <c r="F122" i="16"/>
  <c r="Q122" i="16" s="1"/>
  <c r="G122" i="16"/>
  <c r="N122" i="16" s="1"/>
  <c r="D11" i="17" s="1"/>
  <c r="H122" i="16"/>
  <c r="I122" i="16"/>
  <c r="J122" i="16"/>
  <c r="K122" i="16"/>
  <c r="O122" i="16"/>
  <c r="S122" i="16"/>
  <c r="L126" i="16"/>
  <c r="N126" i="16"/>
  <c r="O126" i="16"/>
  <c r="M126" i="16" s="1"/>
  <c r="P126" i="16"/>
  <c r="Q126" i="16"/>
  <c r="R126" i="16"/>
  <c r="S126" i="16"/>
  <c r="L127" i="16"/>
  <c r="N127" i="16"/>
  <c r="O127" i="16"/>
  <c r="M127" i="16" s="1"/>
  <c r="P127" i="16"/>
  <c r="Q127" i="16"/>
  <c r="R127" i="16"/>
  <c r="S127" i="16"/>
  <c r="L128" i="16"/>
  <c r="N128" i="16"/>
  <c r="O128" i="16"/>
  <c r="M128" i="16" s="1"/>
  <c r="P128" i="16"/>
  <c r="Q128" i="16"/>
  <c r="R128" i="16"/>
  <c r="S128" i="16"/>
  <c r="L129" i="16"/>
  <c r="N129" i="16"/>
  <c r="O129" i="16"/>
  <c r="M129" i="16" s="1"/>
  <c r="P129" i="16"/>
  <c r="Q129" i="16"/>
  <c r="R129" i="16"/>
  <c r="S129" i="16"/>
  <c r="L130" i="16"/>
  <c r="N130" i="16"/>
  <c r="O130" i="16"/>
  <c r="M130" i="16" s="1"/>
  <c r="P130" i="16"/>
  <c r="Q130" i="16"/>
  <c r="R130" i="16"/>
  <c r="S130" i="16"/>
  <c r="L131" i="16"/>
  <c r="N131" i="16"/>
  <c r="O131" i="16"/>
  <c r="M131" i="16" s="1"/>
  <c r="P131" i="16"/>
  <c r="Q131" i="16"/>
  <c r="R131" i="16"/>
  <c r="S131" i="16"/>
  <c r="L132" i="16"/>
  <c r="N132" i="16"/>
  <c r="O132" i="16"/>
  <c r="M132" i="16" s="1"/>
  <c r="P132" i="16"/>
  <c r="Q132" i="16"/>
  <c r="R132" i="16"/>
  <c r="S132" i="16"/>
  <c r="L133" i="16"/>
  <c r="N133" i="16"/>
  <c r="O133" i="16"/>
  <c r="M133" i="16" s="1"/>
  <c r="P133" i="16"/>
  <c r="Q133" i="16"/>
  <c r="R133" i="16"/>
  <c r="S133" i="16"/>
  <c r="L134" i="16"/>
  <c r="N134" i="16"/>
  <c r="O134" i="16"/>
  <c r="M134" i="16" s="1"/>
  <c r="P134" i="16"/>
  <c r="Q134" i="16"/>
  <c r="R134" i="16"/>
  <c r="S134" i="16"/>
  <c r="L135" i="16"/>
  <c r="N135" i="16"/>
  <c r="O135" i="16"/>
  <c r="M135" i="16" s="1"/>
  <c r="P135" i="16"/>
  <c r="Q135" i="16"/>
  <c r="R135" i="16"/>
  <c r="S135" i="16"/>
  <c r="L136" i="16"/>
  <c r="N136" i="16"/>
  <c r="O136" i="16"/>
  <c r="M136" i="16" s="1"/>
  <c r="P136" i="16"/>
  <c r="Q136" i="16"/>
  <c r="R136" i="16"/>
  <c r="S136" i="16"/>
  <c r="L137" i="16"/>
  <c r="N137" i="16"/>
  <c r="O137" i="16"/>
  <c r="M137" i="16" s="1"/>
  <c r="P137" i="16"/>
  <c r="Q137" i="16"/>
  <c r="R137" i="16"/>
  <c r="S137" i="16"/>
  <c r="L138" i="16"/>
  <c r="N138" i="16"/>
  <c r="O138" i="16"/>
  <c r="M138" i="16" s="1"/>
  <c r="P138" i="16"/>
  <c r="Q138" i="16"/>
  <c r="R138" i="16"/>
  <c r="S138" i="16"/>
  <c r="L139" i="16"/>
  <c r="N139" i="16"/>
  <c r="O139" i="16"/>
  <c r="M139" i="16" s="1"/>
  <c r="P139" i="16"/>
  <c r="Q139" i="16"/>
  <c r="R139" i="16"/>
  <c r="S139" i="16"/>
  <c r="L140" i="16"/>
  <c r="N140" i="16"/>
  <c r="O140" i="16"/>
  <c r="M140" i="16" s="1"/>
  <c r="P140" i="16"/>
  <c r="Q140" i="16"/>
  <c r="R140" i="16"/>
  <c r="S140" i="16"/>
  <c r="L141" i="16"/>
  <c r="N141" i="16"/>
  <c r="O141" i="16"/>
  <c r="M141" i="16" s="1"/>
  <c r="P141" i="16"/>
  <c r="Q141" i="16"/>
  <c r="R141" i="16"/>
  <c r="S141" i="16"/>
  <c r="L142" i="16"/>
  <c r="N142" i="16"/>
  <c r="O142" i="16"/>
  <c r="M142" i="16" s="1"/>
  <c r="P142" i="16"/>
  <c r="Q142" i="16"/>
  <c r="R142" i="16"/>
  <c r="S142" i="16"/>
  <c r="L143" i="16"/>
  <c r="N143" i="16"/>
  <c r="O143" i="16"/>
  <c r="M143" i="16" s="1"/>
  <c r="P143" i="16"/>
  <c r="Q143" i="16"/>
  <c r="R143" i="16"/>
  <c r="S143" i="16"/>
  <c r="L144" i="16"/>
  <c r="N144" i="16"/>
  <c r="O144" i="16"/>
  <c r="M144" i="16" s="1"/>
  <c r="P144" i="16"/>
  <c r="Q144" i="16"/>
  <c r="R144" i="16"/>
  <c r="S144" i="16"/>
  <c r="L145" i="16"/>
  <c r="N145" i="16"/>
  <c r="O145" i="16"/>
  <c r="M145" i="16" s="1"/>
  <c r="P145" i="16"/>
  <c r="Q145" i="16"/>
  <c r="R145" i="16"/>
  <c r="S145" i="16"/>
  <c r="L146" i="16"/>
  <c r="N146" i="16"/>
  <c r="O146" i="16"/>
  <c r="M146" i="16" s="1"/>
  <c r="P146" i="16"/>
  <c r="Q146" i="16"/>
  <c r="R146" i="16"/>
  <c r="S146" i="16"/>
  <c r="L147" i="16"/>
  <c r="N147" i="16"/>
  <c r="O147" i="16"/>
  <c r="M147" i="16" s="1"/>
  <c r="P147" i="16"/>
  <c r="Q147" i="16"/>
  <c r="R147" i="16"/>
  <c r="S147" i="16"/>
  <c r="L148" i="16"/>
  <c r="N148" i="16"/>
  <c r="O148" i="16"/>
  <c r="M148" i="16" s="1"/>
  <c r="P148" i="16"/>
  <c r="Q148" i="16"/>
  <c r="R148" i="16"/>
  <c r="S148" i="16"/>
  <c r="L149" i="16"/>
  <c r="N149" i="16"/>
  <c r="O149" i="16"/>
  <c r="M149" i="16" s="1"/>
  <c r="P149" i="16"/>
  <c r="Q149" i="16"/>
  <c r="R149" i="16"/>
  <c r="S149" i="16"/>
  <c r="L150" i="16"/>
  <c r="N150" i="16"/>
  <c r="O150" i="16"/>
  <c r="M150" i="16" s="1"/>
  <c r="P150" i="16"/>
  <c r="Q150" i="16"/>
  <c r="R150" i="16"/>
  <c r="S150" i="16"/>
  <c r="L151" i="16"/>
  <c r="N151" i="16"/>
  <c r="O151" i="16"/>
  <c r="M151" i="16" s="1"/>
  <c r="P151" i="16"/>
  <c r="Q151" i="16"/>
  <c r="R151" i="16"/>
  <c r="S151" i="16"/>
  <c r="L152" i="16"/>
  <c r="N152" i="16"/>
  <c r="O152" i="16"/>
  <c r="M152" i="16" s="1"/>
  <c r="P152" i="16"/>
  <c r="Q152" i="16"/>
  <c r="R152" i="16"/>
  <c r="S152" i="16"/>
  <c r="L153" i="16"/>
  <c r="N153" i="16"/>
  <c r="O153" i="16"/>
  <c r="M153" i="16" s="1"/>
  <c r="P153" i="16"/>
  <c r="Q153" i="16"/>
  <c r="R153" i="16"/>
  <c r="S153" i="16"/>
  <c r="D154" i="16"/>
  <c r="E154" i="16"/>
  <c r="L154" i="16" s="1"/>
  <c r="B3" i="17" s="1"/>
  <c r="G2" i="17" s="1"/>
  <c r="F154" i="16"/>
  <c r="Q154" i="16" s="1"/>
  <c r="G154" i="16"/>
  <c r="N154" i="16" s="1"/>
  <c r="D3" i="17" s="1"/>
  <c r="G4" i="17" s="1"/>
  <c r="H154" i="16"/>
  <c r="I154" i="16"/>
  <c r="J154" i="16"/>
  <c r="K154" i="16"/>
  <c r="O154" i="16"/>
  <c r="S154" i="16"/>
  <c r="L155" i="16"/>
  <c r="N155" i="16"/>
  <c r="O155" i="16"/>
  <c r="M155" i="16" s="1"/>
  <c r="P155" i="16"/>
  <c r="Q155" i="16"/>
  <c r="R155" i="16"/>
  <c r="S155" i="16"/>
  <c r="L156" i="16"/>
  <c r="N156" i="16"/>
  <c r="O156" i="16"/>
  <c r="M156" i="16" s="1"/>
  <c r="P156" i="16"/>
  <c r="Q156" i="16"/>
  <c r="R156" i="16"/>
  <c r="S156" i="16"/>
  <c r="L157" i="16"/>
  <c r="N157" i="16"/>
  <c r="O157" i="16"/>
  <c r="M157" i="16" s="1"/>
  <c r="P157" i="16"/>
  <c r="Q157" i="16"/>
  <c r="R157" i="16"/>
  <c r="S157" i="16"/>
  <c r="L158" i="16"/>
  <c r="N158" i="16"/>
  <c r="O158" i="16"/>
  <c r="M158" i="16" s="1"/>
  <c r="P158" i="16"/>
  <c r="Q158" i="16"/>
  <c r="R158" i="16"/>
  <c r="S158" i="16"/>
  <c r="L159" i="16"/>
  <c r="N159" i="16"/>
  <c r="O159" i="16"/>
  <c r="M159" i="16" s="1"/>
  <c r="P159" i="16"/>
  <c r="Q159" i="16"/>
  <c r="R159" i="16"/>
  <c r="S159" i="16"/>
  <c r="L160" i="16"/>
  <c r="N160" i="16"/>
  <c r="O160" i="16"/>
  <c r="M160" i="16" s="1"/>
  <c r="P160" i="16"/>
  <c r="Q160" i="16"/>
  <c r="R160" i="16"/>
  <c r="S160" i="16"/>
  <c r="L161" i="16"/>
  <c r="N161" i="16"/>
  <c r="O161" i="16"/>
  <c r="M161" i="16" s="1"/>
  <c r="P161" i="16"/>
  <c r="Q161" i="16"/>
  <c r="R161" i="16"/>
  <c r="S161" i="16"/>
  <c r="L162" i="16"/>
  <c r="N162" i="16"/>
  <c r="O162" i="16"/>
  <c r="M162" i="16" s="1"/>
  <c r="P162" i="16"/>
  <c r="Q162" i="16"/>
  <c r="R162" i="16"/>
  <c r="S162" i="16"/>
  <c r="L163" i="16"/>
  <c r="N163" i="16"/>
  <c r="O163" i="16"/>
  <c r="M163" i="16" s="1"/>
  <c r="P163" i="16"/>
  <c r="Q163" i="16"/>
  <c r="R163" i="16"/>
  <c r="S163" i="16"/>
  <c r="L164" i="16"/>
  <c r="N164" i="16"/>
  <c r="O164" i="16"/>
  <c r="M164" i="16" s="1"/>
  <c r="P164" i="16"/>
  <c r="Q164" i="16"/>
  <c r="R164" i="16"/>
  <c r="S164" i="16"/>
  <c r="L165" i="16"/>
  <c r="N165" i="16"/>
  <c r="O165" i="16"/>
  <c r="M165" i="16" s="1"/>
  <c r="P165" i="16"/>
  <c r="Q165" i="16"/>
  <c r="R165" i="16"/>
  <c r="S165" i="16"/>
  <c r="L166" i="16"/>
  <c r="N166" i="16"/>
  <c r="O166" i="16"/>
  <c r="M166" i="16" s="1"/>
  <c r="P166" i="16"/>
  <c r="Q166" i="16"/>
  <c r="R166" i="16"/>
  <c r="S166" i="16"/>
  <c r="L167" i="16"/>
  <c r="N167" i="16"/>
  <c r="O167" i="16"/>
  <c r="M167" i="16" s="1"/>
  <c r="P167" i="16"/>
  <c r="Q167" i="16"/>
  <c r="R167" i="16"/>
  <c r="S167" i="16"/>
  <c r="L168" i="16"/>
  <c r="N168" i="16"/>
  <c r="O168" i="16"/>
  <c r="M168" i="16" s="1"/>
  <c r="P168" i="16"/>
  <c r="Q168" i="16"/>
  <c r="R168" i="16"/>
  <c r="S168" i="16"/>
  <c r="L169" i="16"/>
  <c r="N169" i="16"/>
  <c r="O169" i="16"/>
  <c r="M169" i="16" s="1"/>
  <c r="P169" i="16"/>
  <c r="Q169" i="16"/>
  <c r="R169" i="16"/>
  <c r="S169" i="16"/>
  <c r="L170" i="16"/>
  <c r="N170" i="16"/>
  <c r="O170" i="16"/>
  <c r="M170" i="16" s="1"/>
  <c r="P170" i="16"/>
  <c r="Q170" i="16"/>
  <c r="R170" i="16"/>
  <c r="S170" i="16"/>
  <c r="L171" i="16"/>
  <c r="N171" i="16"/>
  <c r="O171" i="16"/>
  <c r="M171" i="16" s="1"/>
  <c r="P171" i="16"/>
  <c r="Q171" i="16"/>
  <c r="R171" i="16"/>
  <c r="S171" i="16"/>
  <c r="L172" i="16"/>
  <c r="N172" i="16"/>
  <c r="O172" i="16"/>
  <c r="M172" i="16" s="1"/>
  <c r="P172" i="16"/>
  <c r="Q172" i="16"/>
  <c r="R172" i="16"/>
  <c r="S172" i="16"/>
  <c r="L173" i="16"/>
  <c r="N173" i="16"/>
  <c r="O173" i="16"/>
  <c r="M173" i="16" s="1"/>
  <c r="P173" i="16"/>
  <c r="Q173" i="16"/>
  <c r="R173" i="16"/>
  <c r="S173" i="16"/>
  <c r="L174" i="16"/>
  <c r="N174" i="16"/>
  <c r="O174" i="16"/>
  <c r="M174" i="16" s="1"/>
  <c r="P174" i="16"/>
  <c r="Q174" i="16"/>
  <c r="R174" i="16"/>
  <c r="S174" i="16"/>
  <c r="L175" i="16"/>
  <c r="N175" i="16"/>
  <c r="O175" i="16"/>
  <c r="M175" i="16" s="1"/>
  <c r="P175" i="16"/>
  <c r="Q175" i="16"/>
  <c r="R175" i="16"/>
  <c r="S175" i="16"/>
  <c r="L176" i="16"/>
  <c r="N176" i="16"/>
  <c r="O176" i="16"/>
  <c r="M176" i="16" s="1"/>
  <c r="P176" i="16"/>
  <c r="Q176" i="16"/>
  <c r="R176" i="16"/>
  <c r="S176" i="16"/>
  <c r="L177" i="16"/>
  <c r="N177" i="16"/>
  <c r="O177" i="16"/>
  <c r="M177" i="16" s="1"/>
  <c r="P177" i="16"/>
  <c r="Q177" i="16"/>
  <c r="R177" i="16"/>
  <c r="S177" i="16"/>
  <c r="L178" i="16"/>
  <c r="N178" i="16"/>
  <c r="O178" i="16"/>
  <c r="M178" i="16" s="1"/>
  <c r="P178" i="16"/>
  <c r="Q178" i="16"/>
  <c r="R178" i="16"/>
  <c r="S178" i="16"/>
  <c r="L179" i="16"/>
  <c r="N179" i="16"/>
  <c r="O179" i="16"/>
  <c r="M179" i="16" s="1"/>
  <c r="P179" i="16"/>
  <c r="Q179" i="16"/>
  <c r="R179" i="16"/>
  <c r="S179" i="16"/>
  <c r="L180" i="16"/>
  <c r="N180" i="16"/>
  <c r="O180" i="16"/>
  <c r="M180" i="16" s="1"/>
  <c r="P180" i="16"/>
  <c r="Q180" i="16"/>
  <c r="R180" i="16"/>
  <c r="S180" i="16"/>
  <c r="L181" i="16"/>
  <c r="N181" i="16"/>
  <c r="O181" i="16"/>
  <c r="M181" i="16" s="1"/>
  <c r="P181" i="16"/>
  <c r="Q181" i="16"/>
  <c r="R181" i="16"/>
  <c r="S181" i="16"/>
  <c r="L182" i="16"/>
  <c r="N182" i="16"/>
  <c r="O182" i="16"/>
  <c r="M182" i="16" s="1"/>
  <c r="P182" i="16"/>
  <c r="Q182" i="16"/>
  <c r="R182" i="16"/>
  <c r="S182" i="16"/>
  <c r="D183" i="16"/>
  <c r="E183" i="16"/>
  <c r="L183" i="16" s="1"/>
  <c r="B12" i="17" s="1"/>
  <c r="G11" i="17" s="1"/>
  <c r="F183" i="16"/>
  <c r="Q183" i="16" s="1"/>
  <c r="G183" i="16"/>
  <c r="H183" i="16"/>
  <c r="I183" i="16"/>
  <c r="J183" i="16"/>
  <c r="K183" i="16"/>
  <c r="N183" i="16"/>
  <c r="D12" i="17" s="1"/>
  <c r="G13" i="17" s="1"/>
  <c r="O183" i="16"/>
  <c r="R183" i="16"/>
  <c r="S183" i="16"/>
  <c r="L187" i="16"/>
  <c r="N187" i="16"/>
  <c r="O187" i="16"/>
  <c r="M187" i="16" s="1"/>
  <c r="P187" i="16"/>
  <c r="Q187" i="16"/>
  <c r="R187" i="16"/>
  <c r="S187" i="16"/>
  <c r="L188" i="16"/>
  <c r="N188" i="16"/>
  <c r="O188" i="16"/>
  <c r="M188" i="16" s="1"/>
  <c r="P188" i="16"/>
  <c r="Q188" i="16"/>
  <c r="R188" i="16"/>
  <c r="S188" i="16"/>
  <c r="L189" i="16"/>
  <c r="N189" i="16"/>
  <c r="O189" i="16"/>
  <c r="M189" i="16" s="1"/>
  <c r="P189" i="16"/>
  <c r="Q189" i="16"/>
  <c r="R189" i="16"/>
  <c r="S189" i="16"/>
  <c r="L190" i="16"/>
  <c r="N190" i="16"/>
  <c r="O190" i="16"/>
  <c r="M190" i="16" s="1"/>
  <c r="P190" i="16"/>
  <c r="Q190" i="16"/>
  <c r="R190" i="16"/>
  <c r="S190" i="16"/>
  <c r="L191" i="16"/>
  <c r="N191" i="16"/>
  <c r="O191" i="16"/>
  <c r="M191" i="16" s="1"/>
  <c r="P191" i="16"/>
  <c r="Q191" i="16"/>
  <c r="R191" i="16"/>
  <c r="S191" i="16"/>
  <c r="L192" i="16"/>
  <c r="N192" i="16"/>
  <c r="O192" i="16"/>
  <c r="M192" i="16" s="1"/>
  <c r="P192" i="16"/>
  <c r="Q192" i="16"/>
  <c r="R192" i="16"/>
  <c r="S192" i="16"/>
  <c r="L193" i="16"/>
  <c r="N193" i="16"/>
  <c r="O193" i="16"/>
  <c r="M193" i="16" s="1"/>
  <c r="P193" i="16"/>
  <c r="Q193" i="16"/>
  <c r="R193" i="16"/>
  <c r="S193" i="16"/>
  <c r="L194" i="16"/>
  <c r="N194" i="16"/>
  <c r="O194" i="16"/>
  <c r="P194" i="16"/>
  <c r="Q194" i="16"/>
  <c r="R194" i="16"/>
  <c r="S194" i="16"/>
  <c r="L195" i="16"/>
  <c r="N195" i="16"/>
  <c r="O195" i="16"/>
  <c r="P195" i="16"/>
  <c r="Q195" i="16"/>
  <c r="R195" i="16"/>
  <c r="S195" i="16"/>
  <c r="L196" i="16"/>
  <c r="N196" i="16"/>
  <c r="O196" i="16"/>
  <c r="M196" i="16" s="1"/>
  <c r="P196" i="16"/>
  <c r="Q196" i="16"/>
  <c r="R196" i="16"/>
  <c r="S196" i="16"/>
  <c r="L197" i="16"/>
  <c r="N197" i="16"/>
  <c r="O197" i="16"/>
  <c r="M197" i="16" s="1"/>
  <c r="P197" i="16"/>
  <c r="Q197" i="16"/>
  <c r="R197" i="16"/>
  <c r="S197" i="16"/>
  <c r="L198" i="16"/>
  <c r="N198" i="16"/>
  <c r="O198" i="16"/>
  <c r="P198" i="16"/>
  <c r="Q198" i="16"/>
  <c r="R198" i="16"/>
  <c r="S198" i="16"/>
  <c r="L199" i="16"/>
  <c r="N199" i="16"/>
  <c r="O199" i="16"/>
  <c r="P199" i="16"/>
  <c r="Q199" i="16"/>
  <c r="R199" i="16"/>
  <c r="S199" i="16"/>
  <c r="L200" i="16"/>
  <c r="N200" i="16"/>
  <c r="O200" i="16"/>
  <c r="P200" i="16"/>
  <c r="Q200" i="16"/>
  <c r="R200" i="16"/>
  <c r="S200" i="16"/>
  <c r="L201" i="16"/>
  <c r="N201" i="16"/>
  <c r="O201" i="16"/>
  <c r="P201" i="16"/>
  <c r="Q201" i="16"/>
  <c r="R201" i="16"/>
  <c r="S201" i="16"/>
  <c r="L202" i="16"/>
  <c r="N202" i="16"/>
  <c r="O202" i="16"/>
  <c r="P202" i="16"/>
  <c r="Q202" i="16"/>
  <c r="R202" i="16"/>
  <c r="S202" i="16"/>
  <c r="N203" i="16"/>
  <c r="O203" i="16"/>
  <c r="P203" i="16"/>
  <c r="Q203" i="16"/>
  <c r="R203" i="16"/>
  <c r="S203" i="16"/>
  <c r="L204" i="16"/>
  <c r="N204" i="16"/>
  <c r="O204" i="16"/>
  <c r="P204" i="16"/>
  <c r="Q204" i="16"/>
  <c r="R204" i="16"/>
  <c r="S204" i="16"/>
  <c r="L205" i="16"/>
  <c r="N205" i="16"/>
  <c r="O205" i="16"/>
  <c r="P205" i="16"/>
  <c r="Q205" i="16"/>
  <c r="R205" i="16"/>
  <c r="S205" i="16"/>
  <c r="L206" i="16"/>
  <c r="N206" i="16"/>
  <c r="O206" i="16"/>
  <c r="P206" i="16"/>
  <c r="Q206" i="16"/>
  <c r="R206" i="16"/>
  <c r="S206" i="16"/>
  <c r="L207" i="16"/>
  <c r="N207" i="16"/>
  <c r="O207" i="16"/>
  <c r="P207" i="16"/>
  <c r="Q207" i="16"/>
  <c r="R207" i="16"/>
  <c r="S207" i="16"/>
  <c r="L208" i="16"/>
  <c r="N208" i="16"/>
  <c r="O208" i="16"/>
  <c r="P208" i="16"/>
  <c r="Q208" i="16"/>
  <c r="R208" i="16"/>
  <c r="S208" i="16"/>
  <c r="L209" i="16"/>
  <c r="N209" i="16"/>
  <c r="O209" i="16"/>
  <c r="P209" i="16"/>
  <c r="Q209" i="16"/>
  <c r="R209" i="16"/>
  <c r="S209" i="16"/>
  <c r="L210" i="16"/>
  <c r="N210" i="16"/>
  <c r="O210" i="16"/>
  <c r="P210" i="16"/>
  <c r="Q210" i="16"/>
  <c r="R210" i="16"/>
  <c r="S210" i="16"/>
  <c r="L211" i="16"/>
  <c r="N211" i="16"/>
  <c r="O211" i="16"/>
  <c r="P211" i="16"/>
  <c r="Q211" i="16"/>
  <c r="R211" i="16"/>
  <c r="S211" i="16"/>
  <c r="L212" i="16"/>
  <c r="N212" i="16"/>
  <c r="O212" i="16"/>
  <c r="P212" i="16"/>
  <c r="Q212" i="16"/>
  <c r="R212" i="16"/>
  <c r="S212" i="16"/>
  <c r="L213" i="16"/>
  <c r="N213" i="16"/>
  <c r="O213" i="16"/>
  <c r="P213" i="16"/>
  <c r="Q213" i="16"/>
  <c r="R213" i="16"/>
  <c r="S213" i="16"/>
  <c r="L214" i="16"/>
  <c r="N214" i="16"/>
  <c r="O214" i="16"/>
  <c r="P214" i="16"/>
  <c r="Q214" i="16"/>
  <c r="R214" i="16"/>
  <c r="S214" i="16"/>
  <c r="D215" i="16"/>
  <c r="E215" i="16"/>
  <c r="F215" i="16"/>
  <c r="Q215" i="16" s="1"/>
  <c r="G215" i="16"/>
  <c r="R215" i="16" s="1"/>
  <c r="H215" i="16"/>
  <c r="I215" i="16"/>
  <c r="J215" i="16"/>
  <c r="S215" i="16" s="1"/>
  <c r="K215" i="16"/>
  <c r="O215" i="16"/>
  <c r="P215" i="16"/>
  <c r="L216" i="16"/>
  <c r="N216" i="16"/>
  <c r="O216" i="16"/>
  <c r="P216" i="16"/>
  <c r="Q216" i="16"/>
  <c r="R216" i="16"/>
  <c r="S216" i="16"/>
  <c r="L217" i="16"/>
  <c r="N217" i="16"/>
  <c r="O217" i="16"/>
  <c r="P217" i="16"/>
  <c r="Q217" i="16"/>
  <c r="R217" i="16"/>
  <c r="S217" i="16"/>
  <c r="L218" i="16"/>
  <c r="N218" i="16"/>
  <c r="O218" i="16"/>
  <c r="P218" i="16"/>
  <c r="Q218" i="16"/>
  <c r="R218" i="16"/>
  <c r="S218" i="16"/>
  <c r="L219" i="16"/>
  <c r="N219" i="16"/>
  <c r="O219" i="16"/>
  <c r="P219" i="16"/>
  <c r="Q219" i="16"/>
  <c r="R219" i="16"/>
  <c r="S219" i="16"/>
  <c r="L220" i="16"/>
  <c r="N220" i="16"/>
  <c r="O220" i="16"/>
  <c r="P220" i="16"/>
  <c r="Q220" i="16"/>
  <c r="R220" i="16"/>
  <c r="S220" i="16"/>
  <c r="L221" i="16"/>
  <c r="N221" i="16"/>
  <c r="O221" i="16"/>
  <c r="P221" i="16"/>
  <c r="Q221" i="16"/>
  <c r="R221" i="16"/>
  <c r="S221" i="16"/>
  <c r="L222" i="16"/>
  <c r="N222" i="16"/>
  <c r="O222" i="16"/>
  <c r="P222" i="16"/>
  <c r="Q222" i="16"/>
  <c r="R222" i="16"/>
  <c r="S222" i="16"/>
  <c r="L223" i="16"/>
  <c r="N223" i="16"/>
  <c r="O223" i="16"/>
  <c r="P223" i="16"/>
  <c r="Q223" i="16"/>
  <c r="R223" i="16"/>
  <c r="S223" i="16"/>
  <c r="L224" i="16"/>
  <c r="N224" i="16"/>
  <c r="O224" i="16"/>
  <c r="P224" i="16"/>
  <c r="Q224" i="16"/>
  <c r="R224" i="16"/>
  <c r="S224" i="16"/>
  <c r="L225" i="16"/>
  <c r="N225" i="16"/>
  <c r="O225" i="16"/>
  <c r="P225" i="16"/>
  <c r="Q225" i="16"/>
  <c r="R225" i="16"/>
  <c r="S225" i="16"/>
  <c r="L226" i="16"/>
  <c r="N226" i="16"/>
  <c r="O226" i="16"/>
  <c r="P226" i="16"/>
  <c r="Q226" i="16"/>
  <c r="R226" i="16"/>
  <c r="S226" i="16"/>
  <c r="L227" i="16"/>
  <c r="N227" i="16"/>
  <c r="O227" i="16"/>
  <c r="P227" i="16"/>
  <c r="Q227" i="16"/>
  <c r="R227" i="16"/>
  <c r="S227" i="16"/>
  <c r="L228" i="16"/>
  <c r="N228" i="16"/>
  <c r="O228" i="16"/>
  <c r="P228" i="16"/>
  <c r="Q228" i="16"/>
  <c r="R228" i="16"/>
  <c r="S228" i="16"/>
  <c r="L229" i="16"/>
  <c r="N229" i="16"/>
  <c r="O229" i="16"/>
  <c r="P229" i="16"/>
  <c r="Q229" i="16"/>
  <c r="R229" i="16"/>
  <c r="S229" i="16"/>
  <c r="L230" i="16"/>
  <c r="N230" i="16"/>
  <c r="O230" i="16"/>
  <c r="P230" i="16"/>
  <c r="Q230" i="16"/>
  <c r="R230" i="16"/>
  <c r="S230" i="16"/>
  <c r="L231" i="16"/>
  <c r="N231" i="16"/>
  <c r="O231" i="16"/>
  <c r="P231" i="16"/>
  <c r="Q231" i="16"/>
  <c r="R231" i="16"/>
  <c r="S231" i="16"/>
  <c r="L232" i="16"/>
  <c r="N232" i="16"/>
  <c r="O232" i="16"/>
  <c r="P232" i="16"/>
  <c r="M232" i="16" s="1"/>
  <c r="Q232" i="16"/>
  <c r="R232" i="16"/>
  <c r="S232" i="16"/>
  <c r="L233" i="16"/>
  <c r="N233" i="16"/>
  <c r="O233" i="16"/>
  <c r="P233" i="16"/>
  <c r="M233" i="16" s="1"/>
  <c r="Q233" i="16"/>
  <c r="R233" i="16"/>
  <c r="S233" i="16"/>
  <c r="L234" i="16"/>
  <c r="N234" i="16"/>
  <c r="O234" i="16"/>
  <c r="P234" i="16"/>
  <c r="M234" i="16" s="1"/>
  <c r="Q234" i="16"/>
  <c r="R234" i="16"/>
  <c r="S234" i="16"/>
  <c r="L235" i="16"/>
  <c r="N235" i="16"/>
  <c r="O235" i="16"/>
  <c r="P235" i="16"/>
  <c r="M235" i="16" s="1"/>
  <c r="Q235" i="16"/>
  <c r="R235" i="16"/>
  <c r="S235" i="16"/>
  <c r="L236" i="16"/>
  <c r="N236" i="16"/>
  <c r="O236" i="16"/>
  <c r="P236" i="16"/>
  <c r="M236" i="16" s="1"/>
  <c r="Q236" i="16"/>
  <c r="R236" i="16"/>
  <c r="S236" i="16"/>
  <c r="L237" i="16"/>
  <c r="N237" i="16"/>
  <c r="O237" i="16"/>
  <c r="P237" i="16"/>
  <c r="Q237" i="16"/>
  <c r="M237" i="16" s="1"/>
  <c r="R237" i="16"/>
  <c r="S237" i="16"/>
  <c r="L238" i="16"/>
  <c r="N238" i="16"/>
  <c r="O238" i="16"/>
  <c r="P238" i="16"/>
  <c r="Q238" i="16"/>
  <c r="M238" i="16" s="1"/>
  <c r="R238" i="16"/>
  <c r="S238" i="16"/>
  <c r="L239" i="16"/>
  <c r="N239" i="16"/>
  <c r="O239" i="16"/>
  <c r="P239" i="16"/>
  <c r="Q239" i="16"/>
  <c r="M239" i="16" s="1"/>
  <c r="R239" i="16"/>
  <c r="S239" i="16"/>
  <c r="L240" i="16"/>
  <c r="N240" i="16"/>
  <c r="O240" i="16"/>
  <c r="P240" i="16"/>
  <c r="Q240" i="16"/>
  <c r="M240" i="16" s="1"/>
  <c r="R240" i="16"/>
  <c r="S240" i="16"/>
  <c r="L241" i="16"/>
  <c r="N241" i="16"/>
  <c r="O241" i="16"/>
  <c r="P241" i="16"/>
  <c r="Q241" i="16"/>
  <c r="M241" i="16" s="1"/>
  <c r="R241" i="16"/>
  <c r="S241" i="16"/>
  <c r="L242" i="16"/>
  <c r="N242" i="16"/>
  <c r="O242" i="16"/>
  <c r="P242" i="16"/>
  <c r="Q242" i="16"/>
  <c r="M242" i="16" s="1"/>
  <c r="R242" i="16"/>
  <c r="S242" i="16"/>
  <c r="L243" i="16"/>
  <c r="N243" i="16"/>
  <c r="O243" i="16"/>
  <c r="P243" i="16"/>
  <c r="Q243" i="16"/>
  <c r="M243" i="16" s="1"/>
  <c r="R243" i="16"/>
  <c r="S243" i="16"/>
  <c r="D244" i="16"/>
  <c r="N244" i="16" s="1"/>
  <c r="D13" i="17" s="1"/>
  <c r="H13" i="17" s="1"/>
  <c r="E244" i="16"/>
  <c r="L244" i="16" s="1"/>
  <c r="B13" i="17" s="1"/>
  <c r="H11" i="17" s="1"/>
  <c r="F244" i="16"/>
  <c r="G244" i="16"/>
  <c r="R244" i="16" s="1"/>
  <c r="H244" i="16"/>
  <c r="S244" i="16" s="1"/>
  <c r="I244" i="16"/>
  <c r="J244" i="16"/>
  <c r="K244" i="16"/>
  <c r="P244" i="16"/>
  <c r="Q244" i="16"/>
  <c r="L248" i="16"/>
  <c r="N248" i="16"/>
  <c r="O248" i="16"/>
  <c r="P248" i="16"/>
  <c r="Q248" i="16"/>
  <c r="M248" i="16" s="1"/>
  <c r="R248" i="16"/>
  <c r="S248" i="16"/>
  <c r="L249" i="16"/>
  <c r="N249" i="16"/>
  <c r="O249" i="16"/>
  <c r="P249" i="16"/>
  <c r="Q249" i="16"/>
  <c r="M249" i="16" s="1"/>
  <c r="R249" i="16"/>
  <c r="S249" i="16"/>
  <c r="L250" i="16"/>
  <c r="N250" i="16"/>
  <c r="O250" i="16"/>
  <c r="P250" i="16"/>
  <c r="Q250" i="16"/>
  <c r="M250" i="16" s="1"/>
  <c r="R250" i="16"/>
  <c r="S250" i="16"/>
  <c r="L251" i="16"/>
  <c r="N251" i="16"/>
  <c r="O251" i="16"/>
  <c r="P251" i="16"/>
  <c r="Q251" i="16"/>
  <c r="M251" i="16" s="1"/>
  <c r="R251" i="16"/>
  <c r="S251" i="16"/>
  <c r="L252" i="16"/>
  <c r="N252" i="16"/>
  <c r="O252" i="16"/>
  <c r="P252" i="16"/>
  <c r="Q252" i="16"/>
  <c r="M252" i="16" s="1"/>
  <c r="R252" i="16"/>
  <c r="S252" i="16"/>
  <c r="L253" i="16"/>
  <c r="N253" i="16"/>
  <c r="O253" i="16"/>
  <c r="P253" i="16"/>
  <c r="Q253" i="16"/>
  <c r="M253" i="16" s="1"/>
  <c r="R253" i="16"/>
  <c r="S253" i="16"/>
  <c r="L254" i="16"/>
  <c r="N254" i="16"/>
  <c r="O254" i="16"/>
  <c r="P254" i="16"/>
  <c r="Q254" i="16"/>
  <c r="M254" i="16" s="1"/>
  <c r="R254" i="16"/>
  <c r="S254" i="16"/>
  <c r="L255" i="16"/>
  <c r="N255" i="16"/>
  <c r="O255" i="16"/>
  <c r="P255" i="16"/>
  <c r="Q255" i="16"/>
  <c r="M255" i="16" s="1"/>
  <c r="R255" i="16"/>
  <c r="S255" i="16"/>
  <c r="L256" i="16"/>
  <c r="N256" i="16"/>
  <c r="O256" i="16"/>
  <c r="P256" i="16"/>
  <c r="Q256" i="16"/>
  <c r="M256" i="16" s="1"/>
  <c r="R256" i="16"/>
  <c r="S256" i="16"/>
  <c r="L257" i="16"/>
  <c r="N257" i="16"/>
  <c r="O257" i="16"/>
  <c r="P257" i="16"/>
  <c r="Q257" i="16"/>
  <c r="M257" i="16" s="1"/>
  <c r="R257" i="16"/>
  <c r="S257" i="16"/>
  <c r="N258" i="16"/>
  <c r="O258" i="16"/>
  <c r="P258" i="16"/>
  <c r="Q258" i="16"/>
  <c r="M258" i="16" s="1"/>
  <c r="R258" i="16"/>
  <c r="S258" i="16"/>
  <c r="L259" i="16"/>
  <c r="N259" i="16"/>
  <c r="O259" i="16"/>
  <c r="P259" i="16"/>
  <c r="Q259" i="16"/>
  <c r="M259" i="16" s="1"/>
  <c r="R259" i="16"/>
  <c r="S259" i="16"/>
  <c r="L260" i="16"/>
  <c r="N260" i="16"/>
  <c r="O260" i="16"/>
  <c r="P260" i="16"/>
  <c r="Q260" i="16"/>
  <c r="M260" i="16" s="1"/>
  <c r="R260" i="16"/>
  <c r="S260" i="16"/>
  <c r="L261" i="16"/>
  <c r="N261" i="16"/>
  <c r="O261" i="16"/>
  <c r="P261" i="16"/>
  <c r="Q261" i="16"/>
  <c r="M261" i="16" s="1"/>
  <c r="R261" i="16"/>
  <c r="S261" i="16"/>
  <c r="L262" i="16"/>
  <c r="N262" i="16"/>
  <c r="O262" i="16"/>
  <c r="P262" i="16"/>
  <c r="Q262" i="16"/>
  <c r="M262" i="16" s="1"/>
  <c r="R262" i="16"/>
  <c r="S262" i="16"/>
  <c r="L263" i="16"/>
  <c r="N263" i="16"/>
  <c r="O263" i="16"/>
  <c r="P263" i="16"/>
  <c r="Q263" i="16"/>
  <c r="M263" i="16" s="1"/>
  <c r="R263" i="16"/>
  <c r="S263" i="16"/>
  <c r="L264" i="16"/>
  <c r="N264" i="16"/>
  <c r="O264" i="16"/>
  <c r="P264" i="16"/>
  <c r="Q264" i="16"/>
  <c r="M264" i="16" s="1"/>
  <c r="R264" i="16"/>
  <c r="S264" i="16"/>
  <c r="L265" i="16"/>
  <c r="N265" i="16"/>
  <c r="O265" i="16"/>
  <c r="P265" i="16"/>
  <c r="Q265" i="16"/>
  <c r="M265" i="16" s="1"/>
  <c r="R265" i="16"/>
  <c r="S265" i="16"/>
  <c r="L266" i="16"/>
  <c r="N266" i="16"/>
  <c r="O266" i="16"/>
  <c r="P266" i="16"/>
  <c r="Q266" i="16"/>
  <c r="M266" i="16" s="1"/>
  <c r="R266" i="16"/>
  <c r="S266" i="16"/>
  <c r="L267" i="16"/>
  <c r="N267" i="16"/>
  <c r="O267" i="16"/>
  <c r="P267" i="16"/>
  <c r="Q267" i="16"/>
  <c r="M267" i="16" s="1"/>
  <c r="R267" i="16"/>
  <c r="S267" i="16"/>
  <c r="L268" i="16"/>
  <c r="N268" i="16"/>
  <c r="O268" i="16"/>
  <c r="P268" i="16"/>
  <c r="Q268" i="16"/>
  <c r="M268" i="16" s="1"/>
  <c r="R268" i="16"/>
  <c r="S268" i="16"/>
  <c r="L269" i="16"/>
  <c r="N269" i="16"/>
  <c r="O269" i="16"/>
  <c r="P269" i="16"/>
  <c r="Q269" i="16"/>
  <c r="M269" i="16" s="1"/>
  <c r="R269" i="16"/>
  <c r="S269" i="16"/>
  <c r="L270" i="16"/>
  <c r="N270" i="16"/>
  <c r="O270" i="16"/>
  <c r="P270" i="16"/>
  <c r="Q270" i="16"/>
  <c r="M270" i="16" s="1"/>
  <c r="R270" i="16"/>
  <c r="S270" i="16"/>
  <c r="L271" i="16"/>
  <c r="N271" i="16"/>
  <c r="O271" i="16"/>
  <c r="P271" i="16"/>
  <c r="Q271" i="16"/>
  <c r="M271" i="16" s="1"/>
  <c r="R271" i="16"/>
  <c r="S271" i="16"/>
  <c r="L272" i="16"/>
  <c r="N272" i="16"/>
  <c r="O272" i="16"/>
  <c r="P272" i="16"/>
  <c r="Q272" i="16"/>
  <c r="M272" i="16" s="1"/>
  <c r="R272" i="16"/>
  <c r="S272" i="16"/>
  <c r="L273" i="16"/>
  <c r="N273" i="16"/>
  <c r="O273" i="16"/>
  <c r="P273" i="16"/>
  <c r="Q273" i="16"/>
  <c r="M273" i="16" s="1"/>
  <c r="R273" i="16"/>
  <c r="S273" i="16"/>
  <c r="L274" i="16"/>
  <c r="N274" i="16"/>
  <c r="O274" i="16"/>
  <c r="P274" i="16"/>
  <c r="Q274" i="16"/>
  <c r="M274" i="16" s="1"/>
  <c r="R274" i="16"/>
  <c r="S274" i="16"/>
  <c r="L275" i="16"/>
  <c r="N275" i="16"/>
  <c r="O275" i="16"/>
  <c r="P275" i="16"/>
  <c r="Q275" i="16"/>
  <c r="M275" i="16" s="1"/>
  <c r="R275" i="16"/>
  <c r="S275" i="16"/>
  <c r="D276" i="16"/>
  <c r="O276" i="16" s="1"/>
  <c r="E276" i="16"/>
  <c r="L276" i="16" s="1"/>
  <c r="B5" i="17" s="1"/>
  <c r="I2" i="17" s="1"/>
  <c r="F276" i="16"/>
  <c r="G276" i="16"/>
  <c r="H276" i="16"/>
  <c r="S276" i="16" s="1"/>
  <c r="I276" i="16"/>
  <c r="J276" i="16"/>
  <c r="K276" i="16"/>
  <c r="N276" i="16"/>
  <c r="D5" i="17" s="1"/>
  <c r="I4" i="17" s="1"/>
  <c r="Q276" i="16"/>
  <c r="R276" i="16"/>
  <c r="L277" i="16"/>
  <c r="N277" i="16"/>
  <c r="O277" i="16"/>
  <c r="P277" i="16"/>
  <c r="Q277" i="16"/>
  <c r="M277" i="16" s="1"/>
  <c r="R277" i="16"/>
  <c r="S277" i="16"/>
  <c r="L278" i="16"/>
  <c r="N278" i="16"/>
  <c r="O278" i="16"/>
  <c r="P278" i="16"/>
  <c r="Q278" i="16"/>
  <c r="M278" i="16" s="1"/>
  <c r="R278" i="16"/>
  <c r="S278" i="16"/>
  <c r="L279" i="16"/>
  <c r="N279" i="16"/>
  <c r="O279" i="16"/>
  <c r="P279" i="16"/>
  <c r="Q279" i="16"/>
  <c r="M279" i="16" s="1"/>
  <c r="R279" i="16"/>
  <c r="S279" i="16"/>
  <c r="L280" i="16"/>
  <c r="N280" i="16"/>
  <c r="O280" i="16"/>
  <c r="P280" i="16"/>
  <c r="Q280" i="16"/>
  <c r="M280" i="16" s="1"/>
  <c r="R280" i="16"/>
  <c r="S280" i="16"/>
  <c r="L281" i="16"/>
  <c r="N281" i="16"/>
  <c r="O281" i="16"/>
  <c r="P281" i="16"/>
  <c r="Q281" i="16"/>
  <c r="M281" i="16" s="1"/>
  <c r="R281" i="16"/>
  <c r="S281" i="16"/>
  <c r="L282" i="16"/>
  <c r="N282" i="16"/>
  <c r="O282" i="16"/>
  <c r="P282" i="16"/>
  <c r="Q282" i="16"/>
  <c r="M282" i="16" s="1"/>
  <c r="R282" i="16"/>
  <c r="S282" i="16"/>
  <c r="L283" i="16"/>
  <c r="N283" i="16"/>
  <c r="O283" i="16"/>
  <c r="P283" i="16"/>
  <c r="Q283" i="16"/>
  <c r="M283" i="16" s="1"/>
  <c r="R283" i="16"/>
  <c r="S283" i="16"/>
  <c r="L284" i="16"/>
  <c r="N284" i="16"/>
  <c r="O284" i="16"/>
  <c r="P284" i="16"/>
  <c r="Q284" i="16"/>
  <c r="M284" i="16" s="1"/>
  <c r="R284" i="16"/>
  <c r="S284" i="16"/>
  <c r="L285" i="16"/>
  <c r="N285" i="16"/>
  <c r="O285" i="16"/>
  <c r="P285" i="16"/>
  <c r="Q285" i="16"/>
  <c r="M285" i="16" s="1"/>
  <c r="R285" i="16"/>
  <c r="S285" i="16"/>
  <c r="L286" i="16"/>
  <c r="N286" i="16"/>
  <c r="O286" i="16"/>
  <c r="P286" i="16"/>
  <c r="Q286" i="16"/>
  <c r="M286" i="16" s="1"/>
  <c r="R286" i="16"/>
  <c r="S286" i="16"/>
  <c r="L287" i="16"/>
  <c r="N287" i="16"/>
  <c r="O287" i="16"/>
  <c r="P287" i="16"/>
  <c r="Q287" i="16"/>
  <c r="M287" i="16" s="1"/>
  <c r="R287" i="16"/>
  <c r="S287" i="16"/>
  <c r="L288" i="16"/>
  <c r="N288" i="16"/>
  <c r="O288" i="16"/>
  <c r="P288" i="16"/>
  <c r="Q288" i="16"/>
  <c r="M288" i="16" s="1"/>
  <c r="R288" i="16"/>
  <c r="S288" i="16"/>
  <c r="L289" i="16"/>
  <c r="N289" i="16"/>
  <c r="O289" i="16"/>
  <c r="P289" i="16"/>
  <c r="Q289" i="16"/>
  <c r="M289" i="16" s="1"/>
  <c r="R289" i="16"/>
  <c r="S289" i="16"/>
  <c r="L290" i="16"/>
  <c r="N290" i="16"/>
  <c r="O290" i="16"/>
  <c r="P290" i="16"/>
  <c r="Q290" i="16"/>
  <c r="M290" i="16" s="1"/>
  <c r="R290" i="16"/>
  <c r="S290" i="16"/>
  <c r="L291" i="16"/>
  <c r="N291" i="16"/>
  <c r="O291" i="16"/>
  <c r="P291" i="16"/>
  <c r="Q291" i="16"/>
  <c r="M291" i="16" s="1"/>
  <c r="R291" i="16"/>
  <c r="S291" i="16"/>
  <c r="L292" i="16"/>
  <c r="N292" i="16"/>
  <c r="O292" i="16"/>
  <c r="P292" i="16"/>
  <c r="Q292" i="16"/>
  <c r="M292" i="16" s="1"/>
  <c r="R292" i="16"/>
  <c r="S292" i="16"/>
  <c r="L293" i="16"/>
  <c r="N293" i="16"/>
  <c r="O293" i="16"/>
  <c r="P293" i="16"/>
  <c r="Q293" i="16"/>
  <c r="M293" i="16" s="1"/>
  <c r="R293" i="16"/>
  <c r="S293" i="16"/>
  <c r="L294" i="16"/>
  <c r="N294" i="16"/>
  <c r="O294" i="16"/>
  <c r="P294" i="16"/>
  <c r="Q294" i="16"/>
  <c r="M294" i="16" s="1"/>
  <c r="R294" i="16"/>
  <c r="S294" i="16"/>
  <c r="L295" i="16"/>
  <c r="N295" i="16"/>
  <c r="O295" i="16"/>
  <c r="P295" i="16"/>
  <c r="Q295" i="16"/>
  <c r="M295" i="16" s="1"/>
  <c r="R295" i="16"/>
  <c r="S295" i="16"/>
  <c r="L296" i="16"/>
  <c r="N296" i="16"/>
  <c r="O296" i="16"/>
  <c r="P296" i="16"/>
  <c r="Q296" i="16"/>
  <c r="M296" i="16" s="1"/>
  <c r="R296" i="16"/>
  <c r="S296" i="16"/>
  <c r="L297" i="16"/>
  <c r="N297" i="16"/>
  <c r="O297" i="16"/>
  <c r="P297" i="16"/>
  <c r="Q297" i="16"/>
  <c r="M297" i="16" s="1"/>
  <c r="R297" i="16"/>
  <c r="S297" i="16"/>
  <c r="L298" i="16"/>
  <c r="N298" i="16"/>
  <c r="O298" i="16"/>
  <c r="P298" i="16"/>
  <c r="Q298" i="16"/>
  <c r="M298" i="16" s="1"/>
  <c r="R298" i="16"/>
  <c r="S298" i="16"/>
  <c r="L299" i="16"/>
  <c r="N299" i="16"/>
  <c r="O299" i="16"/>
  <c r="P299" i="16"/>
  <c r="Q299" i="16"/>
  <c r="M299" i="16" s="1"/>
  <c r="R299" i="16"/>
  <c r="S299" i="16"/>
  <c r="L300" i="16"/>
  <c r="N300" i="16"/>
  <c r="O300" i="16"/>
  <c r="P300" i="16"/>
  <c r="Q300" i="16"/>
  <c r="M300" i="16" s="1"/>
  <c r="R300" i="16"/>
  <c r="S300" i="16"/>
  <c r="L301" i="16"/>
  <c r="N301" i="16"/>
  <c r="O301" i="16"/>
  <c r="P301" i="16"/>
  <c r="Q301" i="16"/>
  <c r="M301" i="16" s="1"/>
  <c r="R301" i="16"/>
  <c r="S301" i="16"/>
  <c r="L302" i="16"/>
  <c r="N302" i="16"/>
  <c r="O302" i="16"/>
  <c r="P302" i="16"/>
  <c r="Q302" i="16"/>
  <c r="M302" i="16" s="1"/>
  <c r="R302" i="16"/>
  <c r="S302" i="16"/>
  <c r="L303" i="16"/>
  <c r="N303" i="16"/>
  <c r="O303" i="16"/>
  <c r="P303" i="16"/>
  <c r="Q303" i="16"/>
  <c r="M303" i="16" s="1"/>
  <c r="R303" i="16"/>
  <c r="S303" i="16"/>
  <c r="L304" i="16"/>
  <c r="N304" i="16"/>
  <c r="O304" i="16"/>
  <c r="P304" i="16"/>
  <c r="Q304" i="16"/>
  <c r="M304" i="16" s="1"/>
  <c r="R304" i="16"/>
  <c r="S304" i="16"/>
  <c r="D305" i="16"/>
  <c r="O305" i="16" s="1"/>
  <c r="E305" i="16"/>
  <c r="L305" i="16" s="1"/>
  <c r="B14" i="17" s="1"/>
  <c r="I11" i="17" s="1"/>
  <c r="F305" i="16"/>
  <c r="G305" i="16"/>
  <c r="H305" i="16"/>
  <c r="S305" i="16" s="1"/>
  <c r="I305" i="16"/>
  <c r="J305" i="16"/>
  <c r="K305" i="16"/>
  <c r="N305" i="16"/>
  <c r="D14" i="17" s="1"/>
  <c r="I13" i="17" s="1"/>
  <c r="Q305" i="16"/>
  <c r="R305" i="16"/>
  <c r="L309" i="16"/>
  <c r="N309" i="16"/>
  <c r="O309" i="16"/>
  <c r="P309" i="16"/>
  <c r="Q309" i="16"/>
  <c r="M309" i="16" s="1"/>
  <c r="R309" i="16"/>
  <c r="S309" i="16"/>
  <c r="L310" i="16"/>
  <c r="N310" i="16"/>
  <c r="O310" i="16"/>
  <c r="P310" i="16"/>
  <c r="Q310" i="16"/>
  <c r="M310" i="16" s="1"/>
  <c r="R310" i="16"/>
  <c r="S310" i="16"/>
  <c r="L311" i="16"/>
  <c r="N311" i="16"/>
  <c r="O311" i="16"/>
  <c r="P311" i="16"/>
  <c r="Q311" i="16"/>
  <c r="M311" i="16" s="1"/>
  <c r="R311" i="16"/>
  <c r="S311" i="16"/>
  <c r="L312" i="16"/>
  <c r="N312" i="16"/>
  <c r="O312" i="16"/>
  <c r="P312" i="16"/>
  <c r="Q312" i="16"/>
  <c r="M312" i="16" s="1"/>
  <c r="R312" i="16"/>
  <c r="S312" i="16"/>
  <c r="L313" i="16"/>
  <c r="N313" i="16"/>
  <c r="O313" i="16"/>
  <c r="P313" i="16"/>
  <c r="Q313" i="16"/>
  <c r="M313" i="16" s="1"/>
  <c r="R313" i="16"/>
  <c r="S313" i="16"/>
  <c r="L314" i="16"/>
  <c r="N314" i="16"/>
  <c r="O314" i="16"/>
  <c r="P314" i="16"/>
  <c r="Q314" i="16"/>
  <c r="M314" i="16" s="1"/>
  <c r="R314" i="16"/>
  <c r="S314" i="16"/>
  <c r="L315" i="16"/>
  <c r="N315" i="16"/>
  <c r="O315" i="16"/>
  <c r="P315" i="16"/>
  <c r="Q315" i="16"/>
  <c r="M315" i="16" s="1"/>
  <c r="R315" i="16"/>
  <c r="S315" i="16"/>
  <c r="L316" i="16"/>
  <c r="N316" i="16"/>
  <c r="O316" i="16"/>
  <c r="P316" i="16"/>
  <c r="Q316" i="16"/>
  <c r="M316" i="16" s="1"/>
  <c r="R316" i="16"/>
  <c r="S316" i="16"/>
  <c r="L317" i="16"/>
  <c r="N317" i="16"/>
  <c r="O317" i="16"/>
  <c r="P317" i="16"/>
  <c r="Q317" i="16"/>
  <c r="M317" i="16" s="1"/>
  <c r="R317" i="16"/>
  <c r="S317" i="16"/>
  <c r="L318" i="16"/>
  <c r="N318" i="16"/>
  <c r="O318" i="16"/>
  <c r="P318" i="16"/>
  <c r="Q318" i="16"/>
  <c r="M318" i="16" s="1"/>
  <c r="R318" i="16"/>
  <c r="S318" i="16"/>
  <c r="L319" i="16"/>
  <c r="N319" i="16"/>
  <c r="O319" i="16"/>
  <c r="P319" i="16"/>
  <c r="Q319" i="16"/>
  <c r="M319" i="16" s="1"/>
  <c r="R319" i="16"/>
  <c r="S319" i="16"/>
  <c r="L320" i="16"/>
  <c r="N320" i="16"/>
  <c r="O320" i="16"/>
  <c r="P320" i="16"/>
  <c r="Q320" i="16"/>
  <c r="M320" i="16" s="1"/>
  <c r="R320" i="16"/>
  <c r="S320" i="16"/>
  <c r="L321" i="16"/>
  <c r="N321" i="16"/>
  <c r="O321" i="16"/>
  <c r="P321" i="16"/>
  <c r="Q321" i="16"/>
  <c r="M321" i="16" s="1"/>
  <c r="R321" i="16"/>
  <c r="S321" i="16"/>
  <c r="L322" i="16"/>
  <c r="N322" i="16"/>
  <c r="O322" i="16"/>
  <c r="P322" i="16"/>
  <c r="Q322" i="16"/>
  <c r="M322" i="16" s="1"/>
  <c r="R322" i="16"/>
  <c r="S322" i="16"/>
  <c r="L323" i="16"/>
  <c r="N323" i="16"/>
  <c r="O323" i="16"/>
  <c r="P323" i="16"/>
  <c r="Q323" i="16"/>
  <c r="M323" i="16" s="1"/>
  <c r="R323" i="16"/>
  <c r="S323" i="16"/>
  <c r="L324" i="16"/>
  <c r="N324" i="16"/>
  <c r="O324" i="16"/>
  <c r="P324" i="16"/>
  <c r="Q324" i="16"/>
  <c r="M324" i="16" s="1"/>
  <c r="R324" i="16"/>
  <c r="S324" i="16"/>
  <c r="L325" i="16"/>
  <c r="N325" i="16"/>
  <c r="O325" i="16"/>
  <c r="P325" i="16"/>
  <c r="Q325" i="16"/>
  <c r="M325" i="16" s="1"/>
  <c r="R325" i="16"/>
  <c r="S325" i="16"/>
  <c r="L326" i="16"/>
  <c r="N326" i="16"/>
  <c r="O326" i="16"/>
  <c r="P326" i="16"/>
  <c r="Q326" i="16"/>
  <c r="M326" i="16" s="1"/>
  <c r="R326" i="16"/>
  <c r="S326" i="16"/>
  <c r="L327" i="16"/>
  <c r="N327" i="16"/>
  <c r="O327" i="16"/>
  <c r="P327" i="16"/>
  <c r="Q327" i="16"/>
  <c r="M327" i="16" s="1"/>
  <c r="R327" i="16"/>
  <c r="S327" i="16"/>
  <c r="L328" i="16"/>
  <c r="N328" i="16"/>
  <c r="O328" i="16"/>
  <c r="P328" i="16"/>
  <c r="Q328" i="16"/>
  <c r="M328" i="16" s="1"/>
  <c r="R328" i="16"/>
  <c r="S328" i="16"/>
  <c r="L329" i="16"/>
  <c r="N329" i="16"/>
  <c r="O329" i="16"/>
  <c r="P329" i="16"/>
  <c r="Q329" i="16"/>
  <c r="M329" i="16" s="1"/>
  <c r="R329" i="16"/>
  <c r="S329" i="16"/>
  <c r="L330" i="16"/>
  <c r="N330" i="16"/>
  <c r="O330" i="16"/>
  <c r="P330" i="16"/>
  <c r="Q330" i="16"/>
  <c r="M330" i="16" s="1"/>
  <c r="R330" i="16"/>
  <c r="S330" i="16"/>
  <c r="L331" i="16"/>
  <c r="N331" i="16"/>
  <c r="O331" i="16"/>
  <c r="P331" i="16"/>
  <c r="Q331" i="16"/>
  <c r="M331" i="16" s="1"/>
  <c r="R331" i="16"/>
  <c r="S331" i="16"/>
  <c r="L332" i="16"/>
  <c r="N332" i="16"/>
  <c r="O332" i="16"/>
  <c r="P332" i="16"/>
  <c r="Q332" i="16"/>
  <c r="M332" i="16" s="1"/>
  <c r="R332" i="16"/>
  <c r="S332" i="16"/>
  <c r="L333" i="16"/>
  <c r="N333" i="16"/>
  <c r="O333" i="16"/>
  <c r="P333" i="16"/>
  <c r="Q333" i="16"/>
  <c r="M333" i="16" s="1"/>
  <c r="R333" i="16"/>
  <c r="S333" i="16"/>
  <c r="L334" i="16"/>
  <c r="N334" i="16"/>
  <c r="O334" i="16"/>
  <c r="P334" i="16"/>
  <c r="Q334" i="16"/>
  <c r="M334" i="16" s="1"/>
  <c r="R334" i="16"/>
  <c r="S334" i="16"/>
  <c r="L335" i="16"/>
  <c r="N335" i="16"/>
  <c r="O335" i="16"/>
  <c r="P335" i="16"/>
  <c r="Q335" i="16"/>
  <c r="M335" i="16" s="1"/>
  <c r="R335" i="16"/>
  <c r="S335" i="16"/>
  <c r="L336" i="16"/>
  <c r="N336" i="16"/>
  <c r="O336" i="16"/>
  <c r="P336" i="16"/>
  <c r="Q336" i="16"/>
  <c r="M336" i="16" s="1"/>
  <c r="R336" i="16"/>
  <c r="S336" i="16"/>
  <c r="D337" i="16"/>
  <c r="O337" i="16" s="1"/>
  <c r="E337" i="16"/>
  <c r="L337" i="16" s="1"/>
  <c r="B6" i="17" s="1"/>
  <c r="J2" i="17" s="1"/>
  <c r="F337" i="16"/>
  <c r="G337" i="16"/>
  <c r="H337" i="16"/>
  <c r="S337" i="16" s="1"/>
  <c r="I337" i="16"/>
  <c r="N337" i="16" s="1"/>
  <c r="D6" i="17" s="1"/>
  <c r="J4" i="17" s="1"/>
  <c r="J337" i="16"/>
  <c r="K337" i="16"/>
  <c r="Q337" i="16"/>
  <c r="R337" i="16"/>
  <c r="L338" i="16"/>
  <c r="N338" i="16"/>
  <c r="O338" i="16"/>
  <c r="P338" i="16"/>
  <c r="Q338" i="16"/>
  <c r="M338" i="16" s="1"/>
  <c r="R338" i="16"/>
  <c r="S338" i="16"/>
  <c r="L339" i="16"/>
  <c r="N339" i="16"/>
  <c r="O339" i="16"/>
  <c r="P339" i="16"/>
  <c r="Q339" i="16"/>
  <c r="M339" i="16" s="1"/>
  <c r="R339" i="16"/>
  <c r="S339" i="16"/>
  <c r="L340" i="16"/>
  <c r="N340" i="16"/>
  <c r="O340" i="16"/>
  <c r="P340" i="16"/>
  <c r="Q340" i="16"/>
  <c r="M340" i="16" s="1"/>
  <c r="R340" i="16"/>
  <c r="S340" i="16"/>
  <c r="L341" i="16"/>
  <c r="N341" i="16"/>
  <c r="O341" i="16"/>
  <c r="P341" i="16"/>
  <c r="Q341" i="16"/>
  <c r="M341" i="16" s="1"/>
  <c r="R341" i="16"/>
  <c r="S341" i="16"/>
  <c r="L342" i="16"/>
  <c r="N342" i="16"/>
  <c r="O342" i="16"/>
  <c r="P342" i="16"/>
  <c r="Q342" i="16"/>
  <c r="M342" i="16" s="1"/>
  <c r="R342" i="16"/>
  <c r="S342" i="16"/>
  <c r="L343" i="16"/>
  <c r="N343" i="16"/>
  <c r="O343" i="16"/>
  <c r="P343" i="16"/>
  <c r="Q343" i="16"/>
  <c r="M343" i="16" s="1"/>
  <c r="R343" i="16"/>
  <c r="S343" i="16"/>
  <c r="L344" i="16"/>
  <c r="N344" i="16"/>
  <c r="O344" i="16"/>
  <c r="P344" i="16"/>
  <c r="Q344" i="16"/>
  <c r="M344" i="16" s="1"/>
  <c r="R344" i="16"/>
  <c r="S344" i="16"/>
  <c r="L345" i="16"/>
  <c r="N345" i="16"/>
  <c r="O345" i="16"/>
  <c r="P345" i="16"/>
  <c r="Q345" i="16"/>
  <c r="M345" i="16" s="1"/>
  <c r="R345" i="16"/>
  <c r="S345" i="16"/>
  <c r="L346" i="16"/>
  <c r="N346" i="16"/>
  <c r="O346" i="16"/>
  <c r="P346" i="16"/>
  <c r="Q346" i="16"/>
  <c r="M346" i="16" s="1"/>
  <c r="R346" i="16"/>
  <c r="S346" i="16"/>
  <c r="L347" i="16"/>
  <c r="N347" i="16"/>
  <c r="O347" i="16"/>
  <c r="P347" i="16"/>
  <c r="Q347" i="16"/>
  <c r="M347" i="16" s="1"/>
  <c r="R347" i="16"/>
  <c r="S347" i="16"/>
  <c r="L348" i="16"/>
  <c r="N348" i="16"/>
  <c r="O348" i="16"/>
  <c r="P348" i="16"/>
  <c r="Q348" i="16"/>
  <c r="M348" i="16" s="1"/>
  <c r="R348" i="16"/>
  <c r="S348" i="16"/>
  <c r="L349" i="16"/>
  <c r="N349" i="16"/>
  <c r="O349" i="16"/>
  <c r="P349" i="16"/>
  <c r="Q349" i="16"/>
  <c r="M349" i="16" s="1"/>
  <c r="R349" i="16"/>
  <c r="S349" i="16"/>
  <c r="L350" i="16"/>
  <c r="N350" i="16"/>
  <c r="O350" i="16"/>
  <c r="P350" i="16"/>
  <c r="Q350" i="16"/>
  <c r="M350" i="16" s="1"/>
  <c r="R350" i="16"/>
  <c r="S350" i="16"/>
  <c r="L351" i="16"/>
  <c r="N351" i="16"/>
  <c r="O351" i="16"/>
  <c r="P351" i="16"/>
  <c r="Q351" i="16"/>
  <c r="M351" i="16" s="1"/>
  <c r="R351" i="16"/>
  <c r="S351" i="16"/>
  <c r="L352" i="16"/>
  <c r="N352" i="16"/>
  <c r="O352" i="16"/>
  <c r="P352" i="16"/>
  <c r="Q352" i="16"/>
  <c r="M352" i="16" s="1"/>
  <c r="R352" i="16"/>
  <c r="S352" i="16"/>
  <c r="L353" i="16"/>
  <c r="N353" i="16"/>
  <c r="O353" i="16"/>
  <c r="P353" i="16"/>
  <c r="Q353" i="16"/>
  <c r="M353" i="16" s="1"/>
  <c r="R353" i="16"/>
  <c r="S353" i="16"/>
  <c r="L354" i="16"/>
  <c r="N354" i="16"/>
  <c r="O354" i="16"/>
  <c r="P354" i="16"/>
  <c r="Q354" i="16"/>
  <c r="M354" i="16" s="1"/>
  <c r="R354" i="16"/>
  <c r="S354" i="16"/>
  <c r="L355" i="16"/>
  <c r="N355" i="16"/>
  <c r="O355" i="16"/>
  <c r="P355" i="16"/>
  <c r="Q355" i="16"/>
  <c r="M355" i="16" s="1"/>
  <c r="R355" i="16"/>
  <c r="S355" i="16"/>
  <c r="L356" i="16"/>
  <c r="N356" i="16"/>
  <c r="O356" i="16"/>
  <c r="P356" i="16"/>
  <c r="Q356" i="16"/>
  <c r="M356" i="16" s="1"/>
  <c r="R356" i="16"/>
  <c r="S356" i="16"/>
  <c r="L357" i="16"/>
  <c r="N357" i="16"/>
  <c r="O357" i="16"/>
  <c r="P357" i="16"/>
  <c r="Q357" i="16"/>
  <c r="M357" i="16" s="1"/>
  <c r="R357" i="16"/>
  <c r="S357" i="16"/>
  <c r="L358" i="16"/>
  <c r="N358" i="16"/>
  <c r="O358" i="16"/>
  <c r="P358" i="16"/>
  <c r="Q358" i="16"/>
  <c r="M358" i="16" s="1"/>
  <c r="R358" i="16"/>
  <c r="S358" i="16"/>
  <c r="L359" i="16"/>
  <c r="N359" i="16"/>
  <c r="O359" i="16"/>
  <c r="P359" i="16"/>
  <c r="Q359" i="16"/>
  <c r="M359" i="16" s="1"/>
  <c r="R359" i="16"/>
  <c r="S359" i="16"/>
  <c r="L360" i="16"/>
  <c r="N360" i="16"/>
  <c r="O360" i="16"/>
  <c r="P360" i="16"/>
  <c r="Q360" i="16"/>
  <c r="M360" i="16" s="1"/>
  <c r="R360" i="16"/>
  <c r="S360" i="16"/>
  <c r="L361" i="16"/>
  <c r="N361" i="16"/>
  <c r="O361" i="16"/>
  <c r="P361" i="16"/>
  <c r="Q361" i="16"/>
  <c r="M361" i="16" s="1"/>
  <c r="R361" i="16"/>
  <c r="S361" i="16"/>
  <c r="L362" i="16"/>
  <c r="N362" i="16"/>
  <c r="O362" i="16"/>
  <c r="P362" i="16"/>
  <c r="Q362" i="16"/>
  <c r="M362" i="16" s="1"/>
  <c r="R362" i="16"/>
  <c r="S362" i="16"/>
  <c r="L363" i="16"/>
  <c r="N363" i="16"/>
  <c r="O363" i="16"/>
  <c r="P363" i="16"/>
  <c r="Q363" i="16"/>
  <c r="M363" i="16" s="1"/>
  <c r="R363" i="16"/>
  <c r="S363" i="16"/>
  <c r="L364" i="16"/>
  <c r="N364" i="16"/>
  <c r="O364" i="16"/>
  <c r="P364" i="16"/>
  <c r="Q364" i="16"/>
  <c r="M364" i="16" s="1"/>
  <c r="R364" i="16"/>
  <c r="S364" i="16"/>
  <c r="L365" i="16"/>
  <c r="N365" i="16"/>
  <c r="O365" i="16"/>
  <c r="P365" i="16"/>
  <c r="Q365" i="16"/>
  <c r="M365" i="16" s="1"/>
  <c r="R365" i="16"/>
  <c r="S365" i="16"/>
  <c r="D366" i="16"/>
  <c r="O366" i="16" s="1"/>
  <c r="E366" i="16"/>
  <c r="L366" i="16" s="1"/>
  <c r="B15" i="17" s="1"/>
  <c r="J11" i="17" s="1"/>
  <c r="F366" i="16"/>
  <c r="G366" i="16"/>
  <c r="H366" i="16"/>
  <c r="S366" i="16" s="1"/>
  <c r="I366" i="16"/>
  <c r="R366" i="16" s="1"/>
  <c r="J366" i="16"/>
  <c r="K366" i="16"/>
  <c r="Q366" i="16"/>
  <c r="B3" i="15"/>
  <c r="B8" i="15"/>
  <c r="B23" i="15" s="1"/>
  <c r="C8" i="15"/>
  <c r="C23" i="15" s="1"/>
  <c r="D8" i="15"/>
  <c r="F8" i="15"/>
  <c r="F23" i="15" s="1"/>
  <c r="G8" i="15"/>
  <c r="G23" i="15" s="1"/>
  <c r="H8" i="15"/>
  <c r="J8" i="15"/>
  <c r="J23" i="15" s="1"/>
  <c r="K8" i="15"/>
  <c r="K23" i="15" s="1"/>
  <c r="L8" i="15"/>
  <c r="N8" i="15"/>
  <c r="N23" i="15" s="1"/>
  <c r="O8" i="15"/>
  <c r="O23" i="15" s="1"/>
  <c r="P8" i="15"/>
  <c r="Q8" i="15"/>
  <c r="R8" i="15"/>
  <c r="B9" i="15"/>
  <c r="C9" i="15"/>
  <c r="D9" i="15"/>
  <c r="D17" i="15" s="1"/>
  <c r="F9" i="15"/>
  <c r="G9" i="15"/>
  <c r="H9" i="15"/>
  <c r="H17" i="15" s="1"/>
  <c r="J9" i="15"/>
  <c r="K9" i="15"/>
  <c r="L9" i="15"/>
  <c r="L17" i="15" s="1"/>
  <c r="L24" i="15" s="1"/>
  <c r="N9" i="15"/>
  <c r="O9" i="15"/>
  <c r="R9" i="15" s="1"/>
  <c r="P9" i="15"/>
  <c r="P17" i="15" s="1"/>
  <c r="Q9" i="15"/>
  <c r="Q25" i="15" s="1"/>
  <c r="B10" i="15"/>
  <c r="B18" i="15" s="1"/>
  <c r="C10" i="15"/>
  <c r="C18" i="15" s="1"/>
  <c r="C24" i="15" s="1"/>
  <c r="D10" i="15"/>
  <c r="F10" i="15"/>
  <c r="F18" i="15" s="1"/>
  <c r="G10" i="15"/>
  <c r="G18" i="15" s="1"/>
  <c r="H10" i="15"/>
  <c r="J10" i="15"/>
  <c r="J18" i="15" s="1"/>
  <c r="K10" i="15"/>
  <c r="K18" i="15" s="1"/>
  <c r="K24" i="15" s="1"/>
  <c r="L10" i="15"/>
  <c r="N10" i="15"/>
  <c r="N18" i="15" s="1"/>
  <c r="O10" i="15"/>
  <c r="O18" i="15" s="1"/>
  <c r="O24" i="15" s="1"/>
  <c r="P10" i="15"/>
  <c r="Q10" i="15"/>
  <c r="R10" i="15"/>
  <c r="B11" i="15"/>
  <c r="C11" i="15"/>
  <c r="D11" i="15"/>
  <c r="D19" i="15" s="1"/>
  <c r="F11" i="15"/>
  <c r="G11" i="15"/>
  <c r="H11" i="15"/>
  <c r="H19" i="15" s="1"/>
  <c r="J11" i="15"/>
  <c r="K11" i="15"/>
  <c r="L11" i="15"/>
  <c r="L19" i="15" s="1"/>
  <c r="N11" i="15"/>
  <c r="O11" i="15"/>
  <c r="R11" i="15" s="1"/>
  <c r="P11" i="15"/>
  <c r="P19" i="15" s="1"/>
  <c r="Q11" i="15"/>
  <c r="Q19" i="15" s="1"/>
  <c r="B12" i="15"/>
  <c r="B20" i="15" s="1"/>
  <c r="C12" i="15"/>
  <c r="C20" i="15" s="1"/>
  <c r="D12" i="15"/>
  <c r="F12" i="15"/>
  <c r="F20" i="15" s="1"/>
  <c r="G12" i="15"/>
  <c r="G20" i="15" s="1"/>
  <c r="H12" i="15"/>
  <c r="J12" i="15"/>
  <c r="J20" i="15" s="1"/>
  <c r="K12" i="15"/>
  <c r="K20" i="15" s="1"/>
  <c r="L12" i="15"/>
  <c r="N12" i="15"/>
  <c r="N20" i="15" s="1"/>
  <c r="O12" i="15"/>
  <c r="O20" i="15" s="1"/>
  <c r="P12" i="15"/>
  <c r="Q12" i="15"/>
  <c r="R12" i="15"/>
  <c r="B13" i="15"/>
  <c r="C13" i="15"/>
  <c r="D13" i="15"/>
  <c r="D21" i="15" s="1"/>
  <c r="F13" i="15"/>
  <c r="G13" i="15"/>
  <c r="H13" i="15"/>
  <c r="H21" i="15" s="1"/>
  <c r="J13" i="15"/>
  <c r="K13" i="15"/>
  <c r="L13" i="15"/>
  <c r="L21" i="15" s="1"/>
  <c r="N13" i="15"/>
  <c r="O13" i="15"/>
  <c r="R13" i="15" s="1"/>
  <c r="P13" i="15"/>
  <c r="P21" i="15" s="1"/>
  <c r="Q13" i="15"/>
  <c r="Q21" i="15" s="1"/>
  <c r="B14" i="15"/>
  <c r="E14" i="15" s="1"/>
  <c r="C14" i="15"/>
  <c r="D14" i="15"/>
  <c r="F14" i="15"/>
  <c r="I14" i="15" s="1"/>
  <c r="G14" i="15"/>
  <c r="H14" i="15"/>
  <c r="J14" i="15"/>
  <c r="M14" i="15" s="1"/>
  <c r="K14" i="15"/>
  <c r="L14" i="15"/>
  <c r="N14" i="15"/>
  <c r="O14" i="15"/>
  <c r="P14" i="15"/>
  <c r="Q14" i="15"/>
  <c r="R14" i="15"/>
  <c r="B15" i="15"/>
  <c r="C15" i="15"/>
  <c r="D15" i="15"/>
  <c r="E15" i="15" s="1"/>
  <c r="F15" i="15"/>
  <c r="G15" i="15"/>
  <c r="H15" i="15"/>
  <c r="I15" i="15" s="1"/>
  <c r="J15" i="15"/>
  <c r="K15" i="15"/>
  <c r="L15" i="15"/>
  <c r="M15" i="15" s="1"/>
  <c r="N15" i="15"/>
  <c r="O15" i="15"/>
  <c r="P15" i="15"/>
  <c r="R15" i="15" s="1"/>
  <c r="Q15" i="15"/>
  <c r="B17" i="15"/>
  <c r="C17" i="15"/>
  <c r="F17" i="15"/>
  <c r="F24" i="15" s="1"/>
  <c r="G17" i="15"/>
  <c r="J17" i="15"/>
  <c r="K17" i="15"/>
  <c r="N17" i="15"/>
  <c r="N24" i="15" s="1"/>
  <c r="O17" i="15"/>
  <c r="D18" i="15"/>
  <c r="H18" i="15"/>
  <c r="L18" i="15"/>
  <c r="P18" i="15"/>
  <c r="Q18" i="15"/>
  <c r="B19" i="15"/>
  <c r="C19" i="15"/>
  <c r="F19" i="15"/>
  <c r="G19" i="15"/>
  <c r="J19" i="15"/>
  <c r="K19" i="15"/>
  <c r="N19" i="15"/>
  <c r="O19" i="15"/>
  <c r="D20" i="15"/>
  <c r="H20" i="15"/>
  <c r="L20" i="15"/>
  <c r="P20" i="15"/>
  <c r="Q20" i="15"/>
  <c r="B21" i="15"/>
  <c r="C21" i="15"/>
  <c r="F21" i="15"/>
  <c r="G21" i="15"/>
  <c r="J21" i="15"/>
  <c r="K21" i="15"/>
  <c r="N21" i="15"/>
  <c r="O21" i="15"/>
  <c r="D23" i="15"/>
  <c r="H23" i="15"/>
  <c r="L23" i="15"/>
  <c r="Q23" i="15"/>
  <c r="B25" i="15"/>
  <c r="C25" i="15"/>
  <c r="F25" i="15"/>
  <c r="G25" i="15"/>
  <c r="J25" i="15"/>
  <c r="K25" i="15"/>
  <c r="N25" i="15"/>
  <c r="O25" i="15"/>
  <c r="B28" i="15"/>
  <c r="H28" i="15"/>
  <c r="C30" i="15"/>
  <c r="G30" i="15"/>
  <c r="K30" i="15"/>
  <c r="K55" i="15" s="1"/>
  <c r="K80" i="15" s="1"/>
  <c r="K105" i="15" s="1"/>
  <c r="K130" i="15" s="1"/>
  <c r="O30" i="15"/>
  <c r="E33" i="15"/>
  <c r="I33" i="15"/>
  <c r="I42" i="15" s="1"/>
  <c r="M33" i="15"/>
  <c r="M42" i="15" s="1"/>
  <c r="R33" i="15"/>
  <c r="E34" i="15"/>
  <c r="E42" i="15" s="1"/>
  <c r="I34" i="15"/>
  <c r="I43" i="15" s="1"/>
  <c r="M34" i="15"/>
  <c r="R34" i="15"/>
  <c r="E35" i="15"/>
  <c r="I35" i="15"/>
  <c r="M35" i="15"/>
  <c r="R35" i="15"/>
  <c r="R42" i="15" s="1"/>
  <c r="S35" i="15"/>
  <c r="E36" i="15"/>
  <c r="I36" i="15"/>
  <c r="M36" i="15"/>
  <c r="S36" i="15" s="1"/>
  <c r="R36" i="15"/>
  <c r="E37" i="15"/>
  <c r="I37" i="15"/>
  <c r="I46" i="15" s="1"/>
  <c r="M37" i="15"/>
  <c r="M46" i="15" s="1"/>
  <c r="R37" i="15"/>
  <c r="E38" i="15"/>
  <c r="E46" i="15" s="1"/>
  <c r="I38" i="15"/>
  <c r="S38" i="15" s="1"/>
  <c r="M38" i="15"/>
  <c r="R38" i="15"/>
  <c r="E39" i="15"/>
  <c r="I39" i="15"/>
  <c r="M39" i="15"/>
  <c r="R39" i="15"/>
  <c r="R46" i="15" s="1"/>
  <c r="S39" i="15"/>
  <c r="E40" i="15"/>
  <c r="I40" i="15"/>
  <c r="M40" i="15"/>
  <c r="S40" i="15" s="1"/>
  <c r="R40" i="15"/>
  <c r="B42" i="15"/>
  <c r="C42" i="15"/>
  <c r="C49" i="15" s="1"/>
  <c r="D42" i="15"/>
  <c r="F42" i="15"/>
  <c r="G42" i="15"/>
  <c r="G49" i="15" s="1"/>
  <c r="H42" i="15"/>
  <c r="J42" i="15"/>
  <c r="K42" i="15"/>
  <c r="K49" i="15" s="1"/>
  <c r="L42" i="15"/>
  <c r="N42" i="15"/>
  <c r="O42" i="15"/>
  <c r="O49" i="15" s="1"/>
  <c r="Q42" i="15"/>
  <c r="B43" i="15"/>
  <c r="B49" i="15" s="1"/>
  <c r="C43" i="15"/>
  <c r="D43" i="15"/>
  <c r="F43" i="15"/>
  <c r="F49" i="15" s="1"/>
  <c r="G43" i="15"/>
  <c r="H43" i="15"/>
  <c r="J43" i="15"/>
  <c r="J49" i="15" s="1"/>
  <c r="K43" i="15"/>
  <c r="L43" i="15"/>
  <c r="N43" i="15"/>
  <c r="N49" i="15" s="1"/>
  <c r="O43" i="15"/>
  <c r="Q43" i="15"/>
  <c r="B44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O44" i="15"/>
  <c r="Q44" i="15"/>
  <c r="R44" i="15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O45" i="15"/>
  <c r="Q45" i="15"/>
  <c r="R45" i="15"/>
  <c r="B46" i="15"/>
  <c r="C46" i="15"/>
  <c r="D46" i="15"/>
  <c r="F46" i="15"/>
  <c r="G46" i="15"/>
  <c r="H46" i="15"/>
  <c r="J46" i="15"/>
  <c r="K46" i="15"/>
  <c r="L46" i="15"/>
  <c r="N46" i="15"/>
  <c r="O46" i="15"/>
  <c r="Q46" i="15"/>
  <c r="B48" i="15"/>
  <c r="C48" i="15"/>
  <c r="D48" i="15"/>
  <c r="F48" i="15"/>
  <c r="G48" i="15"/>
  <c r="H48" i="15"/>
  <c r="J48" i="15"/>
  <c r="K48" i="15"/>
  <c r="L48" i="15"/>
  <c r="N48" i="15"/>
  <c r="O48" i="15"/>
  <c r="P48" i="15"/>
  <c r="Q48" i="15"/>
  <c r="R48" i="15"/>
  <c r="D49" i="15"/>
  <c r="H49" i="15"/>
  <c r="L49" i="15"/>
  <c r="P49" i="15"/>
  <c r="Q49" i="15"/>
  <c r="B50" i="15"/>
  <c r="C50" i="15"/>
  <c r="D50" i="15"/>
  <c r="F50" i="15"/>
  <c r="G50" i="15"/>
  <c r="H50" i="15"/>
  <c r="J50" i="15"/>
  <c r="K50" i="15"/>
  <c r="L50" i="15"/>
  <c r="N50" i="15"/>
  <c r="O50" i="15"/>
  <c r="P50" i="15"/>
  <c r="Q50" i="15"/>
  <c r="R50" i="15"/>
  <c r="B53" i="15"/>
  <c r="H53" i="15"/>
  <c r="C55" i="15"/>
  <c r="G55" i="15"/>
  <c r="G80" i="15" s="1"/>
  <c r="G105" i="15" s="1"/>
  <c r="G130" i="15" s="1"/>
  <c r="O55" i="15"/>
  <c r="E58" i="15"/>
  <c r="E67" i="15" s="1"/>
  <c r="I58" i="15"/>
  <c r="I67" i="15" s="1"/>
  <c r="M58" i="15"/>
  <c r="R58" i="15"/>
  <c r="S58" i="15"/>
  <c r="E59" i="15"/>
  <c r="I59" i="15"/>
  <c r="M59" i="15"/>
  <c r="R59" i="15"/>
  <c r="R67" i="15" s="1"/>
  <c r="E60" i="15"/>
  <c r="I60" i="15"/>
  <c r="M60" i="15"/>
  <c r="S60" i="15" s="1"/>
  <c r="R60" i="15"/>
  <c r="E61" i="15"/>
  <c r="I61" i="15"/>
  <c r="I70" i="15" s="1"/>
  <c r="M61" i="15"/>
  <c r="M70" i="15" s="1"/>
  <c r="R61" i="15"/>
  <c r="E62" i="15"/>
  <c r="E70" i="15" s="1"/>
  <c r="I62" i="15"/>
  <c r="I71" i="15" s="1"/>
  <c r="M62" i="15"/>
  <c r="R62" i="15"/>
  <c r="S62" i="15"/>
  <c r="E63" i="15"/>
  <c r="I63" i="15"/>
  <c r="M63" i="15"/>
  <c r="R63" i="15"/>
  <c r="R70" i="15" s="1"/>
  <c r="E64" i="15"/>
  <c r="I64" i="15"/>
  <c r="M64" i="15"/>
  <c r="S64" i="15" s="1"/>
  <c r="R64" i="15"/>
  <c r="E65" i="15"/>
  <c r="I65" i="15"/>
  <c r="S65" i="15" s="1"/>
  <c r="M65" i="15"/>
  <c r="R65" i="15"/>
  <c r="B67" i="15"/>
  <c r="B74" i="15" s="1"/>
  <c r="C67" i="15"/>
  <c r="D67" i="15"/>
  <c r="F67" i="15"/>
  <c r="F74" i="15" s="1"/>
  <c r="G67" i="15"/>
  <c r="H67" i="15"/>
  <c r="J67" i="15"/>
  <c r="J74" i="15" s="1"/>
  <c r="K67" i="15"/>
  <c r="L67" i="15"/>
  <c r="N67" i="15"/>
  <c r="N74" i="15" s="1"/>
  <c r="O67" i="15"/>
  <c r="Q67" i="15"/>
  <c r="B68" i="15"/>
  <c r="C68" i="15"/>
  <c r="D68" i="15"/>
  <c r="E68" i="15"/>
  <c r="F68" i="15"/>
  <c r="G68" i="15"/>
  <c r="H68" i="15"/>
  <c r="I68" i="15"/>
  <c r="J68" i="15"/>
  <c r="K68" i="15"/>
  <c r="L68" i="15"/>
  <c r="M68" i="15"/>
  <c r="N68" i="15"/>
  <c r="O68" i="15"/>
  <c r="Q68" i="15"/>
  <c r="R68" i="15"/>
  <c r="B69" i="15"/>
  <c r="C69" i="15"/>
  <c r="D69" i="15"/>
  <c r="E69" i="15"/>
  <c r="F69" i="15"/>
  <c r="G69" i="15"/>
  <c r="H69" i="15"/>
  <c r="I69" i="15"/>
  <c r="J69" i="15"/>
  <c r="K69" i="15"/>
  <c r="L69" i="15"/>
  <c r="M69" i="15"/>
  <c r="N69" i="15"/>
  <c r="O69" i="15"/>
  <c r="Q69" i="15"/>
  <c r="Q74" i="15" s="1"/>
  <c r="R69" i="15"/>
  <c r="B70" i="15"/>
  <c r="C70" i="15"/>
  <c r="D70" i="15"/>
  <c r="F70" i="15"/>
  <c r="G70" i="15"/>
  <c r="H70" i="15"/>
  <c r="J70" i="15"/>
  <c r="K70" i="15"/>
  <c r="L70" i="15"/>
  <c r="N70" i="15"/>
  <c r="O70" i="15"/>
  <c r="Q70" i="15"/>
  <c r="B71" i="15"/>
  <c r="C71" i="15"/>
  <c r="D71" i="15"/>
  <c r="F71" i="15"/>
  <c r="G71" i="15"/>
  <c r="H71" i="15"/>
  <c r="J71" i="15"/>
  <c r="K71" i="15"/>
  <c r="L71" i="15"/>
  <c r="N71" i="15"/>
  <c r="O71" i="15"/>
  <c r="Q71" i="15"/>
  <c r="B73" i="15"/>
  <c r="C73" i="15"/>
  <c r="D73" i="15"/>
  <c r="E73" i="15"/>
  <c r="F73" i="15"/>
  <c r="G73" i="15"/>
  <c r="H73" i="15"/>
  <c r="I73" i="15"/>
  <c r="J73" i="15"/>
  <c r="K73" i="15"/>
  <c r="L73" i="15"/>
  <c r="M73" i="15"/>
  <c r="N73" i="15"/>
  <c r="O73" i="15"/>
  <c r="P73" i="15"/>
  <c r="Q73" i="15"/>
  <c r="R73" i="15"/>
  <c r="C74" i="15"/>
  <c r="D74" i="15"/>
  <c r="G74" i="15"/>
  <c r="H74" i="15"/>
  <c r="K74" i="15"/>
  <c r="L74" i="15"/>
  <c r="O74" i="15"/>
  <c r="P74" i="15"/>
  <c r="B75" i="15"/>
  <c r="C75" i="15"/>
  <c r="D75" i="15"/>
  <c r="E75" i="15"/>
  <c r="F75" i="15"/>
  <c r="G75" i="15"/>
  <c r="H75" i="15"/>
  <c r="I75" i="15"/>
  <c r="J75" i="15"/>
  <c r="K75" i="15"/>
  <c r="L75" i="15"/>
  <c r="M75" i="15"/>
  <c r="N75" i="15"/>
  <c r="O75" i="15"/>
  <c r="P75" i="15"/>
  <c r="Q75" i="15"/>
  <c r="R75" i="15"/>
  <c r="B78" i="15"/>
  <c r="H78" i="15"/>
  <c r="C80" i="15"/>
  <c r="O80" i="15"/>
  <c r="E83" i="15"/>
  <c r="E92" i="15" s="1"/>
  <c r="I83" i="15"/>
  <c r="M83" i="15"/>
  <c r="R83" i="15"/>
  <c r="R92" i="15" s="1"/>
  <c r="E84" i="15"/>
  <c r="I84" i="15"/>
  <c r="S84" i="15" s="1"/>
  <c r="M84" i="15"/>
  <c r="M92" i="15" s="1"/>
  <c r="R84" i="15"/>
  <c r="E85" i="15"/>
  <c r="I85" i="15"/>
  <c r="S85" i="15" s="1"/>
  <c r="M85" i="15"/>
  <c r="R85" i="15"/>
  <c r="E86" i="15"/>
  <c r="E95" i="15" s="1"/>
  <c r="I86" i="15"/>
  <c r="I95" i="15" s="1"/>
  <c r="M86" i="15"/>
  <c r="R86" i="15"/>
  <c r="S86" i="15"/>
  <c r="E87" i="15"/>
  <c r="E96" i="15" s="1"/>
  <c r="M87" i="15"/>
  <c r="R87" i="15"/>
  <c r="S87" i="15"/>
  <c r="E88" i="15"/>
  <c r="I88" i="15"/>
  <c r="M88" i="15"/>
  <c r="R88" i="15"/>
  <c r="R95" i="15" s="1"/>
  <c r="E89" i="15"/>
  <c r="I89" i="15"/>
  <c r="M89" i="15"/>
  <c r="S89" i="15" s="1"/>
  <c r="R89" i="15"/>
  <c r="E90" i="15"/>
  <c r="I90" i="15"/>
  <c r="S90" i="15" s="1"/>
  <c r="M90" i="15"/>
  <c r="R90" i="15"/>
  <c r="B92" i="15"/>
  <c r="B99" i="15" s="1"/>
  <c r="C92" i="15"/>
  <c r="D92" i="15"/>
  <c r="F92" i="15"/>
  <c r="F99" i="15" s="1"/>
  <c r="G92" i="15"/>
  <c r="H92" i="15"/>
  <c r="J92" i="15"/>
  <c r="J99" i="15" s="1"/>
  <c r="K92" i="15"/>
  <c r="L92" i="15"/>
  <c r="N92" i="15"/>
  <c r="N99" i="15" s="1"/>
  <c r="O92" i="15"/>
  <c r="Q92" i="15"/>
  <c r="B93" i="15"/>
  <c r="C93" i="15"/>
  <c r="D93" i="15"/>
  <c r="E93" i="15"/>
  <c r="F93" i="15"/>
  <c r="G93" i="15"/>
  <c r="H93" i="15"/>
  <c r="I93" i="15"/>
  <c r="J93" i="15"/>
  <c r="K93" i="15"/>
  <c r="L93" i="15"/>
  <c r="M93" i="15"/>
  <c r="N93" i="15"/>
  <c r="O93" i="15"/>
  <c r="Q93" i="15"/>
  <c r="R93" i="15"/>
  <c r="B94" i="15"/>
  <c r="C94" i="15"/>
  <c r="D94" i="15"/>
  <c r="E94" i="15"/>
  <c r="F94" i="15"/>
  <c r="G94" i="15"/>
  <c r="H94" i="15"/>
  <c r="I94" i="15"/>
  <c r="J94" i="15"/>
  <c r="K94" i="15"/>
  <c r="L94" i="15"/>
  <c r="M94" i="15"/>
  <c r="N94" i="15"/>
  <c r="O94" i="15"/>
  <c r="Q94" i="15"/>
  <c r="Q99" i="15" s="1"/>
  <c r="R94" i="15"/>
  <c r="B95" i="15"/>
  <c r="C95" i="15"/>
  <c r="D95" i="15"/>
  <c r="F95" i="15"/>
  <c r="G95" i="15"/>
  <c r="H95" i="15"/>
  <c r="J95" i="15"/>
  <c r="K95" i="15"/>
  <c r="L95" i="15"/>
  <c r="N95" i="15"/>
  <c r="O95" i="15"/>
  <c r="Q95" i="15"/>
  <c r="B96" i="15"/>
  <c r="C96" i="15"/>
  <c r="D96" i="15"/>
  <c r="F96" i="15"/>
  <c r="G96" i="15"/>
  <c r="H96" i="15"/>
  <c r="J96" i="15"/>
  <c r="K96" i="15"/>
  <c r="L96" i="15"/>
  <c r="N96" i="15"/>
  <c r="O96" i="15"/>
  <c r="Q96" i="15"/>
  <c r="B98" i="15"/>
  <c r="C98" i="15"/>
  <c r="D98" i="15"/>
  <c r="E98" i="15"/>
  <c r="F98" i="15"/>
  <c r="G98" i="15"/>
  <c r="H98" i="15"/>
  <c r="I98" i="15"/>
  <c r="J98" i="15"/>
  <c r="K98" i="15"/>
  <c r="L98" i="15"/>
  <c r="M98" i="15"/>
  <c r="N98" i="15"/>
  <c r="O98" i="15"/>
  <c r="P98" i="15"/>
  <c r="Q98" i="15"/>
  <c r="R98" i="15"/>
  <c r="C99" i="15"/>
  <c r="D99" i="15"/>
  <c r="G99" i="15"/>
  <c r="H99" i="15"/>
  <c r="K99" i="15"/>
  <c r="L99" i="15"/>
  <c r="O99" i="15"/>
  <c r="P99" i="15"/>
  <c r="B100" i="15"/>
  <c r="C100" i="15"/>
  <c r="D100" i="15"/>
  <c r="E100" i="15"/>
  <c r="F100" i="15"/>
  <c r="G100" i="15"/>
  <c r="H100" i="15"/>
  <c r="I100" i="15"/>
  <c r="J100" i="15"/>
  <c r="K100" i="15"/>
  <c r="L100" i="15"/>
  <c r="M100" i="15"/>
  <c r="N100" i="15"/>
  <c r="O100" i="15"/>
  <c r="P100" i="15"/>
  <c r="Q100" i="15"/>
  <c r="R100" i="15"/>
  <c r="B103" i="15"/>
  <c r="H103" i="15"/>
  <c r="C105" i="15"/>
  <c r="C130" i="15" s="1"/>
  <c r="O105" i="15"/>
  <c r="E108" i="15"/>
  <c r="I108" i="15"/>
  <c r="M108" i="15"/>
  <c r="R108" i="15"/>
  <c r="R123" i="15" s="1"/>
  <c r="E109" i="15"/>
  <c r="I109" i="15"/>
  <c r="S109" i="15" s="1"/>
  <c r="M109" i="15"/>
  <c r="R109" i="15"/>
  <c r="E110" i="15"/>
  <c r="I110" i="15"/>
  <c r="I119" i="15" s="1"/>
  <c r="M110" i="15"/>
  <c r="M119" i="15" s="1"/>
  <c r="R110" i="15"/>
  <c r="E111" i="15"/>
  <c r="E119" i="15" s="1"/>
  <c r="I111" i="15"/>
  <c r="I120" i="15" s="1"/>
  <c r="M111" i="15"/>
  <c r="R111" i="15"/>
  <c r="S111" i="15"/>
  <c r="E112" i="15"/>
  <c r="I112" i="15"/>
  <c r="M112" i="15"/>
  <c r="R112" i="15"/>
  <c r="R119" i="15" s="1"/>
  <c r="E113" i="15"/>
  <c r="I113" i="15"/>
  <c r="M113" i="15"/>
  <c r="S113" i="15" s="1"/>
  <c r="R113" i="15"/>
  <c r="E114" i="15"/>
  <c r="I114" i="15"/>
  <c r="S114" i="15" s="1"/>
  <c r="M114" i="15"/>
  <c r="R114" i="15"/>
  <c r="E115" i="15"/>
  <c r="I115" i="15"/>
  <c r="M115" i="15"/>
  <c r="R115" i="15"/>
  <c r="S115" i="15"/>
  <c r="B117" i="15"/>
  <c r="C117" i="15"/>
  <c r="D117" i="15"/>
  <c r="E117" i="15"/>
  <c r="F117" i="15"/>
  <c r="G117" i="15"/>
  <c r="H117" i="15"/>
  <c r="I117" i="15"/>
  <c r="J117" i="15"/>
  <c r="K117" i="15"/>
  <c r="L117" i="15"/>
  <c r="M117" i="15"/>
  <c r="N117" i="15"/>
  <c r="O117" i="15"/>
  <c r="Q117" i="15"/>
  <c r="R117" i="15"/>
  <c r="B118" i="15"/>
  <c r="C118" i="15"/>
  <c r="D118" i="15"/>
  <c r="E118" i="15"/>
  <c r="F118" i="15"/>
  <c r="G118" i="15"/>
  <c r="H118" i="15"/>
  <c r="I118" i="15"/>
  <c r="J118" i="15"/>
  <c r="K118" i="15"/>
  <c r="L118" i="15"/>
  <c r="M118" i="15"/>
  <c r="N118" i="15"/>
  <c r="O118" i="15"/>
  <c r="Q118" i="15"/>
  <c r="R118" i="15"/>
  <c r="B119" i="15"/>
  <c r="C119" i="15"/>
  <c r="C124" i="15" s="1"/>
  <c r="D119" i="15"/>
  <c r="F119" i="15"/>
  <c r="G119" i="15"/>
  <c r="H119" i="15"/>
  <c r="J119" i="15"/>
  <c r="K119" i="15"/>
  <c r="L119" i="15"/>
  <c r="N119" i="15"/>
  <c r="O119" i="15"/>
  <c r="Q119" i="15"/>
  <c r="B120" i="15"/>
  <c r="B124" i="15" s="1"/>
  <c r="C120" i="15"/>
  <c r="D120" i="15"/>
  <c r="F120" i="15"/>
  <c r="G120" i="15"/>
  <c r="H120" i="15"/>
  <c r="J120" i="15"/>
  <c r="K120" i="15"/>
  <c r="L120" i="15"/>
  <c r="N120" i="15"/>
  <c r="N124" i="15" s="1"/>
  <c r="O120" i="15"/>
  <c r="Q120" i="15"/>
  <c r="B121" i="15"/>
  <c r="C121" i="15"/>
  <c r="D121" i="15"/>
  <c r="E121" i="15"/>
  <c r="F121" i="15"/>
  <c r="F124" i="15" s="1"/>
  <c r="G121" i="15"/>
  <c r="H121" i="15"/>
  <c r="I121" i="15"/>
  <c r="J121" i="15"/>
  <c r="J124" i="15" s="1"/>
  <c r="K121" i="15"/>
  <c r="L121" i="15"/>
  <c r="M121" i="15"/>
  <c r="N121" i="15"/>
  <c r="O121" i="15"/>
  <c r="Q121" i="15"/>
  <c r="R121" i="15"/>
  <c r="B123" i="15"/>
  <c r="C123" i="15"/>
  <c r="D123" i="15"/>
  <c r="E123" i="15"/>
  <c r="F123" i="15"/>
  <c r="G123" i="15"/>
  <c r="H123" i="15"/>
  <c r="I123" i="15"/>
  <c r="J123" i="15"/>
  <c r="K123" i="15"/>
  <c r="L123" i="15"/>
  <c r="M123" i="15"/>
  <c r="N123" i="15"/>
  <c r="O123" i="15"/>
  <c r="P123" i="15"/>
  <c r="Q123" i="15"/>
  <c r="G124" i="15"/>
  <c r="K124" i="15"/>
  <c r="O124" i="15"/>
  <c r="P124" i="15"/>
  <c r="B125" i="15"/>
  <c r="C125" i="15"/>
  <c r="D125" i="15"/>
  <c r="E125" i="15"/>
  <c r="F125" i="15"/>
  <c r="G125" i="15"/>
  <c r="H125" i="15"/>
  <c r="I125" i="15"/>
  <c r="J125" i="15"/>
  <c r="K125" i="15"/>
  <c r="L125" i="15"/>
  <c r="M125" i="15"/>
  <c r="N125" i="15"/>
  <c r="O125" i="15"/>
  <c r="P125" i="15"/>
  <c r="Q125" i="15"/>
  <c r="B128" i="15"/>
  <c r="H128" i="15"/>
  <c r="O130" i="15"/>
  <c r="E133" i="15"/>
  <c r="I133" i="15"/>
  <c r="M133" i="15"/>
  <c r="R133" i="15"/>
  <c r="E134" i="15"/>
  <c r="I134" i="15"/>
  <c r="M134" i="15"/>
  <c r="R134" i="15"/>
  <c r="E135" i="15"/>
  <c r="I135" i="15"/>
  <c r="M135" i="15"/>
  <c r="R135" i="15"/>
  <c r="S135" i="15"/>
  <c r="E136" i="15"/>
  <c r="I136" i="15"/>
  <c r="M136" i="15"/>
  <c r="R136" i="15"/>
  <c r="E137" i="15"/>
  <c r="I137" i="15"/>
  <c r="M137" i="15"/>
  <c r="R137" i="15"/>
  <c r="E138" i="15"/>
  <c r="I138" i="15"/>
  <c r="M138" i="15"/>
  <c r="R138" i="15"/>
  <c r="E139" i="15"/>
  <c r="E146" i="15" s="1"/>
  <c r="I139" i="15"/>
  <c r="S139" i="15" s="1"/>
  <c r="M139" i="15"/>
  <c r="R139" i="15"/>
  <c r="E140" i="15"/>
  <c r="I140" i="15"/>
  <c r="M140" i="15"/>
  <c r="R140" i="15"/>
  <c r="R146" i="15" s="1"/>
  <c r="S140" i="15"/>
  <c r="B142" i="15"/>
  <c r="C142" i="15"/>
  <c r="D142" i="15"/>
  <c r="F142" i="15"/>
  <c r="G142" i="15"/>
  <c r="H142" i="15"/>
  <c r="I142" i="15"/>
  <c r="J142" i="15"/>
  <c r="K142" i="15"/>
  <c r="L142" i="15"/>
  <c r="M142" i="15"/>
  <c r="N142" i="15"/>
  <c r="O142" i="15"/>
  <c r="Q142" i="15"/>
  <c r="B143" i="15"/>
  <c r="C143" i="15"/>
  <c r="D143" i="15"/>
  <c r="F143" i="15"/>
  <c r="G143" i="15"/>
  <c r="H143" i="15"/>
  <c r="J143" i="15"/>
  <c r="K143" i="15"/>
  <c r="L143" i="15"/>
  <c r="N143" i="15"/>
  <c r="O143" i="15"/>
  <c r="Q143" i="15"/>
  <c r="B144" i="15"/>
  <c r="C144" i="15"/>
  <c r="D144" i="15"/>
  <c r="F144" i="15"/>
  <c r="F149" i="15" s="1"/>
  <c r="G144" i="15"/>
  <c r="H144" i="15"/>
  <c r="J144" i="15"/>
  <c r="K144" i="15"/>
  <c r="L144" i="15"/>
  <c r="N144" i="15"/>
  <c r="O144" i="15"/>
  <c r="Q144" i="15"/>
  <c r="B145" i="15"/>
  <c r="C145" i="15"/>
  <c r="D145" i="15"/>
  <c r="E145" i="15"/>
  <c r="F145" i="15"/>
  <c r="G145" i="15"/>
  <c r="H145" i="15"/>
  <c r="I145" i="15"/>
  <c r="J145" i="15"/>
  <c r="K145" i="15"/>
  <c r="L145" i="15"/>
  <c r="M145" i="15"/>
  <c r="N145" i="15"/>
  <c r="O145" i="15"/>
  <c r="Q145" i="15"/>
  <c r="R145" i="15"/>
  <c r="B146" i="15"/>
  <c r="C146" i="15"/>
  <c r="D146" i="15"/>
  <c r="F146" i="15"/>
  <c r="G146" i="15"/>
  <c r="H146" i="15"/>
  <c r="J146" i="15"/>
  <c r="K146" i="15"/>
  <c r="L146" i="15"/>
  <c r="N146" i="15"/>
  <c r="O146" i="15"/>
  <c r="Q146" i="15"/>
  <c r="B148" i="15"/>
  <c r="C148" i="15"/>
  <c r="D148" i="15"/>
  <c r="F148" i="15"/>
  <c r="G148" i="15"/>
  <c r="H148" i="15"/>
  <c r="J148" i="15"/>
  <c r="K148" i="15"/>
  <c r="L148" i="15"/>
  <c r="N148" i="15"/>
  <c r="O148" i="15"/>
  <c r="P148" i="15"/>
  <c r="Q148" i="15"/>
  <c r="B149" i="15"/>
  <c r="J149" i="15"/>
  <c r="N149" i="15"/>
  <c r="P149" i="15"/>
  <c r="Q149" i="15"/>
  <c r="B150" i="15"/>
  <c r="C150" i="15"/>
  <c r="D150" i="15"/>
  <c r="F150" i="15"/>
  <c r="G150" i="15"/>
  <c r="H150" i="15"/>
  <c r="J150" i="15"/>
  <c r="K150" i="15"/>
  <c r="L150" i="15"/>
  <c r="N150" i="15"/>
  <c r="O150" i="15"/>
  <c r="P150" i="15"/>
  <c r="Q150" i="15"/>
  <c r="B3" i="14"/>
  <c r="B8" i="14"/>
  <c r="C8" i="14"/>
  <c r="D8" i="14"/>
  <c r="E8" i="14"/>
  <c r="F8" i="14"/>
  <c r="G8" i="14"/>
  <c r="H8" i="14"/>
  <c r="I8" i="14"/>
  <c r="J8" i="14"/>
  <c r="K8" i="14"/>
  <c r="L8" i="14"/>
  <c r="M8" i="14"/>
  <c r="N8" i="14"/>
  <c r="O8" i="14"/>
  <c r="P8" i="14"/>
  <c r="Q8" i="14"/>
  <c r="B9" i="14"/>
  <c r="E9" i="14" s="1"/>
  <c r="C9" i="14"/>
  <c r="C25" i="14" s="1"/>
  <c r="D9" i="14"/>
  <c r="D25" i="14" s="1"/>
  <c r="F9" i="14"/>
  <c r="I9" i="14" s="1"/>
  <c r="G9" i="14"/>
  <c r="G25" i="14" s="1"/>
  <c r="H9" i="14"/>
  <c r="H25" i="14" s="1"/>
  <c r="J9" i="14"/>
  <c r="M9" i="14" s="1"/>
  <c r="K9" i="14"/>
  <c r="K25" i="14" s="1"/>
  <c r="L9" i="14"/>
  <c r="L25" i="14" s="1"/>
  <c r="N9" i="14"/>
  <c r="Q9" i="14" s="1"/>
  <c r="O9" i="14"/>
  <c r="O25" i="14" s="1"/>
  <c r="P9" i="14"/>
  <c r="P25" i="14" s="1"/>
  <c r="B10" i="14"/>
  <c r="B17" i="14" s="1"/>
  <c r="C10" i="14"/>
  <c r="D10" i="14"/>
  <c r="F10" i="14"/>
  <c r="F17" i="14" s="1"/>
  <c r="G10" i="14"/>
  <c r="H10" i="14"/>
  <c r="J10" i="14"/>
  <c r="J17" i="14" s="1"/>
  <c r="K10" i="14"/>
  <c r="L10" i="14"/>
  <c r="N10" i="14"/>
  <c r="N17" i="14" s="1"/>
  <c r="O10" i="14"/>
  <c r="P10" i="14"/>
  <c r="B11" i="14"/>
  <c r="E11" i="14" s="1"/>
  <c r="C11" i="14"/>
  <c r="D11" i="14"/>
  <c r="F11" i="14"/>
  <c r="I11" i="14" s="1"/>
  <c r="G11" i="14"/>
  <c r="H11" i="14"/>
  <c r="J11" i="14"/>
  <c r="M11" i="14" s="1"/>
  <c r="K11" i="14"/>
  <c r="L11" i="14"/>
  <c r="N11" i="14"/>
  <c r="Q11" i="14" s="1"/>
  <c r="O11" i="14"/>
  <c r="P11" i="14"/>
  <c r="B12" i="14"/>
  <c r="C12" i="14"/>
  <c r="D12" i="14"/>
  <c r="D19" i="14" s="1"/>
  <c r="E12" i="14"/>
  <c r="F12" i="14"/>
  <c r="G12" i="14"/>
  <c r="H12" i="14"/>
  <c r="H19" i="14" s="1"/>
  <c r="I12" i="14"/>
  <c r="J12" i="14"/>
  <c r="K12" i="14"/>
  <c r="L12" i="14"/>
  <c r="L19" i="14" s="1"/>
  <c r="M12" i="14"/>
  <c r="N12" i="14"/>
  <c r="O12" i="14"/>
  <c r="P12" i="14"/>
  <c r="P19" i="14" s="1"/>
  <c r="Q12" i="14"/>
  <c r="B13" i="14"/>
  <c r="E13" i="14" s="1"/>
  <c r="C13" i="14"/>
  <c r="C20" i="14" s="1"/>
  <c r="D13" i="14"/>
  <c r="F13" i="14"/>
  <c r="I13" i="14" s="1"/>
  <c r="G13" i="14"/>
  <c r="G20" i="14" s="1"/>
  <c r="H13" i="14"/>
  <c r="J13" i="14"/>
  <c r="M13" i="14" s="1"/>
  <c r="K13" i="14"/>
  <c r="K20" i="14" s="1"/>
  <c r="L13" i="14"/>
  <c r="N13" i="14"/>
  <c r="Q13" i="14" s="1"/>
  <c r="O13" i="14"/>
  <c r="O20" i="14" s="1"/>
  <c r="P13" i="14"/>
  <c r="B14" i="14"/>
  <c r="B21" i="14" s="1"/>
  <c r="C14" i="14"/>
  <c r="D14" i="14"/>
  <c r="F14" i="14"/>
  <c r="F21" i="14" s="1"/>
  <c r="G14" i="14"/>
  <c r="H14" i="14"/>
  <c r="J14" i="14"/>
  <c r="J21" i="14" s="1"/>
  <c r="K14" i="14"/>
  <c r="L14" i="14"/>
  <c r="N14" i="14"/>
  <c r="N21" i="14" s="1"/>
  <c r="O14" i="14"/>
  <c r="P14" i="14"/>
  <c r="B15" i="14"/>
  <c r="E15" i="14" s="1"/>
  <c r="C15" i="14"/>
  <c r="D15" i="14"/>
  <c r="F15" i="14"/>
  <c r="I15" i="14" s="1"/>
  <c r="G15" i="14"/>
  <c r="H15" i="14"/>
  <c r="J15" i="14"/>
  <c r="M15" i="14" s="1"/>
  <c r="K15" i="14"/>
  <c r="L15" i="14"/>
  <c r="N15" i="14"/>
  <c r="Q15" i="14" s="1"/>
  <c r="O15" i="14"/>
  <c r="P15" i="14"/>
  <c r="D17" i="14"/>
  <c r="H17" i="14"/>
  <c r="L17" i="14"/>
  <c r="P17" i="14"/>
  <c r="C18" i="14"/>
  <c r="D18" i="14"/>
  <c r="G18" i="14"/>
  <c r="H18" i="14"/>
  <c r="K18" i="14"/>
  <c r="L18" i="14"/>
  <c r="O18" i="14"/>
  <c r="P18" i="14"/>
  <c r="B19" i="14"/>
  <c r="C19" i="14"/>
  <c r="F19" i="14"/>
  <c r="G19" i="14"/>
  <c r="J19" i="14"/>
  <c r="K19" i="14"/>
  <c r="N19" i="14"/>
  <c r="O19" i="14"/>
  <c r="B20" i="14"/>
  <c r="F20" i="14"/>
  <c r="J20" i="14"/>
  <c r="N20" i="14"/>
  <c r="D21" i="14"/>
  <c r="H21" i="14"/>
  <c r="L21" i="14"/>
  <c r="P21" i="14"/>
  <c r="C23" i="14"/>
  <c r="D23" i="14"/>
  <c r="G23" i="14"/>
  <c r="H23" i="14"/>
  <c r="K23" i="14"/>
  <c r="L23" i="14"/>
  <c r="O23" i="14"/>
  <c r="P23" i="14"/>
  <c r="B25" i="14"/>
  <c r="F25" i="14"/>
  <c r="J25" i="14"/>
  <c r="N25" i="14"/>
  <c r="B28" i="14"/>
  <c r="M28" i="14"/>
  <c r="C30" i="14"/>
  <c r="C55" i="14" s="1"/>
  <c r="C80" i="14" s="1"/>
  <c r="C105" i="14" s="1"/>
  <c r="C130" i="14" s="1"/>
  <c r="G30" i="14"/>
  <c r="G55" i="14" s="1"/>
  <c r="G80" i="14" s="1"/>
  <c r="G105" i="14" s="1"/>
  <c r="G130" i="14" s="1"/>
  <c r="K30" i="14"/>
  <c r="N30" i="14"/>
  <c r="E33" i="14"/>
  <c r="E50" i="14" s="1"/>
  <c r="I33" i="14"/>
  <c r="I50" i="14" s="1"/>
  <c r="M33" i="14"/>
  <c r="Q33" i="14"/>
  <c r="R33" i="14"/>
  <c r="E34" i="14"/>
  <c r="I34" i="14"/>
  <c r="M34" i="14"/>
  <c r="Q34" i="14"/>
  <c r="Q50" i="14" s="1"/>
  <c r="R34" i="14"/>
  <c r="E35" i="14"/>
  <c r="I35" i="14"/>
  <c r="M35" i="14"/>
  <c r="R35" i="14" s="1"/>
  <c r="Q35" i="14"/>
  <c r="E36" i="14"/>
  <c r="I36" i="14"/>
  <c r="I45" i="14" s="1"/>
  <c r="M36" i="14"/>
  <c r="M45" i="14" s="1"/>
  <c r="Q36" i="14"/>
  <c r="E37" i="14"/>
  <c r="E45" i="14" s="1"/>
  <c r="I37" i="14"/>
  <c r="I46" i="14" s="1"/>
  <c r="M37" i="14"/>
  <c r="Q37" i="14"/>
  <c r="R37" i="14"/>
  <c r="E38" i="14"/>
  <c r="I38" i="14"/>
  <c r="M38" i="14"/>
  <c r="Q38" i="14"/>
  <c r="Q45" i="14" s="1"/>
  <c r="R38" i="14"/>
  <c r="E39" i="14"/>
  <c r="I39" i="14"/>
  <c r="M39" i="14"/>
  <c r="R39" i="14" s="1"/>
  <c r="Q39" i="14"/>
  <c r="E40" i="14"/>
  <c r="I40" i="14"/>
  <c r="M40" i="14"/>
  <c r="R40" i="14" s="1"/>
  <c r="Q40" i="14"/>
  <c r="B42" i="14"/>
  <c r="B49" i="14" s="1"/>
  <c r="C42" i="14"/>
  <c r="C49" i="14" s="1"/>
  <c r="D42" i="14"/>
  <c r="F42" i="14"/>
  <c r="F49" i="14" s="1"/>
  <c r="G42" i="14"/>
  <c r="G49" i="14" s="1"/>
  <c r="H42" i="14"/>
  <c r="J42" i="14"/>
  <c r="J49" i="14" s="1"/>
  <c r="K42" i="14"/>
  <c r="K49" i="14" s="1"/>
  <c r="L42" i="14"/>
  <c r="N42" i="14"/>
  <c r="N49" i="14" s="1"/>
  <c r="O42" i="14"/>
  <c r="O49" i="14" s="1"/>
  <c r="P42" i="14"/>
  <c r="B43" i="14"/>
  <c r="C43" i="14"/>
  <c r="D43" i="14"/>
  <c r="E43" i="14"/>
  <c r="F43" i="14"/>
  <c r="G43" i="14"/>
  <c r="H43" i="14"/>
  <c r="J43" i="14"/>
  <c r="K43" i="14"/>
  <c r="L43" i="14"/>
  <c r="M43" i="14"/>
  <c r="N43" i="14"/>
  <c r="O43" i="14"/>
  <c r="P43" i="14"/>
  <c r="Q43" i="14"/>
  <c r="B44" i="14"/>
  <c r="C44" i="14"/>
  <c r="D44" i="14"/>
  <c r="E44" i="14"/>
  <c r="F44" i="14"/>
  <c r="G44" i="14"/>
  <c r="H44" i="14"/>
  <c r="I44" i="14"/>
  <c r="J44" i="14"/>
  <c r="K44" i="14"/>
  <c r="L44" i="14"/>
  <c r="M44" i="14"/>
  <c r="N44" i="14"/>
  <c r="O44" i="14"/>
  <c r="P44" i="14"/>
  <c r="Q44" i="14"/>
  <c r="B45" i="14"/>
  <c r="C45" i="14"/>
  <c r="D45" i="14"/>
  <c r="F45" i="14"/>
  <c r="G45" i="14"/>
  <c r="H45" i="14"/>
  <c r="J45" i="14"/>
  <c r="K45" i="14"/>
  <c r="L45" i="14"/>
  <c r="N45" i="14"/>
  <c r="O45" i="14"/>
  <c r="P45" i="14"/>
  <c r="B46" i="14"/>
  <c r="C46" i="14"/>
  <c r="D46" i="14"/>
  <c r="F46" i="14"/>
  <c r="G46" i="14"/>
  <c r="H46" i="14"/>
  <c r="J46" i="14"/>
  <c r="K46" i="14"/>
  <c r="L46" i="14"/>
  <c r="N46" i="14"/>
  <c r="O46" i="14"/>
  <c r="P46" i="14"/>
  <c r="B48" i="14"/>
  <c r="C48" i="14"/>
  <c r="D48" i="14"/>
  <c r="E48" i="14"/>
  <c r="F48" i="14"/>
  <c r="G48" i="14"/>
  <c r="H48" i="14"/>
  <c r="I48" i="14"/>
  <c r="J48" i="14"/>
  <c r="K48" i="14"/>
  <c r="L48" i="14"/>
  <c r="M48" i="14"/>
  <c r="N48" i="14"/>
  <c r="O48" i="14"/>
  <c r="P48" i="14"/>
  <c r="Q48" i="14"/>
  <c r="D49" i="14"/>
  <c r="H49" i="14"/>
  <c r="L49" i="14"/>
  <c r="P49" i="14"/>
  <c r="B50" i="14"/>
  <c r="C50" i="14"/>
  <c r="D50" i="14"/>
  <c r="F50" i="14"/>
  <c r="G50" i="14"/>
  <c r="H50" i="14"/>
  <c r="J50" i="14"/>
  <c r="K50" i="14"/>
  <c r="L50" i="14"/>
  <c r="N50" i="14"/>
  <c r="O50" i="14"/>
  <c r="P50" i="14"/>
  <c r="B53" i="14"/>
  <c r="M53" i="14"/>
  <c r="K55" i="14"/>
  <c r="N55" i="14"/>
  <c r="N80" i="14" s="1"/>
  <c r="N105" i="14" s="1"/>
  <c r="N130" i="14" s="1"/>
  <c r="E58" i="14"/>
  <c r="I58" i="14"/>
  <c r="M58" i="14"/>
  <c r="R58" i="14" s="1"/>
  <c r="Q58" i="14"/>
  <c r="Q75" i="14" s="1"/>
  <c r="E59" i="14"/>
  <c r="R59" i="14" s="1"/>
  <c r="I59" i="14"/>
  <c r="I75" i="14" s="1"/>
  <c r="Q59" i="14"/>
  <c r="E60" i="14"/>
  <c r="I60" i="14"/>
  <c r="I69" i="14" s="1"/>
  <c r="M60" i="14"/>
  <c r="M69" i="14" s="1"/>
  <c r="Q60" i="14"/>
  <c r="E61" i="14"/>
  <c r="E69" i="14" s="1"/>
  <c r="I61" i="14"/>
  <c r="I70" i="14" s="1"/>
  <c r="M61" i="14"/>
  <c r="Q61" i="14"/>
  <c r="R61" i="14"/>
  <c r="E62" i="14"/>
  <c r="I62" i="14"/>
  <c r="M62" i="14"/>
  <c r="Q62" i="14"/>
  <c r="Q69" i="14" s="1"/>
  <c r="R62" i="14"/>
  <c r="E63" i="14"/>
  <c r="I63" i="14"/>
  <c r="M63" i="14"/>
  <c r="R63" i="14" s="1"/>
  <c r="Q63" i="14"/>
  <c r="E64" i="14"/>
  <c r="I64" i="14"/>
  <c r="M64" i="14"/>
  <c r="R64" i="14" s="1"/>
  <c r="Q64" i="14"/>
  <c r="E65" i="14"/>
  <c r="I65" i="14"/>
  <c r="M65" i="14"/>
  <c r="Q65" i="14"/>
  <c r="R65" i="14"/>
  <c r="B67" i="14"/>
  <c r="B74" i="14" s="1"/>
  <c r="C67" i="14"/>
  <c r="D67" i="14"/>
  <c r="E67" i="14"/>
  <c r="F67" i="14"/>
  <c r="F74" i="14" s="1"/>
  <c r="G67" i="14"/>
  <c r="H67" i="14"/>
  <c r="I67" i="14"/>
  <c r="I74" i="14" s="1"/>
  <c r="J67" i="14"/>
  <c r="J74" i="14" s="1"/>
  <c r="K67" i="14"/>
  <c r="L67" i="14"/>
  <c r="M67" i="14"/>
  <c r="N67" i="14"/>
  <c r="N74" i="14" s="1"/>
  <c r="O67" i="14"/>
  <c r="P67" i="14"/>
  <c r="Q67" i="14"/>
  <c r="B68" i="14"/>
  <c r="C68" i="14"/>
  <c r="D68" i="14"/>
  <c r="E68" i="14"/>
  <c r="F68" i="14"/>
  <c r="G68" i="14"/>
  <c r="H68" i="14"/>
  <c r="I68" i="14"/>
  <c r="J68" i="14"/>
  <c r="K68" i="14"/>
  <c r="L68" i="14"/>
  <c r="M68" i="14"/>
  <c r="N68" i="14"/>
  <c r="O68" i="14"/>
  <c r="P68" i="14"/>
  <c r="Q68" i="14"/>
  <c r="B69" i="14"/>
  <c r="C69" i="14"/>
  <c r="D69" i="14"/>
  <c r="F69" i="14"/>
  <c r="G69" i="14"/>
  <c r="H69" i="14"/>
  <c r="J69" i="14"/>
  <c r="K69" i="14"/>
  <c r="L69" i="14"/>
  <c r="N69" i="14"/>
  <c r="O69" i="14"/>
  <c r="P69" i="14"/>
  <c r="B70" i="14"/>
  <c r="C70" i="14"/>
  <c r="D70" i="14"/>
  <c r="F70" i="14"/>
  <c r="G70" i="14"/>
  <c r="H70" i="14"/>
  <c r="J70" i="14"/>
  <c r="K70" i="14"/>
  <c r="L70" i="14"/>
  <c r="N70" i="14"/>
  <c r="O70" i="14"/>
  <c r="P70" i="14"/>
  <c r="B71" i="14"/>
  <c r="C71" i="14"/>
  <c r="D71" i="14"/>
  <c r="E71" i="14"/>
  <c r="F71" i="14"/>
  <c r="G71" i="14"/>
  <c r="H71" i="14"/>
  <c r="I71" i="14"/>
  <c r="J71" i="14"/>
  <c r="K71" i="14"/>
  <c r="L71" i="14"/>
  <c r="M71" i="14"/>
  <c r="N71" i="14"/>
  <c r="O71" i="14"/>
  <c r="P71" i="14"/>
  <c r="Q71" i="14"/>
  <c r="B73" i="14"/>
  <c r="C73" i="14"/>
  <c r="D73" i="14"/>
  <c r="E73" i="14"/>
  <c r="F73" i="14"/>
  <c r="G73" i="14"/>
  <c r="H73" i="14"/>
  <c r="I73" i="14"/>
  <c r="J73" i="14"/>
  <c r="K73" i="14"/>
  <c r="L73" i="14"/>
  <c r="M73" i="14"/>
  <c r="N73" i="14"/>
  <c r="O73" i="14"/>
  <c r="P73" i="14"/>
  <c r="Q73" i="14"/>
  <c r="C74" i="14"/>
  <c r="D74" i="14"/>
  <c r="G74" i="14"/>
  <c r="H74" i="14"/>
  <c r="K74" i="14"/>
  <c r="L74" i="14"/>
  <c r="O74" i="14"/>
  <c r="P74" i="14"/>
  <c r="B75" i="14"/>
  <c r="C75" i="14"/>
  <c r="D75" i="14"/>
  <c r="F75" i="14"/>
  <c r="G75" i="14"/>
  <c r="H75" i="14"/>
  <c r="J75" i="14"/>
  <c r="K75" i="14"/>
  <c r="L75" i="14"/>
  <c r="N75" i="14"/>
  <c r="O75" i="14"/>
  <c r="P75" i="14"/>
  <c r="B78" i="14"/>
  <c r="M78" i="14"/>
  <c r="K80" i="14"/>
  <c r="K105" i="14" s="1"/>
  <c r="K130" i="14" s="1"/>
  <c r="E83" i="14"/>
  <c r="E92" i="14" s="1"/>
  <c r="I83" i="14"/>
  <c r="I92" i="14" s="1"/>
  <c r="M83" i="14"/>
  <c r="M92" i="14" s="1"/>
  <c r="Q83" i="14"/>
  <c r="E84" i="14"/>
  <c r="E93" i="14" s="1"/>
  <c r="I84" i="14"/>
  <c r="I93" i="14" s="1"/>
  <c r="M84" i="14"/>
  <c r="Q84" i="14"/>
  <c r="Q92" i="14" s="1"/>
  <c r="R84" i="14"/>
  <c r="E85" i="14"/>
  <c r="I85" i="14"/>
  <c r="M85" i="14"/>
  <c r="Q85" i="14"/>
  <c r="Q93" i="14" s="1"/>
  <c r="R85" i="14"/>
  <c r="E86" i="14"/>
  <c r="I86" i="14"/>
  <c r="M86" i="14"/>
  <c r="R86" i="14" s="1"/>
  <c r="Q86" i="14"/>
  <c r="E87" i="14"/>
  <c r="I87" i="14"/>
  <c r="I96" i="14" s="1"/>
  <c r="M87" i="14"/>
  <c r="M96" i="14" s="1"/>
  <c r="Q87" i="14"/>
  <c r="E88" i="14"/>
  <c r="E96" i="14" s="1"/>
  <c r="I88" i="14"/>
  <c r="M88" i="14"/>
  <c r="Q88" i="14"/>
  <c r="R88" i="14"/>
  <c r="E89" i="14"/>
  <c r="I89" i="14"/>
  <c r="M89" i="14"/>
  <c r="Q89" i="14"/>
  <c r="Q96" i="14" s="1"/>
  <c r="R89" i="14"/>
  <c r="E90" i="14"/>
  <c r="I90" i="14"/>
  <c r="M90" i="14"/>
  <c r="R90" i="14" s="1"/>
  <c r="Q90" i="14"/>
  <c r="B92" i="14"/>
  <c r="C92" i="14"/>
  <c r="C99" i="14" s="1"/>
  <c r="D92" i="14"/>
  <c r="D99" i="14" s="1"/>
  <c r="F92" i="14"/>
  <c r="G92" i="14"/>
  <c r="G99" i="14" s="1"/>
  <c r="H92" i="14"/>
  <c r="H99" i="14" s="1"/>
  <c r="J92" i="14"/>
  <c r="K92" i="14"/>
  <c r="K99" i="14" s="1"/>
  <c r="L92" i="14"/>
  <c r="L99" i="14" s="1"/>
  <c r="N92" i="14"/>
  <c r="O92" i="14"/>
  <c r="O99" i="14" s="1"/>
  <c r="P92" i="14"/>
  <c r="P99" i="14" s="1"/>
  <c r="B93" i="14"/>
  <c r="C93" i="14"/>
  <c r="D93" i="14"/>
  <c r="F93" i="14"/>
  <c r="G93" i="14"/>
  <c r="H93" i="14"/>
  <c r="J93" i="14"/>
  <c r="K93" i="14"/>
  <c r="L93" i="14"/>
  <c r="N93" i="14"/>
  <c r="O93" i="14"/>
  <c r="P93" i="14"/>
  <c r="B94" i="14"/>
  <c r="C94" i="14"/>
  <c r="D94" i="14"/>
  <c r="E94" i="14"/>
  <c r="F94" i="14"/>
  <c r="G94" i="14"/>
  <c r="H94" i="14"/>
  <c r="I94" i="14"/>
  <c r="J94" i="14"/>
  <c r="K94" i="14"/>
  <c r="L94" i="14"/>
  <c r="M94" i="14"/>
  <c r="N94" i="14"/>
  <c r="O94" i="14"/>
  <c r="P94" i="14"/>
  <c r="Q94" i="14"/>
  <c r="B95" i="14"/>
  <c r="C95" i="14"/>
  <c r="D95" i="14"/>
  <c r="E95" i="14"/>
  <c r="F95" i="14"/>
  <c r="G95" i="14"/>
  <c r="H95" i="14"/>
  <c r="I95" i="14"/>
  <c r="J95" i="14"/>
  <c r="K95" i="14"/>
  <c r="L95" i="14"/>
  <c r="M95" i="14"/>
  <c r="N95" i="14"/>
  <c r="O95" i="14"/>
  <c r="P95" i="14"/>
  <c r="Q95" i="14"/>
  <c r="B96" i="14"/>
  <c r="C96" i="14"/>
  <c r="D96" i="14"/>
  <c r="F96" i="14"/>
  <c r="G96" i="14"/>
  <c r="H96" i="14"/>
  <c r="J96" i="14"/>
  <c r="K96" i="14"/>
  <c r="L96" i="14"/>
  <c r="N96" i="14"/>
  <c r="O96" i="14"/>
  <c r="P96" i="14"/>
  <c r="B98" i="14"/>
  <c r="C98" i="14"/>
  <c r="D98" i="14"/>
  <c r="F98" i="14"/>
  <c r="G98" i="14"/>
  <c r="H98" i="14"/>
  <c r="J98" i="14"/>
  <c r="K98" i="14"/>
  <c r="L98" i="14"/>
  <c r="N98" i="14"/>
  <c r="O98" i="14"/>
  <c r="P98" i="14"/>
  <c r="B99" i="14"/>
  <c r="F99" i="14"/>
  <c r="J99" i="14"/>
  <c r="N99" i="14"/>
  <c r="B100" i="14"/>
  <c r="C100" i="14"/>
  <c r="D100" i="14"/>
  <c r="E100" i="14"/>
  <c r="F100" i="14"/>
  <c r="G100" i="14"/>
  <c r="H100" i="14"/>
  <c r="I100" i="14"/>
  <c r="J100" i="14"/>
  <c r="K100" i="14"/>
  <c r="L100" i="14"/>
  <c r="M100" i="14"/>
  <c r="N100" i="14"/>
  <c r="O100" i="14"/>
  <c r="P100" i="14"/>
  <c r="Q100" i="14"/>
  <c r="B103" i="14"/>
  <c r="M103" i="14"/>
  <c r="E108" i="14"/>
  <c r="E125" i="14" s="1"/>
  <c r="I108" i="14"/>
  <c r="M108" i="14"/>
  <c r="Q108" i="14"/>
  <c r="Q125" i="14" s="1"/>
  <c r="R108" i="14"/>
  <c r="E109" i="14"/>
  <c r="I109" i="14"/>
  <c r="M109" i="14"/>
  <c r="R109" i="14" s="1"/>
  <c r="Q109" i="14"/>
  <c r="E110" i="14"/>
  <c r="I110" i="14"/>
  <c r="I119" i="14" s="1"/>
  <c r="M110" i="14"/>
  <c r="M119" i="14" s="1"/>
  <c r="Q110" i="14"/>
  <c r="E111" i="14"/>
  <c r="E119" i="14" s="1"/>
  <c r="I111" i="14"/>
  <c r="I120" i="14" s="1"/>
  <c r="M111" i="14"/>
  <c r="Q111" i="14"/>
  <c r="R111" i="14"/>
  <c r="E112" i="14"/>
  <c r="I112" i="14"/>
  <c r="M112" i="14"/>
  <c r="Q112" i="14"/>
  <c r="Q119" i="14" s="1"/>
  <c r="R112" i="14"/>
  <c r="E113" i="14"/>
  <c r="I113" i="14"/>
  <c r="M113" i="14"/>
  <c r="R113" i="14" s="1"/>
  <c r="Q113" i="14"/>
  <c r="E114" i="14"/>
  <c r="I114" i="14"/>
  <c r="M114" i="14"/>
  <c r="R114" i="14" s="1"/>
  <c r="Q114" i="14"/>
  <c r="E115" i="14"/>
  <c r="I115" i="14"/>
  <c r="M115" i="14"/>
  <c r="Q115" i="14"/>
  <c r="R115" i="14"/>
  <c r="B117" i="14"/>
  <c r="B124" i="14" s="1"/>
  <c r="C117" i="14"/>
  <c r="D117" i="14"/>
  <c r="E117" i="14"/>
  <c r="F117" i="14"/>
  <c r="F124" i="14" s="1"/>
  <c r="G117" i="14"/>
  <c r="H117" i="14"/>
  <c r="J117" i="14"/>
  <c r="J124" i="14" s="1"/>
  <c r="K117" i="14"/>
  <c r="L117" i="14"/>
  <c r="M117" i="14"/>
  <c r="N117" i="14"/>
  <c r="N124" i="14" s="1"/>
  <c r="O117" i="14"/>
  <c r="P117" i="14"/>
  <c r="Q117" i="14"/>
  <c r="B118" i="14"/>
  <c r="C118" i="14"/>
  <c r="D118" i="14"/>
  <c r="E118" i="14"/>
  <c r="F118" i="14"/>
  <c r="G118" i="14"/>
  <c r="H118" i="14"/>
  <c r="I118" i="14"/>
  <c r="J118" i="14"/>
  <c r="K118" i="14"/>
  <c r="L118" i="14"/>
  <c r="M118" i="14"/>
  <c r="N118" i="14"/>
  <c r="O118" i="14"/>
  <c r="P118" i="14"/>
  <c r="Q118" i="14"/>
  <c r="B119" i="14"/>
  <c r="C119" i="14"/>
  <c r="D119" i="14"/>
  <c r="F119" i="14"/>
  <c r="G119" i="14"/>
  <c r="H119" i="14"/>
  <c r="J119" i="14"/>
  <c r="K119" i="14"/>
  <c r="L119" i="14"/>
  <c r="N119" i="14"/>
  <c r="O119" i="14"/>
  <c r="P119" i="14"/>
  <c r="B120" i="14"/>
  <c r="C120" i="14"/>
  <c r="D120" i="14"/>
  <c r="F120" i="14"/>
  <c r="G120" i="14"/>
  <c r="H120" i="14"/>
  <c r="J120" i="14"/>
  <c r="K120" i="14"/>
  <c r="L120" i="14"/>
  <c r="N120" i="14"/>
  <c r="O120" i="14"/>
  <c r="P120" i="14"/>
  <c r="B121" i="14"/>
  <c r="C121" i="14"/>
  <c r="D121" i="14"/>
  <c r="E121" i="14"/>
  <c r="F121" i="14"/>
  <c r="G121" i="14"/>
  <c r="H121" i="14"/>
  <c r="I121" i="14"/>
  <c r="J121" i="14"/>
  <c r="K121" i="14"/>
  <c r="L121" i="14"/>
  <c r="M121" i="14"/>
  <c r="N121" i="14"/>
  <c r="O121" i="14"/>
  <c r="P121" i="14"/>
  <c r="Q121" i="14"/>
  <c r="B123" i="14"/>
  <c r="C123" i="14"/>
  <c r="D123" i="14"/>
  <c r="E123" i="14"/>
  <c r="F123" i="14"/>
  <c r="G123" i="14"/>
  <c r="H123" i="14"/>
  <c r="I123" i="14"/>
  <c r="J123" i="14"/>
  <c r="K123" i="14"/>
  <c r="L123" i="14"/>
  <c r="M123" i="14"/>
  <c r="N123" i="14"/>
  <c r="O123" i="14"/>
  <c r="P123" i="14"/>
  <c r="Q123" i="14"/>
  <c r="C124" i="14"/>
  <c r="D124" i="14"/>
  <c r="G124" i="14"/>
  <c r="H124" i="14"/>
  <c r="K124" i="14"/>
  <c r="L124" i="14"/>
  <c r="O124" i="14"/>
  <c r="P124" i="14"/>
  <c r="B125" i="14"/>
  <c r="C125" i="14"/>
  <c r="D125" i="14"/>
  <c r="F125" i="14"/>
  <c r="G125" i="14"/>
  <c r="H125" i="14"/>
  <c r="J125" i="14"/>
  <c r="K125" i="14"/>
  <c r="L125" i="14"/>
  <c r="N125" i="14"/>
  <c r="O125" i="14"/>
  <c r="P125" i="14"/>
  <c r="B128" i="14"/>
  <c r="M128" i="14"/>
  <c r="E133" i="14"/>
  <c r="E142" i="14" s="1"/>
  <c r="I133" i="14"/>
  <c r="I142" i="14" s="1"/>
  <c r="M133" i="14"/>
  <c r="M142" i="14" s="1"/>
  <c r="Q133" i="14"/>
  <c r="E134" i="14"/>
  <c r="E143" i="14" s="1"/>
  <c r="I134" i="14"/>
  <c r="I143" i="14" s="1"/>
  <c r="M134" i="14"/>
  <c r="Q134" i="14"/>
  <c r="R134" i="14"/>
  <c r="E135" i="14"/>
  <c r="I135" i="14"/>
  <c r="M135" i="14"/>
  <c r="Q135" i="14"/>
  <c r="Q142" i="14" s="1"/>
  <c r="R135" i="14"/>
  <c r="E136" i="14"/>
  <c r="I136" i="14"/>
  <c r="M136" i="14"/>
  <c r="R136" i="14" s="1"/>
  <c r="Q136" i="14"/>
  <c r="E137" i="14"/>
  <c r="I137" i="14"/>
  <c r="I146" i="14" s="1"/>
  <c r="M137" i="14"/>
  <c r="M146" i="14" s="1"/>
  <c r="Q137" i="14"/>
  <c r="E138" i="14"/>
  <c r="E146" i="14" s="1"/>
  <c r="E149" i="14" s="1"/>
  <c r="I138" i="14"/>
  <c r="M138" i="14"/>
  <c r="Q138" i="14"/>
  <c r="R138" i="14"/>
  <c r="E139" i="14"/>
  <c r="I139" i="14"/>
  <c r="M139" i="14"/>
  <c r="Q139" i="14"/>
  <c r="Q146" i="14" s="1"/>
  <c r="R139" i="14"/>
  <c r="E140" i="14"/>
  <c r="I140" i="14"/>
  <c r="M140" i="14"/>
  <c r="R140" i="14" s="1"/>
  <c r="Q140" i="14"/>
  <c r="B142" i="14"/>
  <c r="C142" i="14"/>
  <c r="D142" i="14"/>
  <c r="D149" i="14" s="1"/>
  <c r="F142" i="14"/>
  <c r="G142" i="14"/>
  <c r="H142" i="14"/>
  <c r="J142" i="14"/>
  <c r="K142" i="14"/>
  <c r="L142" i="14"/>
  <c r="N142" i="14"/>
  <c r="O142" i="14"/>
  <c r="P142" i="14"/>
  <c r="B143" i="14"/>
  <c r="C143" i="14"/>
  <c r="D143" i="14"/>
  <c r="F143" i="14"/>
  <c r="G143" i="14"/>
  <c r="H143" i="14"/>
  <c r="J143" i="14"/>
  <c r="K143" i="14"/>
  <c r="L143" i="14"/>
  <c r="N143" i="14"/>
  <c r="O143" i="14"/>
  <c r="P143" i="14"/>
  <c r="B144" i="14"/>
  <c r="C144" i="14"/>
  <c r="D144" i="14"/>
  <c r="E144" i="14"/>
  <c r="F144" i="14"/>
  <c r="G144" i="14"/>
  <c r="H144" i="14"/>
  <c r="I144" i="14"/>
  <c r="J144" i="14"/>
  <c r="K144" i="14"/>
  <c r="L144" i="14"/>
  <c r="M144" i="14"/>
  <c r="N144" i="14"/>
  <c r="O144" i="14"/>
  <c r="P144" i="14"/>
  <c r="Q144" i="14"/>
  <c r="B145" i="14"/>
  <c r="C145" i="14"/>
  <c r="D145" i="14"/>
  <c r="E145" i="14"/>
  <c r="F145" i="14"/>
  <c r="G145" i="14"/>
  <c r="H145" i="14"/>
  <c r="I145" i="14"/>
  <c r="J145" i="14"/>
  <c r="K145" i="14"/>
  <c r="L145" i="14"/>
  <c r="M145" i="14"/>
  <c r="N145" i="14"/>
  <c r="O145" i="14"/>
  <c r="P145" i="14"/>
  <c r="Q145" i="14"/>
  <c r="B146" i="14"/>
  <c r="C146" i="14"/>
  <c r="D146" i="14"/>
  <c r="F146" i="14"/>
  <c r="G146" i="14"/>
  <c r="H146" i="14"/>
  <c r="J146" i="14"/>
  <c r="K146" i="14"/>
  <c r="L146" i="14"/>
  <c r="N146" i="14"/>
  <c r="O146" i="14"/>
  <c r="P146" i="14"/>
  <c r="B148" i="14"/>
  <c r="C148" i="14"/>
  <c r="D148" i="14"/>
  <c r="F148" i="14"/>
  <c r="G148" i="14"/>
  <c r="H148" i="14"/>
  <c r="J148" i="14"/>
  <c r="K148" i="14"/>
  <c r="L148" i="14"/>
  <c r="N148" i="14"/>
  <c r="O148" i="14"/>
  <c r="P148" i="14"/>
  <c r="B149" i="14"/>
  <c r="F149" i="14"/>
  <c r="I149" i="14"/>
  <c r="J149" i="14"/>
  <c r="N149" i="14"/>
  <c r="B150" i="14"/>
  <c r="C150" i="14"/>
  <c r="D150" i="14"/>
  <c r="E150" i="14"/>
  <c r="F150" i="14"/>
  <c r="G150" i="14"/>
  <c r="H150" i="14"/>
  <c r="I150" i="14"/>
  <c r="J150" i="14"/>
  <c r="K150" i="14"/>
  <c r="L150" i="14"/>
  <c r="M150" i="14"/>
  <c r="N150" i="14"/>
  <c r="O150" i="14"/>
  <c r="P150" i="14"/>
  <c r="Q150" i="14"/>
  <c r="B3" i="13"/>
  <c r="B8" i="13"/>
  <c r="C8" i="13"/>
  <c r="C23" i="13" s="1"/>
  <c r="D8" i="13"/>
  <c r="F8" i="13"/>
  <c r="I8" i="13" s="1"/>
  <c r="G8" i="13"/>
  <c r="H8" i="13"/>
  <c r="J8" i="13"/>
  <c r="M8" i="13" s="1"/>
  <c r="K8" i="13"/>
  <c r="L8" i="13"/>
  <c r="N8" i="13"/>
  <c r="O8" i="13"/>
  <c r="O17" i="13" s="1"/>
  <c r="P8" i="13"/>
  <c r="B9" i="13"/>
  <c r="E9" i="13" s="1"/>
  <c r="C9" i="13"/>
  <c r="D9" i="13"/>
  <c r="F9" i="13"/>
  <c r="F18" i="13" s="1"/>
  <c r="G9" i="13"/>
  <c r="H9" i="13"/>
  <c r="J9" i="13"/>
  <c r="M9" i="13" s="1"/>
  <c r="K9" i="13"/>
  <c r="L9" i="13"/>
  <c r="N9" i="13"/>
  <c r="Q9" i="13" s="1"/>
  <c r="O9" i="13"/>
  <c r="P9" i="13"/>
  <c r="B10" i="13"/>
  <c r="C10" i="13"/>
  <c r="D10" i="13"/>
  <c r="E10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B11" i="13"/>
  <c r="C11" i="13"/>
  <c r="D11" i="13"/>
  <c r="F11" i="13"/>
  <c r="G11" i="13"/>
  <c r="G17" i="13" s="1"/>
  <c r="H11" i="13"/>
  <c r="J11" i="13"/>
  <c r="K11" i="13"/>
  <c r="L11" i="13"/>
  <c r="L20" i="13" s="1"/>
  <c r="N11" i="13"/>
  <c r="O11" i="13"/>
  <c r="P11" i="13"/>
  <c r="P20" i="13" s="1"/>
  <c r="B12" i="13"/>
  <c r="E12" i="13" s="1"/>
  <c r="C12" i="13"/>
  <c r="D12" i="13"/>
  <c r="F12" i="13"/>
  <c r="G12" i="13"/>
  <c r="G21" i="13" s="1"/>
  <c r="H12" i="13"/>
  <c r="J12" i="13"/>
  <c r="K12" i="13"/>
  <c r="K21" i="13" s="1"/>
  <c r="L12" i="13"/>
  <c r="N12" i="13"/>
  <c r="Q12" i="13" s="1"/>
  <c r="O12" i="13"/>
  <c r="P12" i="13"/>
  <c r="B13" i="13"/>
  <c r="C13" i="13"/>
  <c r="D13" i="13"/>
  <c r="E13" i="13"/>
  <c r="F13" i="13"/>
  <c r="G13" i="13"/>
  <c r="H13" i="13"/>
  <c r="I13" i="13"/>
  <c r="J13" i="13"/>
  <c r="J19" i="13" s="1"/>
  <c r="K13" i="13"/>
  <c r="L13" i="13"/>
  <c r="M13" i="13"/>
  <c r="N13" i="13"/>
  <c r="O13" i="13"/>
  <c r="P13" i="13"/>
  <c r="Q13" i="13"/>
  <c r="B14" i="13"/>
  <c r="C14" i="13"/>
  <c r="D14" i="13"/>
  <c r="E14" i="13" s="1"/>
  <c r="F14" i="13"/>
  <c r="G14" i="13"/>
  <c r="H14" i="13"/>
  <c r="I14" i="13" s="1"/>
  <c r="J14" i="13"/>
  <c r="K14" i="13"/>
  <c r="L14" i="13"/>
  <c r="M14" i="13" s="1"/>
  <c r="N14" i="13"/>
  <c r="O14" i="13"/>
  <c r="P14" i="13"/>
  <c r="Q14" i="13" s="1"/>
  <c r="B15" i="13"/>
  <c r="C15" i="13"/>
  <c r="C21" i="13" s="1"/>
  <c r="D15" i="13"/>
  <c r="F15" i="13"/>
  <c r="G15" i="13"/>
  <c r="H15" i="13"/>
  <c r="J15" i="13"/>
  <c r="M15" i="13" s="1"/>
  <c r="K15" i="13"/>
  <c r="L15" i="13"/>
  <c r="N15" i="13"/>
  <c r="O15" i="13"/>
  <c r="O21" i="13" s="1"/>
  <c r="P15" i="13"/>
  <c r="C17" i="13"/>
  <c r="F17" i="13"/>
  <c r="K17" i="13"/>
  <c r="N17" i="13"/>
  <c r="J18" i="13"/>
  <c r="L18" i="13"/>
  <c r="P18" i="13"/>
  <c r="C19" i="13"/>
  <c r="D19" i="13"/>
  <c r="H19" i="13"/>
  <c r="K19" i="13"/>
  <c r="L19" i="13"/>
  <c r="O19" i="13"/>
  <c r="P19" i="13"/>
  <c r="C20" i="13"/>
  <c r="F20" i="13"/>
  <c r="G20" i="13"/>
  <c r="J20" i="13"/>
  <c r="K20" i="13"/>
  <c r="N20" i="13"/>
  <c r="O20" i="13"/>
  <c r="B21" i="13"/>
  <c r="F21" i="13"/>
  <c r="J21" i="13"/>
  <c r="N21" i="13"/>
  <c r="N23" i="13"/>
  <c r="C25" i="13"/>
  <c r="F25" i="13"/>
  <c r="G25" i="13"/>
  <c r="K25" i="13"/>
  <c r="N25" i="13"/>
  <c r="O25" i="13"/>
  <c r="B28" i="13"/>
  <c r="H28" i="13"/>
  <c r="C30" i="13"/>
  <c r="G30" i="13"/>
  <c r="K30" i="13"/>
  <c r="K55" i="13" s="1"/>
  <c r="K80" i="13" s="1"/>
  <c r="K105" i="13" s="1"/>
  <c r="K130" i="13" s="1"/>
  <c r="O30" i="13"/>
  <c r="E33" i="13"/>
  <c r="I33" i="13"/>
  <c r="I42" i="13" s="1"/>
  <c r="M33" i="13"/>
  <c r="M42" i="13" s="1"/>
  <c r="Q33" i="13"/>
  <c r="Q48" i="13" s="1"/>
  <c r="E34" i="13"/>
  <c r="E42" i="13" s="1"/>
  <c r="I34" i="13"/>
  <c r="I43" i="13" s="1"/>
  <c r="M34" i="13"/>
  <c r="M43" i="13" s="1"/>
  <c r="Q34" i="13"/>
  <c r="E35" i="13"/>
  <c r="E44" i="13" s="1"/>
  <c r="I35" i="13"/>
  <c r="M35" i="13"/>
  <c r="Q35" i="13"/>
  <c r="Q42" i="13" s="1"/>
  <c r="R35" i="13"/>
  <c r="E36" i="13"/>
  <c r="I36" i="13"/>
  <c r="M36" i="13"/>
  <c r="R36" i="13" s="1"/>
  <c r="Q36" i="13"/>
  <c r="Q44" i="13" s="1"/>
  <c r="E37" i="13"/>
  <c r="I37" i="13"/>
  <c r="I46" i="13" s="1"/>
  <c r="M37" i="13"/>
  <c r="M46" i="13" s="1"/>
  <c r="Q37" i="13"/>
  <c r="E38" i="13"/>
  <c r="E46" i="13" s="1"/>
  <c r="I38" i="13"/>
  <c r="R38" i="13" s="1"/>
  <c r="M38" i="13"/>
  <c r="Q38" i="13"/>
  <c r="E39" i="13"/>
  <c r="I39" i="13"/>
  <c r="M39" i="13"/>
  <c r="Q39" i="13"/>
  <c r="Q46" i="13" s="1"/>
  <c r="R39" i="13"/>
  <c r="E40" i="13"/>
  <c r="I40" i="13"/>
  <c r="M40" i="13"/>
  <c r="R40" i="13" s="1"/>
  <c r="Q40" i="13"/>
  <c r="B42" i="13"/>
  <c r="C42" i="13"/>
  <c r="D42" i="13"/>
  <c r="F42" i="13"/>
  <c r="G42" i="13"/>
  <c r="H42" i="13"/>
  <c r="J42" i="13"/>
  <c r="K42" i="13"/>
  <c r="L42" i="13"/>
  <c r="L49" i="13" s="1"/>
  <c r="N42" i="13"/>
  <c r="O42" i="13"/>
  <c r="P42" i="13"/>
  <c r="P49" i="13" s="1"/>
  <c r="B43" i="13"/>
  <c r="C43" i="13"/>
  <c r="D43" i="13"/>
  <c r="F43" i="13"/>
  <c r="G43" i="13"/>
  <c r="H43" i="13"/>
  <c r="J43" i="13"/>
  <c r="K43" i="13"/>
  <c r="L43" i="13"/>
  <c r="N43" i="13"/>
  <c r="O43" i="13"/>
  <c r="P43" i="13"/>
  <c r="B44" i="13"/>
  <c r="B49" i="13" s="1"/>
  <c r="C44" i="13"/>
  <c r="D44" i="13"/>
  <c r="F44" i="13"/>
  <c r="F49" i="13" s="1"/>
  <c r="G44" i="13"/>
  <c r="H44" i="13"/>
  <c r="J44" i="13"/>
  <c r="K44" i="13"/>
  <c r="L44" i="13"/>
  <c r="N44" i="13"/>
  <c r="O44" i="13"/>
  <c r="P44" i="13"/>
  <c r="B45" i="13"/>
  <c r="C45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B46" i="13"/>
  <c r="C46" i="13"/>
  <c r="D46" i="13"/>
  <c r="F46" i="13"/>
  <c r="G46" i="13"/>
  <c r="H46" i="13"/>
  <c r="J46" i="13"/>
  <c r="K46" i="13"/>
  <c r="L46" i="13"/>
  <c r="N46" i="13"/>
  <c r="O46" i="13"/>
  <c r="P46" i="13"/>
  <c r="B48" i="13"/>
  <c r="C48" i="13"/>
  <c r="D48" i="13"/>
  <c r="F48" i="13"/>
  <c r="G48" i="13"/>
  <c r="H48" i="13"/>
  <c r="J48" i="13"/>
  <c r="K48" i="13"/>
  <c r="L48" i="13"/>
  <c r="N48" i="13"/>
  <c r="O48" i="13"/>
  <c r="P48" i="13"/>
  <c r="J49" i="13"/>
  <c r="N49" i="13"/>
  <c r="B50" i="13"/>
  <c r="C50" i="13"/>
  <c r="D50" i="13"/>
  <c r="E50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B53" i="13"/>
  <c r="H53" i="13"/>
  <c r="C55" i="13"/>
  <c r="C80" i="13" s="1"/>
  <c r="C105" i="13" s="1"/>
  <c r="C130" i="13" s="1"/>
  <c r="G55" i="13"/>
  <c r="O55" i="13"/>
  <c r="E58" i="13"/>
  <c r="I58" i="13"/>
  <c r="I75" i="13" s="1"/>
  <c r="M58" i="13"/>
  <c r="Q58" i="13"/>
  <c r="R58" i="13"/>
  <c r="E59" i="13"/>
  <c r="I59" i="13"/>
  <c r="M59" i="13"/>
  <c r="Q59" i="13"/>
  <c r="E60" i="13"/>
  <c r="I60" i="13"/>
  <c r="M60" i="13"/>
  <c r="Q60" i="13"/>
  <c r="E61" i="13"/>
  <c r="I61" i="13"/>
  <c r="M61" i="13"/>
  <c r="Q61" i="13"/>
  <c r="E62" i="13"/>
  <c r="E71" i="13" s="1"/>
  <c r="I62" i="13"/>
  <c r="M62" i="13"/>
  <c r="Q62" i="13"/>
  <c r="Q69" i="13" s="1"/>
  <c r="R62" i="13"/>
  <c r="E63" i="13"/>
  <c r="I63" i="13"/>
  <c r="M63" i="13"/>
  <c r="R63" i="13" s="1"/>
  <c r="Q63" i="13"/>
  <c r="Q71" i="13" s="1"/>
  <c r="E64" i="13"/>
  <c r="I64" i="13"/>
  <c r="M64" i="13"/>
  <c r="Q64" i="13"/>
  <c r="E65" i="13"/>
  <c r="I65" i="13"/>
  <c r="M65" i="13"/>
  <c r="Q65" i="13"/>
  <c r="B67" i="13"/>
  <c r="C67" i="13"/>
  <c r="D67" i="13"/>
  <c r="F67" i="13"/>
  <c r="F74" i="13" s="1"/>
  <c r="G67" i="13"/>
  <c r="H67" i="13"/>
  <c r="J67" i="13"/>
  <c r="J74" i="13" s="1"/>
  <c r="K67" i="13"/>
  <c r="L67" i="13"/>
  <c r="N67" i="13"/>
  <c r="O67" i="13"/>
  <c r="P67" i="13"/>
  <c r="B68" i="13"/>
  <c r="C68" i="13"/>
  <c r="D68" i="13"/>
  <c r="F68" i="13"/>
  <c r="G68" i="13"/>
  <c r="H68" i="13"/>
  <c r="I68" i="13"/>
  <c r="J68" i="13"/>
  <c r="K68" i="13"/>
  <c r="L68" i="13"/>
  <c r="N68" i="13"/>
  <c r="O68" i="13"/>
  <c r="P68" i="13"/>
  <c r="B69" i="13"/>
  <c r="C69" i="13"/>
  <c r="D69" i="13"/>
  <c r="F69" i="13"/>
  <c r="G69" i="13"/>
  <c r="H69" i="13"/>
  <c r="H74" i="13" s="1"/>
  <c r="J69" i="13"/>
  <c r="K69" i="13"/>
  <c r="L69" i="13"/>
  <c r="L74" i="13" s="1"/>
  <c r="N69" i="13"/>
  <c r="O69" i="13"/>
  <c r="P69" i="13"/>
  <c r="B70" i="13"/>
  <c r="C70" i="13"/>
  <c r="C74" i="13" s="1"/>
  <c r="D70" i="13"/>
  <c r="F70" i="13"/>
  <c r="G70" i="13"/>
  <c r="G74" i="13" s="1"/>
  <c r="H70" i="13"/>
  <c r="J70" i="13"/>
  <c r="K70" i="13"/>
  <c r="K74" i="13" s="1"/>
  <c r="L70" i="13"/>
  <c r="N70" i="13"/>
  <c r="O70" i="13"/>
  <c r="O74" i="13" s="1"/>
  <c r="P70" i="13"/>
  <c r="B71" i="13"/>
  <c r="C71" i="13"/>
  <c r="D71" i="13"/>
  <c r="F71" i="13"/>
  <c r="G71" i="13"/>
  <c r="H71" i="13"/>
  <c r="J71" i="13"/>
  <c r="K71" i="13"/>
  <c r="L71" i="13"/>
  <c r="N71" i="13"/>
  <c r="O71" i="13"/>
  <c r="P71" i="13"/>
  <c r="B73" i="13"/>
  <c r="C73" i="13"/>
  <c r="D73" i="13"/>
  <c r="F73" i="13"/>
  <c r="G73" i="13"/>
  <c r="H73" i="13"/>
  <c r="I73" i="13"/>
  <c r="J73" i="13"/>
  <c r="K73" i="13"/>
  <c r="L73" i="13"/>
  <c r="N73" i="13"/>
  <c r="O73" i="13"/>
  <c r="P73" i="13"/>
  <c r="D74" i="13"/>
  <c r="P74" i="13"/>
  <c r="B75" i="13"/>
  <c r="C75" i="13"/>
  <c r="D75" i="13"/>
  <c r="F75" i="13"/>
  <c r="G75" i="13"/>
  <c r="H75" i="13"/>
  <c r="J75" i="13"/>
  <c r="K75" i="13"/>
  <c r="L75" i="13"/>
  <c r="N75" i="13"/>
  <c r="O75" i="13"/>
  <c r="P75" i="13"/>
  <c r="B78" i="13"/>
  <c r="H78" i="13"/>
  <c r="G80" i="13"/>
  <c r="O80" i="13"/>
  <c r="E83" i="13"/>
  <c r="I83" i="13"/>
  <c r="M83" i="13"/>
  <c r="Q83" i="13"/>
  <c r="Q98" i="13" s="1"/>
  <c r="E84" i="13"/>
  <c r="I84" i="13"/>
  <c r="M84" i="13"/>
  <c r="Q84" i="13"/>
  <c r="E85" i="13"/>
  <c r="E94" i="13" s="1"/>
  <c r="I85" i="13"/>
  <c r="M85" i="13"/>
  <c r="Q85" i="13"/>
  <c r="Q92" i="13" s="1"/>
  <c r="R85" i="13"/>
  <c r="E86" i="13"/>
  <c r="I86" i="13"/>
  <c r="M86" i="13"/>
  <c r="R86" i="13" s="1"/>
  <c r="Q86" i="13"/>
  <c r="Q94" i="13" s="1"/>
  <c r="E87" i="13"/>
  <c r="I87" i="13"/>
  <c r="M87" i="13"/>
  <c r="Q87" i="13"/>
  <c r="E88" i="13"/>
  <c r="I88" i="13"/>
  <c r="M88" i="13"/>
  <c r="Q88" i="13"/>
  <c r="E89" i="13"/>
  <c r="I89" i="13"/>
  <c r="M89" i="13"/>
  <c r="Q89" i="13"/>
  <c r="Q96" i="13" s="1"/>
  <c r="R89" i="13"/>
  <c r="E90" i="13"/>
  <c r="I90" i="13"/>
  <c r="M90" i="13"/>
  <c r="R90" i="13" s="1"/>
  <c r="Q90" i="13"/>
  <c r="B92" i="13"/>
  <c r="C92" i="13"/>
  <c r="D92" i="13"/>
  <c r="D99" i="13" s="1"/>
  <c r="F92" i="13"/>
  <c r="G92" i="13"/>
  <c r="H92" i="13"/>
  <c r="H99" i="13" s="1"/>
  <c r="J92" i="13"/>
  <c r="K92" i="13"/>
  <c r="L92" i="13"/>
  <c r="N92" i="13"/>
  <c r="O92" i="13"/>
  <c r="P92" i="13"/>
  <c r="B93" i="13"/>
  <c r="C93" i="13"/>
  <c r="D93" i="13"/>
  <c r="F93" i="13"/>
  <c r="G93" i="13"/>
  <c r="H93" i="13"/>
  <c r="J93" i="13"/>
  <c r="K93" i="13"/>
  <c r="L93" i="13"/>
  <c r="N93" i="13"/>
  <c r="O93" i="13"/>
  <c r="P93" i="13"/>
  <c r="B94" i="13"/>
  <c r="C94" i="13"/>
  <c r="D94" i="13"/>
  <c r="F94" i="13"/>
  <c r="G94" i="13"/>
  <c r="H94" i="13"/>
  <c r="J94" i="13"/>
  <c r="J99" i="13" s="1"/>
  <c r="K94" i="13"/>
  <c r="L94" i="13"/>
  <c r="N94" i="13"/>
  <c r="N99" i="13" s="1"/>
  <c r="O94" i="13"/>
  <c r="P94" i="13"/>
  <c r="B95" i="13"/>
  <c r="C95" i="13"/>
  <c r="D95" i="13"/>
  <c r="E95" i="13"/>
  <c r="F95" i="13"/>
  <c r="G95" i="13"/>
  <c r="H95" i="13"/>
  <c r="I95" i="13"/>
  <c r="J95" i="13"/>
  <c r="K95" i="13"/>
  <c r="L95" i="13"/>
  <c r="N95" i="13"/>
  <c r="O95" i="13"/>
  <c r="P95" i="13"/>
  <c r="B96" i="13"/>
  <c r="C96" i="13"/>
  <c r="D96" i="13"/>
  <c r="F96" i="13"/>
  <c r="G96" i="13"/>
  <c r="H96" i="13"/>
  <c r="J96" i="13"/>
  <c r="K96" i="13"/>
  <c r="L96" i="13"/>
  <c r="N96" i="13"/>
  <c r="O96" i="13"/>
  <c r="P96" i="13"/>
  <c r="B98" i="13"/>
  <c r="C98" i="13"/>
  <c r="D98" i="13"/>
  <c r="F98" i="13"/>
  <c r="G98" i="13"/>
  <c r="H98" i="13"/>
  <c r="J98" i="13"/>
  <c r="K98" i="13"/>
  <c r="L98" i="13"/>
  <c r="N98" i="13"/>
  <c r="O98" i="13"/>
  <c r="P98" i="13"/>
  <c r="B99" i="13"/>
  <c r="F99" i="13"/>
  <c r="B100" i="13"/>
  <c r="C100" i="13"/>
  <c r="D100" i="13"/>
  <c r="E100" i="13"/>
  <c r="F100" i="13"/>
  <c r="G100" i="13"/>
  <c r="H100" i="13"/>
  <c r="I100" i="13"/>
  <c r="J100" i="13"/>
  <c r="K100" i="13"/>
  <c r="L100" i="13"/>
  <c r="M100" i="13"/>
  <c r="N100" i="13"/>
  <c r="O100" i="13"/>
  <c r="P100" i="13"/>
  <c r="Q100" i="13"/>
  <c r="B103" i="13"/>
  <c r="H103" i="13"/>
  <c r="G105" i="13"/>
  <c r="O105" i="13"/>
  <c r="E108" i="13"/>
  <c r="I108" i="13"/>
  <c r="M108" i="13"/>
  <c r="Q108" i="13"/>
  <c r="Q125" i="13" s="1"/>
  <c r="R108" i="13"/>
  <c r="E109" i="13"/>
  <c r="I109" i="13"/>
  <c r="M109" i="13"/>
  <c r="R109" i="13" s="1"/>
  <c r="Q109" i="13"/>
  <c r="Q117" i="13" s="1"/>
  <c r="E110" i="13"/>
  <c r="I110" i="13"/>
  <c r="M110" i="13"/>
  <c r="Q110" i="13"/>
  <c r="E111" i="13"/>
  <c r="I111" i="13"/>
  <c r="M111" i="13"/>
  <c r="M120" i="13" s="1"/>
  <c r="Q111" i="13"/>
  <c r="E112" i="13"/>
  <c r="E121" i="13" s="1"/>
  <c r="I112" i="13"/>
  <c r="M112" i="13"/>
  <c r="Q112" i="13"/>
  <c r="R112" i="13"/>
  <c r="E113" i="13"/>
  <c r="I113" i="13"/>
  <c r="M113" i="13"/>
  <c r="Q113" i="13"/>
  <c r="Q121" i="13" s="1"/>
  <c r="E114" i="13"/>
  <c r="I114" i="13"/>
  <c r="R114" i="13" s="1"/>
  <c r="M114" i="13"/>
  <c r="M121" i="13" s="1"/>
  <c r="Q114" i="13"/>
  <c r="E115" i="13"/>
  <c r="I115" i="13"/>
  <c r="M115" i="13"/>
  <c r="Q115" i="13"/>
  <c r="B117" i="13"/>
  <c r="B124" i="13" s="1"/>
  <c r="C117" i="13"/>
  <c r="D117" i="13"/>
  <c r="F117" i="13"/>
  <c r="G117" i="13"/>
  <c r="H117" i="13"/>
  <c r="J117" i="13"/>
  <c r="K117" i="13"/>
  <c r="L117" i="13"/>
  <c r="N117" i="13"/>
  <c r="N124" i="13" s="1"/>
  <c r="O117" i="13"/>
  <c r="P117" i="13"/>
  <c r="B118" i="13"/>
  <c r="C118" i="13"/>
  <c r="D118" i="13"/>
  <c r="E118" i="13"/>
  <c r="F118" i="13"/>
  <c r="G118" i="13"/>
  <c r="H118" i="13"/>
  <c r="I118" i="13"/>
  <c r="J118" i="13"/>
  <c r="K118" i="13"/>
  <c r="L118" i="13"/>
  <c r="M118" i="13"/>
  <c r="N118" i="13"/>
  <c r="O118" i="13"/>
  <c r="P118" i="13"/>
  <c r="Q118" i="13"/>
  <c r="B119" i="13"/>
  <c r="C119" i="13"/>
  <c r="D119" i="13"/>
  <c r="D124" i="13" s="1"/>
  <c r="F119" i="13"/>
  <c r="G119" i="13"/>
  <c r="H119" i="13"/>
  <c r="J119" i="13"/>
  <c r="K119" i="13"/>
  <c r="L119" i="13"/>
  <c r="N119" i="13"/>
  <c r="O119" i="13"/>
  <c r="P119" i="13"/>
  <c r="P124" i="13" s="1"/>
  <c r="B120" i="13"/>
  <c r="C120" i="13"/>
  <c r="C124" i="13" s="1"/>
  <c r="D120" i="13"/>
  <c r="F120" i="13"/>
  <c r="G120" i="13"/>
  <c r="G124" i="13" s="1"/>
  <c r="H120" i="13"/>
  <c r="J120" i="13"/>
  <c r="K120" i="13"/>
  <c r="K124" i="13" s="1"/>
  <c r="L120" i="13"/>
  <c r="N120" i="13"/>
  <c r="O120" i="13"/>
  <c r="O124" i="13" s="1"/>
  <c r="P120" i="13"/>
  <c r="B121" i="13"/>
  <c r="C121" i="13"/>
  <c r="D121" i="13"/>
  <c r="F121" i="13"/>
  <c r="G121" i="13"/>
  <c r="H121" i="13"/>
  <c r="J121" i="13"/>
  <c r="K121" i="13"/>
  <c r="L121" i="13"/>
  <c r="N121" i="13"/>
  <c r="O121" i="13"/>
  <c r="P121" i="13"/>
  <c r="B123" i="13"/>
  <c r="C123" i="13"/>
  <c r="D123" i="13"/>
  <c r="E123" i="13"/>
  <c r="F123" i="13"/>
  <c r="G123" i="13"/>
  <c r="H123" i="13"/>
  <c r="J123" i="13"/>
  <c r="K123" i="13"/>
  <c r="L123" i="13"/>
  <c r="M123" i="13"/>
  <c r="N123" i="13"/>
  <c r="O123" i="13"/>
  <c r="P123" i="13"/>
  <c r="Q123" i="13"/>
  <c r="H124" i="13"/>
  <c r="L124" i="13"/>
  <c r="B125" i="13"/>
  <c r="C125" i="13"/>
  <c r="D125" i="13"/>
  <c r="F125" i="13"/>
  <c r="G125" i="13"/>
  <c r="H125" i="13"/>
  <c r="J125" i="13"/>
  <c r="K125" i="13"/>
  <c r="L125" i="13"/>
  <c r="N125" i="13"/>
  <c r="O125" i="13"/>
  <c r="P125" i="13"/>
  <c r="B128" i="13"/>
  <c r="H128" i="13"/>
  <c r="G130" i="13"/>
  <c r="O130" i="13"/>
  <c r="E133" i="13"/>
  <c r="I133" i="13"/>
  <c r="M133" i="13"/>
  <c r="M150" i="13" s="1"/>
  <c r="Q133" i="13"/>
  <c r="E134" i="13"/>
  <c r="I134" i="13"/>
  <c r="M134" i="13"/>
  <c r="M143" i="13" s="1"/>
  <c r="Q134" i="13"/>
  <c r="E135" i="13"/>
  <c r="E144" i="13" s="1"/>
  <c r="I135" i="13"/>
  <c r="M135" i="13"/>
  <c r="Q135" i="13"/>
  <c r="R135" i="13"/>
  <c r="E136" i="13"/>
  <c r="I136" i="13"/>
  <c r="M136" i="13"/>
  <c r="Q136" i="13"/>
  <c r="Q144" i="13" s="1"/>
  <c r="E137" i="13"/>
  <c r="I137" i="13"/>
  <c r="R137" i="13" s="1"/>
  <c r="M137" i="13"/>
  <c r="Q137" i="13"/>
  <c r="E138" i="13"/>
  <c r="I138" i="13"/>
  <c r="M138" i="13"/>
  <c r="Q138" i="13"/>
  <c r="E139" i="13"/>
  <c r="E145" i="13" s="1"/>
  <c r="I139" i="13"/>
  <c r="M139" i="13"/>
  <c r="Q139" i="13"/>
  <c r="R139" i="13"/>
  <c r="E140" i="13"/>
  <c r="I140" i="13"/>
  <c r="M140" i="13"/>
  <c r="Q140" i="13"/>
  <c r="Q146" i="13" s="1"/>
  <c r="B142" i="13"/>
  <c r="C142" i="13"/>
  <c r="D142" i="13"/>
  <c r="F142" i="13"/>
  <c r="G142" i="13"/>
  <c r="H142" i="13"/>
  <c r="J142" i="13"/>
  <c r="K142" i="13"/>
  <c r="L142" i="13"/>
  <c r="L149" i="13" s="1"/>
  <c r="N142" i="13"/>
  <c r="O142" i="13"/>
  <c r="P142" i="13"/>
  <c r="P149" i="13" s="1"/>
  <c r="B143" i="13"/>
  <c r="C143" i="13"/>
  <c r="C149" i="13" s="1"/>
  <c r="D143" i="13"/>
  <c r="F143" i="13"/>
  <c r="G143" i="13"/>
  <c r="G149" i="13" s="1"/>
  <c r="H143" i="13"/>
  <c r="J143" i="13"/>
  <c r="K143" i="13"/>
  <c r="K149" i="13" s="1"/>
  <c r="L143" i="13"/>
  <c r="N143" i="13"/>
  <c r="O143" i="13"/>
  <c r="O149" i="13" s="1"/>
  <c r="P143" i="13"/>
  <c r="B144" i="13"/>
  <c r="B149" i="13" s="1"/>
  <c r="C144" i="13"/>
  <c r="D144" i="13"/>
  <c r="F144" i="13"/>
  <c r="F149" i="13" s="1"/>
  <c r="G144" i="13"/>
  <c r="H144" i="13"/>
  <c r="J144" i="13"/>
  <c r="K144" i="13"/>
  <c r="L144" i="13"/>
  <c r="N144" i="13"/>
  <c r="O144" i="13"/>
  <c r="P144" i="13"/>
  <c r="B145" i="13"/>
  <c r="C145" i="13"/>
  <c r="D145" i="13"/>
  <c r="F145" i="13"/>
  <c r="G145" i="13"/>
  <c r="H145" i="13"/>
  <c r="I145" i="13"/>
  <c r="J145" i="13"/>
  <c r="K145" i="13"/>
  <c r="L145" i="13"/>
  <c r="M145" i="13"/>
  <c r="N145" i="13"/>
  <c r="O145" i="13"/>
  <c r="P145" i="13"/>
  <c r="Q145" i="13"/>
  <c r="B146" i="13"/>
  <c r="C146" i="13"/>
  <c r="D146" i="13"/>
  <c r="F146" i="13"/>
  <c r="G146" i="13"/>
  <c r="H146" i="13"/>
  <c r="J146" i="13"/>
  <c r="K146" i="13"/>
  <c r="L146" i="13"/>
  <c r="N146" i="13"/>
  <c r="O146" i="13"/>
  <c r="P146" i="13"/>
  <c r="B148" i="13"/>
  <c r="C148" i="13"/>
  <c r="D148" i="13"/>
  <c r="F148" i="13"/>
  <c r="G148" i="13"/>
  <c r="H148" i="13"/>
  <c r="J148" i="13"/>
  <c r="K148" i="13"/>
  <c r="L148" i="13"/>
  <c r="N148" i="13"/>
  <c r="O148" i="13"/>
  <c r="P148" i="13"/>
  <c r="J149" i="13"/>
  <c r="N149" i="13"/>
  <c r="B150" i="13"/>
  <c r="C150" i="13"/>
  <c r="D150" i="13"/>
  <c r="F150" i="13"/>
  <c r="G150" i="13"/>
  <c r="H150" i="13"/>
  <c r="J150" i="13"/>
  <c r="K150" i="13"/>
  <c r="L150" i="13"/>
  <c r="N150" i="13"/>
  <c r="O150" i="13"/>
  <c r="P150" i="13"/>
  <c r="B3" i="12"/>
  <c r="B8" i="12"/>
  <c r="E8" i="12" s="1"/>
  <c r="C8" i="12"/>
  <c r="D8" i="12"/>
  <c r="F8" i="12"/>
  <c r="G8" i="12"/>
  <c r="G25" i="12" s="1"/>
  <c r="H8" i="12"/>
  <c r="J8" i="12"/>
  <c r="K8" i="12"/>
  <c r="L8" i="12"/>
  <c r="N8" i="12"/>
  <c r="Q8" i="12" s="1"/>
  <c r="O8" i="12"/>
  <c r="P8" i="12"/>
  <c r="B9" i="12"/>
  <c r="C9" i="12"/>
  <c r="D9" i="12"/>
  <c r="E9" i="12"/>
  <c r="F9" i="12"/>
  <c r="G9" i="12"/>
  <c r="H9" i="12"/>
  <c r="I9" i="12"/>
  <c r="J9" i="12"/>
  <c r="J17" i="12" s="1"/>
  <c r="K9" i="12"/>
  <c r="L9" i="12"/>
  <c r="M9" i="12"/>
  <c r="N9" i="12"/>
  <c r="N18" i="12" s="1"/>
  <c r="O9" i="12"/>
  <c r="P9" i="12"/>
  <c r="Q9" i="12"/>
  <c r="B10" i="12"/>
  <c r="C10" i="12"/>
  <c r="D10" i="12"/>
  <c r="F10" i="12"/>
  <c r="G10" i="12"/>
  <c r="H10" i="12"/>
  <c r="J10" i="12"/>
  <c r="K10" i="12"/>
  <c r="L10" i="12"/>
  <c r="N10" i="12"/>
  <c r="O10" i="12"/>
  <c r="P10" i="12"/>
  <c r="B11" i="12"/>
  <c r="C11" i="12"/>
  <c r="D11" i="12"/>
  <c r="D20" i="12" s="1"/>
  <c r="F11" i="12"/>
  <c r="G11" i="12"/>
  <c r="H11" i="12"/>
  <c r="I11" i="12"/>
  <c r="J11" i="12"/>
  <c r="K11" i="12"/>
  <c r="L11" i="12"/>
  <c r="L20" i="12" s="1"/>
  <c r="M11" i="12"/>
  <c r="N11" i="12"/>
  <c r="O11" i="12"/>
  <c r="P11" i="12"/>
  <c r="Q11" i="12"/>
  <c r="B12" i="12"/>
  <c r="B19" i="12" s="1"/>
  <c r="C12" i="12"/>
  <c r="D12" i="12"/>
  <c r="F12" i="12"/>
  <c r="G12" i="12"/>
  <c r="G20" i="12" s="1"/>
  <c r="H12" i="12"/>
  <c r="J12" i="12"/>
  <c r="K12" i="12"/>
  <c r="L12" i="12"/>
  <c r="N12" i="12"/>
  <c r="O12" i="12"/>
  <c r="P12" i="12"/>
  <c r="B13" i="12"/>
  <c r="C13" i="12"/>
  <c r="D13" i="12"/>
  <c r="E13" i="12"/>
  <c r="F13" i="12"/>
  <c r="G13" i="12"/>
  <c r="H13" i="12"/>
  <c r="I13" i="12"/>
  <c r="J13" i="12"/>
  <c r="K13" i="12"/>
  <c r="L13" i="12"/>
  <c r="M13" i="12"/>
  <c r="N13" i="12"/>
  <c r="O13" i="12"/>
  <c r="P13" i="12"/>
  <c r="Q13" i="12"/>
  <c r="B14" i="12"/>
  <c r="E14" i="12" s="1"/>
  <c r="C14" i="12"/>
  <c r="D14" i="12"/>
  <c r="F14" i="12"/>
  <c r="I14" i="12" s="1"/>
  <c r="G14" i="12"/>
  <c r="H14" i="12"/>
  <c r="J14" i="12"/>
  <c r="M14" i="12" s="1"/>
  <c r="K14" i="12"/>
  <c r="L14" i="12"/>
  <c r="N14" i="12"/>
  <c r="Q14" i="12" s="1"/>
  <c r="O14" i="12"/>
  <c r="P14" i="12"/>
  <c r="B15" i="12"/>
  <c r="C15" i="12"/>
  <c r="E15" i="12" s="1"/>
  <c r="D15" i="12"/>
  <c r="F15" i="12"/>
  <c r="G15" i="12"/>
  <c r="I15" i="12" s="1"/>
  <c r="H15" i="12"/>
  <c r="J15" i="12"/>
  <c r="K15" i="12"/>
  <c r="M15" i="12" s="1"/>
  <c r="L15" i="12"/>
  <c r="N15" i="12"/>
  <c r="O15" i="12"/>
  <c r="Q15" i="12" s="1"/>
  <c r="P15" i="12"/>
  <c r="B17" i="12"/>
  <c r="C17" i="12"/>
  <c r="F17" i="12"/>
  <c r="G17" i="12"/>
  <c r="K17" i="12"/>
  <c r="L17" i="12"/>
  <c r="N17" i="12"/>
  <c r="O17" i="12"/>
  <c r="B18" i="12"/>
  <c r="G18" i="12"/>
  <c r="J18" i="12"/>
  <c r="O18" i="12"/>
  <c r="J19" i="12"/>
  <c r="N19" i="12"/>
  <c r="P19" i="12"/>
  <c r="C20" i="12"/>
  <c r="H20" i="12"/>
  <c r="O20" i="12"/>
  <c r="B21" i="12"/>
  <c r="C21" i="12"/>
  <c r="D21" i="12"/>
  <c r="G21" i="12"/>
  <c r="H21" i="12"/>
  <c r="J21" i="12"/>
  <c r="L21" i="12"/>
  <c r="N21" i="12"/>
  <c r="O21" i="12"/>
  <c r="B23" i="12"/>
  <c r="C23" i="12"/>
  <c r="G23" i="12"/>
  <c r="L23" i="12"/>
  <c r="O23" i="12"/>
  <c r="P23" i="12"/>
  <c r="B25" i="12"/>
  <c r="C25" i="12"/>
  <c r="J25" i="12"/>
  <c r="N25" i="12"/>
  <c r="O25" i="12"/>
  <c r="B28" i="12"/>
  <c r="H28" i="12"/>
  <c r="C30" i="12"/>
  <c r="G30" i="12"/>
  <c r="G55" i="12" s="1"/>
  <c r="G79" i="12" s="1"/>
  <c r="K30" i="12"/>
  <c r="K55" i="12" s="1"/>
  <c r="O30" i="12"/>
  <c r="E33" i="12"/>
  <c r="I33" i="12"/>
  <c r="M33" i="12"/>
  <c r="M48" i="12" s="1"/>
  <c r="Q33" i="12"/>
  <c r="E34" i="12"/>
  <c r="E43" i="12" s="1"/>
  <c r="I34" i="12"/>
  <c r="M34" i="12"/>
  <c r="Q34" i="12"/>
  <c r="R34" i="12"/>
  <c r="E35" i="12"/>
  <c r="I35" i="12"/>
  <c r="M35" i="12"/>
  <c r="Q35" i="12"/>
  <c r="Q44" i="12" s="1"/>
  <c r="E36" i="12"/>
  <c r="I36" i="12"/>
  <c r="R36" i="12" s="1"/>
  <c r="M36" i="12"/>
  <c r="M44" i="12" s="1"/>
  <c r="Q36" i="12"/>
  <c r="E37" i="12"/>
  <c r="I37" i="12"/>
  <c r="Q37" i="12"/>
  <c r="E38" i="12"/>
  <c r="I38" i="12"/>
  <c r="R38" i="12" s="1"/>
  <c r="M38" i="12"/>
  <c r="Q38" i="12"/>
  <c r="E39" i="12"/>
  <c r="I39" i="12"/>
  <c r="M39" i="12"/>
  <c r="Q39" i="12"/>
  <c r="R39" i="12"/>
  <c r="E40" i="12"/>
  <c r="I40" i="12"/>
  <c r="M40" i="12"/>
  <c r="Q40" i="12"/>
  <c r="B42" i="12"/>
  <c r="C42" i="12"/>
  <c r="D42" i="12"/>
  <c r="F42" i="12"/>
  <c r="G42" i="12"/>
  <c r="H42" i="12"/>
  <c r="H49" i="12" s="1"/>
  <c r="J42" i="12"/>
  <c r="K42" i="12"/>
  <c r="L42" i="12"/>
  <c r="N42" i="12"/>
  <c r="O42" i="12"/>
  <c r="P42" i="12"/>
  <c r="B43" i="12"/>
  <c r="C43" i="12"/>
  <c r="D43" i="12"/>
  <c r="F43" i="12"/>
  <c r="G43" i="12"/>
  <c r="H43" i="12"/>
  <c r="J43" i="12"/>
  <c r="K43" i="12"/>
  <c r="L43" i="12"/>
  <c r="N43" i="12"/>
  <c r="O43" i="12"/>
  <c r="P43" i="12"/>
  <c r="B44" i="12"/>
  <c r="C44" i="12"/>
  <c r="D44" i="12"/>
  <c r="E44" i="12"/>
  <c r="F44" i="12"/>
  <c r="G44" i="12"/>
  <c r="H44" i="12"/>
  <c r="J44" i="12"/>
  <c r="J49" i="12" s="1"/>
  <c r="K44" i="12"/>
  <c r="L44" i="12"/>
  <c r="N44" i="12"/>
  <c r="O44" i="12"/>
  <c r="P44" i="12"/>
  <c r="B45" i="12"/>
  <c r="C45" i="12"/>
  <c r="D45" i="12"/>
  <c r="E45" i="12"/>
  <c r="F45" i="12"/>
  <c r="G45" i="12"/>
  <c r="H45" i="12"/>
  <c r="I45" i="12"/>
  <c r="J45" i="12"/>
  <c r="K45" i="12"/>
  <c r="L45" i="12"/>
  <c r="M45" i="12"/>
  <c r="N45" i="12"/>
  <c r="O45" i="12"/>
  <c r="P45" i="12"/>
  <c r="Q45" i="12"/>
  <c r="B46" i="12"/>
  <c r="C46" i="12"/>
  <c r="D46" i="12"/>
  <c r="F46" i="12"/>
  <c r="G46" i="12"/>
  <c r="H46" i="12"/>
  <c r="J46" i="12"/>
  <c r="K46" i="12"/>
  <c r="L46" i="12"/>
  <c r="N46" i="12"/>
  <c r="O46" i="12"/>
  <c r="P46" i="12"/>
  <c r="B48" i="12"/>
  <c r="C48" i="12"/>
  <c r="D48" i="12"/>
  <c r="F48" i="12"/>
  <c r="G48" i="12"/>
  <c r="H48" i="12"/>
  <c r="J48" i="12"/>
  <c r="K48" i="12"/>
  <c r="L48" i="12"/>
  <c r="N48" i="12"/>
  <c r="O48" i="12"/>
  <c r="P48" i="12"/>
  <c r="B49" i="12"/>
  <c r="F49" i="12"/>
  <c r="N49" i="12"/>
  <c r="B50" i="12"/>
  <c r="C50" i="12"/>
  <c r="D50" i="12"/>
  <c r="F50" i="12"/>
  <c r="G50" i="12"/>
  <c r="H50" i="12"/>
  <c r="J50" i="12"/>
  <c r="K50" i="12"/>
  <c r="L50" i="12"/>
  <c r="M50" i="12"/>
  <c r="N50" i="12"/>
  <c r="O50" i="12"/>
  <c r="P50" i="12"/>
  <c r="B53" i="12"/>
  <c r="H53" i="12"/>
  <c r="C55" i="12"/>
  <c r="C79" i="12" s="1"/>
  <c r="C104" i="12" s="1"/>
  <c r="C129" i="12" s="1"/>
  <c r="O55" i="12"/>
  <c r="E58" i="12"/>
  <c r="I58" i="12"/>
  <c r="M58" i="12"/>
  <c r="Q58" i="12"/>
  <c r="R58" i="12"/>
  <c r="E59" i="12"/>
  <c r="I59" i="12"/>
  <c r="M59" i="12"/>
  <c r="Q59" i="12"/>
  <c r="E60" i="12"/>
  <c r="I60" i="12"/>
  <c r="R60" i="12" s="1"/>
  <c r="M60" i="12"/>
  <c r="Q60" i="12"/>
  <c r="E61" i="12"/>
  <c r="I61" i="12"/>
  <c r="M61" i="12"/>
  <c r="Q61" i="12"/>
  <c r="E62" i="12"/>
  <c r="I62" i="12"/>
  <c r="I71" i="12" s="1"/>
  <c r="M62" i="12"/>
  <c r="Q62" i="12"/>
  <c r="Q70" i="12" s="1"/>
  <c r="R62" i="12"/>
  <c r="E63" i="12"/>
  <c r="I63" i="12"/>
  <c r="M63" i="12"/>
  <c r="R63" i="12" s="1"/>
  <c r="Q63" i="12"/>
  <c r="E64" i="12"/>
  <c r="I64" i="12"/>
  <c r="M64" i="12"/>
  <c r="Q64" i="12"/>
  <c r="I65" i="12"/>
  <c r="R65" i="12" s="1"/>
  <c r="M65" i="12"/>
  <c r="Q65" i="12"/>
  <c r="B67" i="12"/>
  <c r="C67" i="12"/>
  <c r="C74" i="12" s="1"/>
  <c r="D67" i="12"/>
  <c r="F67" i="12"/>
  <c r="G67" i="12"/>
  <c r="H67" i="12"/>
  <c r="J67" i="12"/>
  <c r="K67" i="12"/>
  <c r="K74" i="12" s="1"/>
  <c r="L67" i="12"/>
  <c r="N67" i="12"/>
  <c r="O67" i="12"/>
  <c r="P67" i="12"/>
  <c r="B68" i="12"/>
  <c r="C68" i="12"/>
  <c r="D68" i="12"/>
  <c r="F68" i="12"/>
  <c r="G68" i="12"/>
  <c r="H68" i="12"/>
  <c r="J68" i="12"/>
  <c r="K68" i="12"/>
  <c r="L68" i="12"/>
  <c r="N68" i="12"/>
  <c r="O68" i="12"/>
  <c r="P68" i="12"/>
  <c r="B69" i="12"/>
  <c r="C69" i="12"/>
  <c r="D69" i="12"/>
  <c r="E69" i="12"/>
  <c r="F69" i="12"/>
  <c r="G69" i="12"/>
  <c r="H69" i="12"/>
  <c r="J69" i="12"/>
  <c r="K69" i="12"/>
  <c r="L69" i="12"/>
  <c r="M69" i="12"/>
  <c r="N69" i="12"/>
  <c r="O69" i="12"/>
  <c r="P69" i="12"/>
  <c r="Q69" i="12"/>
  <c r="B70" i="12"/>
  <c r="C70" i="12"/>
  <c r="D70" i="12"/>
  <c r="F70" i="12"/>
  <c r="G70" i="12"/>
  <c r="H70" i="12"/>
  <c r="J70" i="12"/>
  <c r="K70" i="12"/>
  <c r="L70" i="12"/>
  <c r="L74" i="12" s="1"/>
  <c r="N70" i="12"/>
  <c r="O70" i="12"/>
  <c r="P70" i="12"/>
  <c r="B71" i="12"/>
  <c r="C71" i="12"/>
  <c r="D71" i="12"/>
  <c r="F71" i="12"/>
  <c r="G71" i="12"/>
  <c r="H71" i="12"/>
  <c r="J71" i="12"/>
  <c r="K71" i="12"/>
  <c r="L71" i="12"/>
  <c r="N71" i="12"/>
  <c r="O71" i="12"/>
  <c r="P71" i="12"/>
  <c r="B73" i="12"/>
  <c r="C73" i="12"/>
  <c r="D73" i="12"/>
  <c r="E73" i="12"/>
  <c r="F73" i="12"/>
  <c r="G73" i="12"/>
  <c r="H73" i="12"/>
  <c r="I73" i="12"/>
  <c r="J73" i="12"/>
  <c r="K73" i="12"/>
  <c r="L73" i="12"/>
  <c r="M73" i="12"/>
  <c r="N73" i="12"/>
  <c r="O73" i="12"/>
  <c r="P73" i="12"/>
  <c r="Q73" i="12"/>
  <c r="D74" i="12"/>
  <c r="H74" i="12"/>
  <c r="P74" i="12"/>
  <c r="B75" i="12"/>
  <c r="C75" i="12"/>
  <c r="D75" i="12"/>
  <c r="F75" i="12"/>
  <c r="G75" i="12"/>
  <c r="H75" i="12"/>
  <c r="J75" i="12"/>
  <c r="K75" i="12"/>
  <c r="L75" i="12"/>
  <c r="N75" i="12"/>
  <c r="O75" i="12"/>
  <c r="P75" i="12"/>
  <c r="B77" i="12"/>
  <c r="H77" i="12"/>
  <c r="K79" i="12"/>
  <c r="K104" i="12" s="1"/>
  <c r="K129" i="12" s="1"/>
  <c r="O79" i="12"/>
  <c r="I82" i="12"/>
  <c r="M82" i="12"/>
  <c r="Q82" i="12"/>
  <c r="E83" i="12"/>
  <c r="I83" i="12"/>
  <c r="M83" i="12"/>
  <c r="Q83" i="12"/>
  <c r="E84" i="12"/>
  <c r="I84" i="12"/>
  <c r="M84" i="12"/>
  <c r="M93" i="12" s="1"/>
  <c r="Q84" i="12"/>
  <c r="E85" i="12"/>
  <c r="I85" i="12"/>
  <c r="M85" i="12"/>
  <c r="M94" i="12" s="1"/>
  <c r="Q85" i="12"/>
  <c r="R85" i="12"/>
  <c r="E86" i="12"/>
  <c r="I86" i="12"/>
  <c r="M86" i="12"/>
  <c r="Q86" i="12"/>
  <c r="R86" i="12" s="1"/>
  <c r="E87" i="12"/>
  <c r="E93" i="12" s="1"/>
  <c r="I87" i="12"/>
  <c r="M87" i="12"/>
  <c r="Q87" i="12"/>
  <c r="R87" i="12"/>
  <c r="E88" i="12"/>
  <c r="I88" i="12"/>
  <c r="M88" i="12"/>
  <c r="Q88" i="12"/>
  <c r="Q95" i="12" s="1"/>
  <c r="E89" i="12"/>
  <c r="I89" i="12"/>
  <c r="R89" i="12" s="1"/>
  <c r="M89" i="12"/>
  <c r="Q89" i="12"/>
  <c r="B91" i="12"/>
  <c r="C91" i="12"/>
  <c r="D91" i="12"/>
  <c r="F91" i="12"/>
  <c r="G91" i="12"/>
  <c r="H91" i="12"/>
  <c r="I91" i="12"/>
  <c r="J91" i="12"/>
  <c r="K91" i="12"/>
  <c r="L91" i="12"/>
  <c r="N91" i="12"/>
  <c r="N98" i="12" s="1"/>
  <c r="O91" i="12"/>
  <c r="P91" i="12"/>
  <c r="B92" i="12"/>
  <c r="C92" i="12"/>
  <c r="D92" i="12"/>
  <c r="E92" i="12"/>
  <c r="F92" i="12"/>
  <c r="G92" i="12"/>
  <c r="H92" i="12"/>
  <c r="I92" i="12"/>
  <c r="J92" i="12"/>
  <c r="K92" i="12"/>
  <c r="L92" i="12"/>
  <c r="N92" i="12"/>
  <c r="O92" i="12"/>
  <c r="P92" i="12"/>
  <c r="Q92" i="12"/>
  <c r="B93" i="12"/>
  <c r="C93" i="12"/>
  <c r="D93" i="12"/>
  <c r="F93" i="12"/>
  <c r="G93" i="12"/>
  <c r="H93" i="12"/>
  <c r="I93" i="12"/>
  <c r="J93" i="12"/>
  <c r="K93" i="12"/>
  <c r="L93" i="12"/>
  <c r="N93" i="12"/>
  <c r="O93" i="12"/>
  <c r="P93" i="12"/>
  <c r="P98" i="12" s="1"/>
  <c r="Q93" i="12"/>
  <c r="B94" i="12"/>
  <c r="C94" i="12"/>
  <c r="D94" i="12"/>
  <c r="F94" i="12"/>
  <c r="G94" i="12"/>
  <c r="G98" i="12" s="1"/>
  <c r="H94" i="12"/>
  <c r="J94" i="12"/>
  <c r="K94" i="12"/>
  <c r="K98" i="12" s="1"/>
  <c r="L94" i="12"/>
  <c r="L98" i="12" s="1"/>
  <c r="N94" i="12"/>
  <c r="O94" i="12"/>
  <c r="P94" i="12"/>
  <c r="B95" i="12"/>
  <c r="C95" i="12"/>
  <c r="D95" i="12"/>
  <c r="F95" i="12"/>
  <c r="G95" i="12"/>
  <c r="H95" i="12"/>
  <c r="I95" i="12"/>
  <c r="J95" i="12"/>
  <c r="K95" i="12"/>
  <c r="L95" i="12"/>
  <c r="M95" i="12"/>
  <c r="N95" i="12"/>
  <c r="O95" i="12"/>
  <c r="P95" i="12"/>
  <c r="B97" i="12"/>
  <c r="C97" i="12"/>
  <c r="D97" i="12"/>
  <c r="F97" i="12"/>
  <c r="G97" i="12"/>
  <c r="H97" i="12"/>
  <c r="J97" i="12"/>
  <c r="K97" i="12"/>
  <c r="L97" i="12"/>
  <c r="N97" i="12"/>
  <c r="O97" i="12"/>
  <c r="P97" i="12"/>
  <c r="C98" i="12"/>
  <c r="D98" i="12"/>
  <c r="H98" i="12"/>
  <c r="O98" i="12"/>
  <c r="B99" i="12"/>
  <c r="C99" i="12"/>
  <c r="D99" i="12"/>
  <c r="F99" i="12"/>
  <c r="G99" i="12"/>
  <c r="H99" i="12"/>
  <c r="J99" i="12"/>
  <c r="K99" i="12"/>
  <c r="L99" i="12"/>
  <c r="N99" i="12"/>
  <c r="O99" i="12"/>
  <c r="P99" i="12"/>
  <c r="B102" i="12"/>
  <c r="H102" i="12"/>
  <c r="G104" i="12"/>
  <c r="O104" i="12"/>
  <c r="O129" i="12" s="1"/>
  <c r="E107" i="12"/>
  <c r="I107" i="12"/>
  <c r="M107" i="12"/>
  <c r="Q107" i="12"/>
  <c r="E108" i="12"/>
  <c r="I108" i="12"/>
  <c r="M108" i="12"/>
  <c r="M117" i="12" s="1"/>
  <c r="Q108" i="12"/>
  <c r="E109" i="12"/>
  <c r="I109" i="12"/>
  <c r="R109" i="12" s="1"/>
  <c r="M109" i="12"/>
  <c r="Q109" i="12"/>
  <c r="E110" i="12"/>
  <c r="E116" i="12" s="1"/>
  <c r="I110" i="12"/>
  <c r="M110" i="12"/>
  <c r="Q110" i="12"/>
  <c r="R110" i="12"/>
  <c r="E111" i="12"/>
  <c r="I111" i="12"/>
  <c r="M111" i="12"/>
  <c r="Q111" i="12"/>
  <c r="Q120" i="12" s="1"/>
  <c r="E112" i="12"/>
  <c r="I112" i="12"/>
  <c r="M112" i="12"/>
  <c r="Q112" i="12"/>
  <c r="R112" i="12"/>
  <c r="E113" i="12"/>
  <c r="I113" i="12"/>
  <c r="R113" i="12" s="1"/>
  <c r="M113" i="12"/>
  <c r="Q113" i="12"/>
  <c r="E114" i="12"/>
  <c r="I114" i="12"/>
  <c r="M114" i="12"/>
  <c r="Q114" i="12"/>
  <c r="B116" i="12"/>
  <c r="C116" i="12"/>
  <c r="C123" i="12" s="1"/>
  <c r="D116" i="12"/>
  <c r="F116" i="12"/>
  <c r="G116" i="12"/>
  <c r="G123" i="12" s="1"/>
  <c r="H116" i="12"/>
  <c r="J116" i="12"/>
  <c r="K116" i="12"/>
  <c r="K123" i="12" s="1"/>
  <c r="L116" i="12"/>
  <c r="N116" i="12"/>
  <c r="O116" i="12"/>
  <c r="O123" i="12" s="1"/>
  <c r="P116" i="12"/>
  <c r="B117" i="12"/>
  <c r="C117" i="12"/>
  <c r="D117" i="12"/>
  <c r="F117" i="12"/>
  <c r="G117" i="12"/>
  <c r="H117" i="12"/>
  <c r="J117" i="12"/>
  <c r="K117" i="12"/>
  <c r="L117" i="12"/>
  <c r="N117" i="12"/>
  <c r="O117" i="12"/>
  <c r="P117" i="12"/>
  <c r="B118" i="12"/>
  <c r="B123" i="12" s="1"/>
  <c r="C118" i="12"/>
  <c r="D118" i="12"/>
  <c r="F118" i="12"/>
  <c r="F123" i="12" s="1"/>
  <c r="G118" i="12"/>
  <c r="H118" i="12"/>
  <c r="I118" i="12"/>
  <c r="J118" i="12"/>
  <c r="J123" i="12" s="1"/>
  <c r="K118" i="12"/>
  <c r="L118" i="12"/>
  <c r="M118" i="12"/>
  <c r="N118" i="12"/>
  <c r="O118" i="12"/>
  <c r="P118" i="12"/>
  <c r="Q118" i="12"/>
  <c r="B119" i="12"/>
  <c r="C119" i="12"/>
  <c r="D119" i="12"/>
  <c r="E119" i="12"/>
  <c r="F119" i="12"/>
  <c r="G119" i="12"/>
  <c r="H119" i="12"/>
  <c r="I119" i="12"/>
  <c r="J119" i="12"/>
  <c r="K119" i="12"/>
  <c r="L119" i="12"/>
  <c r="M119" i="12"/>
  <c r="N119" i="12"/>
  <c r="O119" i="12"/>
  <c r="P119" i="12"/>
  <c r="Q119" i="12"/>
  <c r="B120" i="12"/>
  <c r="C120" i="12"/>
  <c r="D120" i="12"/>
  <c r="F120" i="12"/>
  <c r="G120" i="12"/>
  <c r="H120" i="12"/>
  <c r="J120" i="12"/>
  <c r="K120" i="12"/>
  <c r="L120" i="12"/>
  <c r="N120" i="12"/>
  <c r="O120" i="12"/>
  <c r="P120" i="12"/>
  <c r="B122" i="12"/>
  <c r="C122" i="12"/>
  <c r="D122" i="12"/>
  <c r="F122" i="12"/>
  <c r="G122" i="12"/>
  <c r="H122" i="12"/>
  <c r="J122" i="12"/>
  <c r="K122" i="12"/>
  <c r="L122" i="12"/>
  <c r="N122" i="12"/>
  <c r="O122" i="12"/>
  <c r="P122" i="12"/>
  <c r="N123" i="12"/>
  <c r="B124" i="12"/>
  <c r="C124" i="12"/>
  <c r="D124" i="12"/>
  <c r="F124" i="12"/>
  <c r="G124" i="12"/>
  <c r="H124" i="12"/>
  <c r="I124" i="12"/>
  <c r="J124" i="12"/>
  <c r="K124" i="12"/>
  <c r="L124" i="12"/>
  <c r="N124" i="12"/>
  <c r="O124" i="12"/>
  <c r="P124" i="12"/>
  <c r="B127" i="12"/>
  <c r="H127" i="12"/>
  <c r="G129" i="12"/>
  <c r="E132" i="12"/>
  <c r="I132" i="12"/>
  <c r="M132" i="12"/>
  <c r="Q132" i="12"/>
  <c r="E133" i="12"/>
  <c r="I133" i="12"/>
  <c r="M133" i="12"/>
  <c r="Q133" i="12"/>
  <c r="R133" i="12"/>
  <c r="E134" i="12"/>
  <c r="I134" i="12"/>
  <c r="M134" i="12"/>
  <c r="Q134" i="12"/>
  <c r="E135" i="12"/>
  <c r="I135" i="12"/>
  <c r="M135" i="12"/>
  <c r="Q135" i="12"/>
  <c r="R135" i="12"/>
  <c r="E136" i="12"/>
  <c r="I136" i="12"/>
  <c r="M136" i="12"/>
  <c r="Q136" i="12"/>
  <c r="E137" i="12"/>
  <c r="I137" i="12"/>
  <c r="M137" i="12"/>
  <c r="Q137" i="12"/>
  <c r="E138" i="12"/>
  <c r="I138" i="12"/>
  <c r="M138" i="12"/>
  <c r="Q138" i="12"/>
  <c r="E139" i="12"/>
  <c r="E145" i="12" s="1"/>
  <c r="I139" i="12"/>
  <c r="R139" i="12" s="1"/>
  <c r="M139" i="12"/>
  <c r="Q139" i="12"/>
  <c r="B141" i="12"/>
  <c r="B148" i="12" s="1"/>
  <c r="C141" i="12"/>
  <c r="D141" i="12"/>
  <c r="F141" i="12"/>
  <c r="F148" i="12" s="1"/>
  <c r="G141" i="12"/>
  <c r="H141" i="12"/>
  <c r="I141" i="12"/>
  <c r="J141" i="12"/>
  <c r="J148" i="12" s="1"/>
  <c r="K141" i="12"/>
  <c r="L141" i="12"/>
  <c r="M141" i="12"/>
  <c r="N141" i="12"/>
  <c r="N148" i="12" s="1"/>
  <c r="O141" i="12"/>
  <c r="P141" i="12"/>
  <c r="Q141" i="12"/>
  <c r="B142" i="12"/>
  <c r="C142" i="12"/>
  <c r="D142" i="12"/>
  <c r="E142" i="12"/>
  <c r="F142" i="12"/>
  <c r="G142" i="12"/>
  <c r="H142" i="12"/>
  <c r="H148" i="12" s="1"/>
  <c r="I142" i="12"/>
  <c r="J142" i="12"/>
  <c r="K142" i="12"/>
  <c r="L142" i="12"/>
  <c r="M142" i="12"/>
  <c r="N142" i="12"/>
  <c r="O142" i="12"/>
  <c r="P142" i="12"/>
  <c r="Q142" i="12"/>
  <c r="B143" i="12"/>
  <c r="C143" i="12"/>
  <c r="D143" i="12"/>
  <c r="F143" i="12"/>
  <c r="G143" i="12"/>
  <c r="H143" i="12"/>
  <c r="J143" i="12"/>
  <c r="K143" i="12"/>
  <c r="L143" i="12"/>
  <c r="L148" i="12" s="1"/>
  <c r="N143" i="12"/>
  <c r="O143" i="12"/>
  <c r="P143" i="12"/>
  <c r="P148" i="12" s="1"/>
  <c r="B144" i="12"/>
  <c r="C144" i="12"/>
  <c r="D144" i="12"/>
  <c r="F144" i="12"/>
  <c r="G144" i="12"/>
  <c r="H144" i="12"/>
  <c r="J144" i="12"/>
  <c r="K144" i="12"/>
  <c r="L144" i="12"/>
  <c r="N144" i="12"/>
  <c r="O144" i="12"/>
  <c r="P144" i="12"/>
  <c r="B145" i="12"/>
  <c r="C145" i="12"/>
  <c r="D145" i="12"/>
  <c r="F145" i="12"/>
  <c r="G145" i="12"/>
  <c r="G148" i="12" s="1"/>
  <c r="H145" i="12"/>
  <c r="J145" i="12"/>
  <c r="K145" i="12"/>
  <c r="K148" i="12" s="1"/>
  <c r="L145" i="12"/>
  <c r="N145" i="12"/>
  <c r="O145" i="12"/>
  <c r="P145" i="12"/>
  <c r="B147" i="12"/>
  <c r="C147" i="12"/>
  <c r="D147" i="12"/>
  <c r="F147" i="12"/>
  <c r="G147" i="12"/>
  <c r="H147" i="12"/>
  <c r="J147" i="12"/>
  <c r="K147" i="12"/>
  <c r="L147" i="12"/>
  <c r="N147" i="12"/>
  <c r="O147" i="12"/>
  <c r="P147" i="12"/>
  <c r="B149" i="12"/>
  <c r="C149" i="12"/>
  <c r="D149" i="12"/>
  <c r="F149" i="12"/>
  <c r="G149" i="12"/>
  <c r="H149" i="12"/>
  <c r="J149" i="12"/>
  <c r="K149" i="12"/>
  <c r="L149" i="12"/>
  <c r="N149" i="12"/>
  <c r="O149" i="12"/>
  <c r="P149" i="12"/>
  <c r="B8" i="11"/>
  <c r="E8" i="11" s="1"/>
  <c r="C8" i="11"/>
  <c r="D8" i="11"/>
  <c r="F8" i="11"/>
  <c r="I8" i="11" s="1"/>
  <c r="G8" i="11"/>
  <c r="H8" i="11"/>
  <c r="J8" i="11"/>
  <c r="M8" i="11" s="1"/>
  <c r="K8" i="11"/>
  <c r="L8" i="11"/>
  <c r="N8" i="11"/>
  <c r="Q8" i="11" s="1"/>
  <c r="O8" i="11"/>
  <c r="P8" i="11"/>
  <c r="B9" i="11"/>
  <c r="C9" i="11"/>
  <c r="D9" i="11"/>
  <c r="F9" i="11"/>
  <c r="I9" i="11" s="1"/>
  <c r="G9" i="11"/>
  <c r="H9" i="11"/>
  <c r="J9" i="11"/>
  <c r="M9" i="11" s="1"/>
  <c r="K9" i="11"/>
  <c r="L9" i="11"/>
  <c r="N9" i="11"/>
  <c r="N17" i="11" s="1"/>
  <c r="O9" i="11"/>
  <c r="P9" i="11"/>
  <c r="B10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O18" i="11" s="1"/>
  <c r="P10" i="11"/>
  <c r="Q10" i="11"/>
  <c r="B11" i="11"/>
  <c r="C11" i="11"/>
  <c r="D11" i="11"/>
  <c r="F11" i="11"/>
  <c r="G11" i="11"/>
  <c r="G17" i="11" s="1"/>
  <c r="H11" i="11"/>
  <c r="J11" i="11"/>
  <c r="K11" i="11"/>
  <c r="L11" i="11"/>
  <c r="L18" i="11" s="1"/>
  <c r="N11" i="11"/>
  <c r="O11" i="11"/>
  <c r="P11" i="11"/>
  <c r="R11" i="11"/>
  <c r="B12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B13" i="11"/>
  <c r="C13" i="11"/>
  <c r="D13" i="11"/>
  <c r="F13" i="11"/>
  <c r="G13" i="11"/>
  <c r="H13" i="11"/>
  <c r="J13" i="11"/>
  <c r="K13" i="11"/>
  <c r="L13" i="11"/>
  <c r="N13" i="11"/>
  <c r="O13" i="11"/>
  <c r="P13" i="11"/>
  <c r="B14" i="11"/>
  <c r="C14" i="11"/>
  <c r="D14" i="11"/>
  <c r="F14" i="11"/>
  <c r="G14" i="11"/>
  <c r="H14" i="11"/>
  <c r="J14" i="11"/>
  <c r="K14" i="11"/>
  <c r="K25" i="11" s="1"/>
  <c r="L14" i="11"/>
  <c r="N14" i="11"/>
  <c r="O14" i="11"/>
  <c r="P14" i="11"/>
  <c r="B15" i="11"/>
  <c r="C15" i="11"/>
  <c r="D15" i="11"/>
  <c r="F15" i="11"/>
  <c r="G15" i="11"/>
  <c r="H15" i="11"/>
  <c r="J15" i="11"/>
  <c r="K15" i="11"/>
  <c r="L15" i="11"/>
  <c r="N15" i="11"/>
  <c r="Q15" i="11" s="1"/>
  <c r="O15" i="11"/>
  <c r="P15" i="11"/>
  <c r="F17" i="11"/>
  <c r="K17" i="11"/>
  <c r="D18" i="11"/>
  <c r="F18" i="11"/>
  <c r="H18" i="11"/>
  <c r="J18" i="11"/>
  <c r="P18" i="11"/>
  <c r="C19" i="11"/>
  <c r="K19" i="11"/>
  <c r="O19" i="11"/>
  <c r="D20" i="11"/>
  <c r="J20" i="11"/>
  <c r="N20" i="11"/>
  <c r="B21" i="11"/>
  <c r="C21" i="11"/>
  <c r="F21" i="11"/>
  <c r="J21" i="11"/>
  <c r="N21" i="11"/>
  <c r="F23" i="11"/>
  <c r="H23" i="11"/>
  <c r="F25" i="11"/>
  <c r="J25" i="11"/>
  <c r="P25" i="11"/>
  <c r="M28" i="11"/>
  <c r="C30" i="11"/>
  <c r="G30" i="11"/>
  <c r="K30" i="11"/>
  <c r="K55" i="11" s="1"/>
  <c r="O30" i="11"/>
  <c r="E33" i="11"/>
  <c r="E42" i="11" s="1"/>
  <c r="I33" i="11"/>
  <c r="M33" i="11"/>
  <c r="Q33" i="11"/>
  <c r="R33" i="11"/>
  <c r="E34" i="11"/>
  <c r="I34" i="11"/>
  <c r="M34" i="11"/>
  <c r="Q34" i="11"/>
  <c r="Q43" i="11" s="1"/>
  <c r="R34" i="11"/>
  <c r="E35" i="11"/>
  <c r="I35" i="11"/>
  <c r="M35" i="11"/>
  <c r="M43" i="11" s="1"/>
  <c r="Q35" i="11"/>
  <c r="R35" i="11"/>
  <c r="E36" i="11"/>
  <c r="I36" i="11"/>
  <c r="I43" i="11" s="1"/>
  <c r="M36" i="11"/>
  <c r="Q36" i="11"/>
  <c r="R36" i="11"/>
  <c r="E37" i="11"/>
  <c r="E46" i="11" s="1"/>
  <c r="I37" i="11"/>
  <c r="M37" i="11"/>
  <c r="Q37" i="11"/>
  <c r="R37" i="11"/>
  <c r="E38" i="11"/>
  <c r="I38" i="11"/>
  <c r="M38" i="11"/>
  <c r="Q38" i="11"/>
  <c r="R38" i="11"/>
  <c r="E39" i="11"/>
  <c r="I39" i="11"/>
  <c r="M39" i="11"/>
  <c r="Q39" i="11"/>
  <c r="R39" i="11"/>
  <c r="E40" i="11"/>
  <c r="I40" i="11"/>
  <c r="M40" i="11"/>
  <c r="Q40" i="11"/>
  <c r="R40" i="11"/>
  <c r="E41" i="11"/>
  <c r="R41" i="11"/>
  <c r="B42" i="11"/>
  <c r="C42" i="11"/>
  <c r="C49" i="11" s="1"/>
  <c r="D42" i="11"/>
  <c r="F42" i="11"/>
  <c r="G42" i="11"/>
  <c r="H42" i="11"/>
  <c r="J42" i="11"/>
  <c r="K42" i="11"/>
  <c r="K49" i="11" s="1"/>
  <c r="L42" i="11"/>
  <c r="N42" i="11"/>
  <c r="O42" i="11"/>
  <c r="P42" i="11"/>
  <c r="B43" i="11"/>
  <c r="B49" i="11" s="1"/>
  <c r="C43" i="11"/>
  <c r="D43" i="11"/>
  <c r="F43" i="11"/>
  <c r="G43" i="11"/>
  <c r="H43" i="11"/>
  <c r="J43" i="11"/>
  <c r="K43" i="11"/>
  <c r="L43" i="11"/>
  <c r="N43" i="11"/>
  <c r="O43" i="11"/>
  <c r="P43" i="11"/>
  <c r="R43" i="11"/>
  <c r="B44" i="11"/>
  <c r="C44" i="11"/>
  <c r="D44" i="11"/>
  <c r="E44" i="11"/>
  <c r="F44" i="11"/>
  <c r="G44" i="11"/>
  <c r="H44" i="11"/>
  <c r="I44" i="11"/>
  <c r="J44" i="11"/>
  <c r="K44" i="11"/>
  <c r="L44" i="11"/>
  <c r="M44" i="11"/>
  <c r="N44" i="11"/>
  <c r="O44" i="11"/>
  <c r="P44" i="11"/>
  <c r="Q44" i="11"/>
  <c r="R44" i="11"/>
  <c r="B45" i="11"/>
  <c r="C45" i="11"/>
  <c r="D45" i="11"/>
  <c r="E45" i="11"/>
  <c r="F45" i="11"/>
  <c r="G45" i="11"/>
  <c r="H45" i="11"/>
  <c r="H49" i="11" s="1"/>
  <c r="I45" i="11"/>
  <c r="J45" i="11"/>
  <c r="K45" i="11"/>
  <c r="L45" i="11"/>
  <c r="L49" i="11" s="1"/>
  <c r="M45" i="11"/>
  <c r="N45" i="11"/>
  <c r="O45" i="11"/>
  <c r="P45" i="11"/>
  <c r="Q45" i="11"/>
  <c r="B46" i="11"/>
  <c r="C46" i="11"/>
  <c r="D46" i="11"/>
  <c r="F46" i="11"/>
  <c r="G46" i="11"/>
  <c r="H46" i="11"/>
  <c r="J46" i="11"/>
  <c r="J49" i="11" s="1"/>
  <c r="K46" i="11"/>
  <c r="L46" i="11"/>
  <c r="N46" i="11"/>
  <c r="O46" i="11"/>
  <c r="P46" i="11"/>
  <c r="R46" i="11"/>
  <c r="B48" i="11"/>
  <c r="C48" i="11"/>
  <c r="D48" i="11"/>
  <c r="E48" i="11"/>
  <c r="F48" i="11"/>
  <c r="G48" i="11"/>
  <c r="H48" i="11"/>
  <c r="I48" i="11"/>
  <c r="J48" i="11"/>
  <c r="K48" i="11"/>
  <c r="L48" i="11"/>
  <c r="M48" i="11"/>
  <c r="N48" i="11"/>
  <c r="O48" i="11"/>
  <c r="P48" i="11"/>
  <c r="Q48" i="11"/>
  <c r="P49" i="11"/>
  <c r="B50" i="11"/>
  <c r="C50" i="11"/>
  <c r="D50" i="11"/>
  <c r="E50" i="11"/>
  <c r="F50" i="11"/>
  <c r="G50" i="11"/>
  <c r="H50" i="11"/>
  <c r="I50" i="11"/>
  <c r="J50" i="11"/>
  <c r="K50" i="11"/>
  <c r="L50" i="11"/>
  <c r="M50" i="11"/>
  <c r="N50" i="11"/>
  <c r="O50" i="11"/>
  <c r="P50" i="11"/>
  <c r="Q50" i="11"/>
  <c r="M53" i="11"/>
  <c r="C55" i="11"/>
  <c r="G55" i="11"/>
  <c r="G80" i="11" s="1"/>
  <c r="O55" i="11"/>
  <c r="E58" i="11"/>
  <c r="I58" i="11"/>
  <c r="M58" i="11"/>
  <c r="Q58" i="11"/>
  <c r="R58" i="11"/>
  <c r="E59" i="11"/>
  <c r="E68" i="11" s="1"/>
  <c r="I59" i="11"/>
  <c r="M59" i="11"/>
  <c r="Q59" i="11"/>
  <c r="R59" i="11"/>
  <c r="E60" i="11"/>
  <c r="I60" i="11"/>
  <c r="M60" i="11"/>
  <c r="Q60" i="11"/>
  <c r="Q68" i="11" s="1"/>
  <c r="R60" i="11"/>
  <c r="E61" i="11"/>
  <c r="I61" i="11"/>
  <c r="M61" i="11"/>
  <c r="M70" i="11" s="1"/>
  <c r="Q61" i="11"/>
  <c r="R61" i="11"/>
  <c r="E62" i="11"/>
  <c r="I62" i="11"/>
  <c r="I71" i="11" s="1"/>
  <c r="M62" i="11"/>
  <c r="Q62" i="11"/>
  <c r="R62" i="11"/>
  <c r="E63" i="11"/>
  <c r="E69" i="11" s="1"/>
  <c r="I63" i="11"/>
  <c r="M63" i="11"/>
  <c r="Q63" i="11"/>
  <c r="R63" i="11"/>
  <c r="R13" i="11" s="1"/>
  <c r="E64" i="11"/>
  <c r="I64" i="11"/>
  <c r="M64" i="11"/>
  <c r="Q64" i="11"/>
  <c r="R64" i="11"/>
  <c r="E65" i="11"/>
  <c r="I65" i="11"/>
  <c r="M65" i="11"/>
  <c r="Q65" i="11"/>
  <c r="R65" i="11"/>
  <c r="B67" i="11"/>
  <c r="C67" i="11"/>
  <c r="D67" i="11"/>
  <c r="F67" i="11"/>
  <c r="G67" i="11"/>
  <c r="H67" i="11"/>
  <c r="J67" i="11"/>
  <c r="K67" i="11"/>
  <c r="L67" i="11"/>
  <c r="N67" i="11"/>
  <c r="O67" i="11"/>
  <c r="P67" i="11"/>
  <c r="B68" i="11"/>
  <c r="C68" i="11"/>
  <c r="D68" i="11"/>
  <c r="D74" i="11" s="1"/>
  <c r="F68" i="11"/>
  <c r="G68" i="11"/>
  <c r="H68" i="11"/>
  <c r="H74" i="11" s="1"/>
  <c r="J68" i="11"/>
  <c r="K68" i="11"/>
  <c r="L68" i="11"/>
  <c r="L74" i="11" s="1"/>
  <c r="N68" i="11"/>
  <c r="O68" i="11"/>
  <c r="P68" i="11"/>
  <c r="B69" i="11"/>
  <c r="C69" i="11"/>
  <c r="D69" i="11"/>
  <c r="F69" i="11"/>
  <c r="G69" i="11"/>
  <c r="H69" i="11"/>
  <c r="J69" i="11"/>
  <c r="K69" i="11"/>
  <c r="K74" i="11" s="1"/>
  <c r="L69" i="11"/>
  <c r="N69" i="11"/>
  <c r="O69" i="11"/>
  <c r="P69" i="11"/>
  <c r="B70" i="11"/>
  <c r="C70" i="11"/>
  <c r="D70" i="11"/>
  <c r="F70" i="11"/>
  <c r="G70" i="11"/>
  <c r="H70" i="11"/>
  <c r="J70" i="11"/>
  <c r="K70" i="11"/>
  <c r="L70" i="11"/>
  <c r="N70" i="11"/>
  <c r="O70" i="11"/>
  <c r="P70" i="11"/>
  <c r="P74" i="11" s="1"/>
  <c r="B71" i="11"/>
  <c r="C71" i="11"/>
  <c r="D71" i="11"/>
  <c r="F71" i="11"/>
  <c r="G71" i="11"/>
  <c r="H71" i="11"/>
  <c r="J71" i="11"/>
  <c r="K71" i="11"/>
  <c r="L71" i="11"/>
  <c r="N71" i="11"/>
  <c r="O71" i="11"/>
  <c r="P71" i="11"/>
  <c r="R71" i="11"/>
  <c r="B73" i="11"/>
  <c r="C73" i="11"/>
  <c r="D73" i="11"/>
  <c r="E73" i="11"/>
  <c r="F73" i="11"/>
  <c r="G73" i="11"/>
  <c r="H73" i="11"/>
  <c r="I73" i="11"/>
  <c r="J73" i="11"/>
  <c r="K73" i="11"/>
  <c r="L73" i="11"/>
  <c r="M73" i="11"/>
  <c r="N73" i="11"/>
  <c r="O73" i="11"/>
  <c r="P73" i="11"/>
  <c r="Q73" i="11"/>
  <c r="C74" i="11"/>
  <c r="B75" i="11"/>
  <c r="C75" i="11"/>
  <c r="D75" i="11"/>
  <c r="F75" i="11"/>
  <c r="G75" i="11"/>
  <c r="H75" i="11"/>
  <c r="J75" i="11"/>
  <c r="K75" i="11"/>
  <c r="L75" i="11"/>
  <c r="N75" i="11"/>
  <c r="O75" i="11"/>
  <c r="P75" i="11"/>
  <c r="M78" i="11"/>
  <c r="C80" i="11"/>
  <c r="C105" i="11" s="1"/>
  <c r="C130" i="11" s="1"/>
  <c r="K80" i="11"/>
  <c r="K105" i="11" s="1"/>
  <c r="O80" i="11"/>
  <c r="E83" i="11"/>
  <c r="I83" i="11"/>
  <c r="M83" i="11"/>
  <c r="Q83" i="11"/>
  <c r="R83" i="11"/>
  <c r="E84" i="11"/>
  <c r="I84" i="11"/>
  <c r="M84" i="11"/>
  <c r="M93" i="11" s="1"/>
  <c r="Q84" i="11"/>
  <c r="R84" i="11"/>
  <c r="E85" i="11"/>
  <c r="I85" i="11"/>
  <c r="I94" i="11" s="1"/>
  <c r="M85" i="11"/>
  <c r="Q85" i="11"/>
  <c r="R85" i="11"/>
  <c r="E86" i="11"/>
  <c r="I86" i="11"/>
  <c r="M86" i="11"/>
  <c r="Q86" i="11"/>
  <c r="R86" i="11"/>
  <c r="R95" i="11" s="1"/>
  <c r="E87" i="11"/>
  <c r="I87" i="11"/>
  <c r="M87" i="11"/>
  <c r="Q87" i="11"/>
  <c r="Q96" i="11" s="1"/>
  <c r="R87" i="11"/>
  <c r="E88" i="11"/>
  <c r="I88" i="11"/>
  <c r="M88" i="11"/>
  <c r="M96" i="11" s="1"/>
  <c r="Q88" i="11"/>
  <c r="R88" i="11"/>
  <c r="E89" i="11"/>
  <c r="I89" i="11"/>
  <c r="I96" i="11" s="1"/>
  <c r="M89" i="11"/>
  <c r="Q89" i="11"/>
  <c r="R89" i="11"/>
  <c r="E90" i="11"/>
  <c r="E96" i="11" s="1"/>
  <c r="I90" i="11"/>
  <c r="M90" i="11"/>
  <c r="Q90" i="11"/>
  <c r="R90" i="11"/>
  <c r="B92" i="11"/>
  <c r="C92" i="11"/>
  <c r="D92" i="11"/>
  <c r="E92" i="11"/>
  <c r="F92" i="11"/>
  <c r="G92" i="11"/>
  <c r="H92" i="11"/>
  <c r="I92" i="11"/>
  <c r="J92" i="11"/>
  <c r="K92" i="11"/>
  <c r="L92" i="11"/>
  <c r="M92" i="11"/>
  <c r="N92" i="11"/>
  <c r="O92" i="11"/>
  <c r="P92" i="11"/>
  <c r="Q92" i="11"/>
  <c r="B93" i="11"/>
  <c r="C93" i="11"/>
  <c r="D93" i="11"/>
  <c r="F93" i="11"/>
  <c r="G93" i="11"/>
  <c r="H93" i="11"/>
  <c r="H99" i="11" s="1"/>
  <c r="J93" i="11"/>
  <c r="K93" i="11"/>
  <c r="L93" i="11"/>
  <c r="N93" i="11"/>
  <c r="O93" i="11"/>
  <c r="P93" i="11"/>
  <c r="B94" i="11"/>
  <c r="C94" i="11"/>
  <c r="D94" i="11"/>
  <c r="F94" i="11"/>
  <c r="G94" i="11"/>
  <c r="H94" i="11"/>
  <c r="J94" i="11"/>
  <c r="K94" i="11"/>
  <c r="L94" i="11"/>
  <c r="N94" i="11"/>
  <c r="O94" i="11"/>
  <c r="P94" i="11"/>
  <c r="R94" i="11"/>
  <c r="B95" i="11"/>
  <c r="C95" i="11"/>
  <c r="D95" i="11"/>
  <c r="E95" i="11"/>
  <c r="F95" i="11"/>
  <c r="G95" i="11"/>
  <c r="H95" i="11"/>
  <c r="I95" i="11"/>
  <c r="J95" i="11"/>
  <c r="K95" i="11"/>
  <c r="L95" i="11"/>
  <c r="M95" i="11"/>
  <c r="N95" i="11"/>
  <c r="O95" i="11"/>
  <c r="P95" i="11"/>
  <c r="Q95" i="11"/>
  <c r="B96" i="11"/>
  <c r="C96" i="11"/>
  <c r="D96" i="11"/>
  <c r="F96" i="11"/>
  <c r="F99" i="11" s="1"/>
  <c r="G96" i="11"/>
  <c r="H96" i="11"/>
  <c r="J96" i="11"/>
  <c r="K96" i="11"/>
  <c r="L96" i="11"/>
  <c r="N96" i="11"/>
  <c r="O96" i="11"/>
  <c r="P96" i="11"/>
  <c r="P99" i="11" s="1"/>
  <c r="R96" i="11"/>
  <c r="B98" i="11"/>
  <c r="C98" i="11"/>
  <c r="D98" i="11"/>
  <c r="E98" i="11"/>
  <c r="F98" i="11"/>
  <c r="G98" i="11"/>
  <c r="H98" i="11"/>
  <c r="I98" i="11"/>
  <c r="J98" i="11"/>
  <c r="K98" i="11"/>
  <c r="L98" i="11"/>
  <c r="M98" i="11"/>
  <c r="N98" i="11"/>
  <c r="O98" i="11"/>
  <c r="P98" i="11"/>
  <c r="Q98" i="11"/>
  <c r="C99" i="11"/>
  <c r="K99" i="11"/>
  <c r="N99" i="11"/>
  <c r="B100" i="11"/>
  <c r="C100" i="11"/>
  <c r="D100" i="11"/>
  <c r="F100" i="11"/>
  <c r="G100" i="11"/>
  <c r="H100" i="11"/>
  <c r="J100" i="11"/>
  <c r="K100" i="11"/>
  <c r="L100" i="11"/>
  <c r="N100" i="11"/>
  <c r="O100" i="11"/>
  <c r="P100" i="11"/>
  <c r="R100" i="11"/>
  <c r="D5" i="10" s="1"/>
  <c r="I5" i="10" s="1"/>
  <c r="S12" i="10" s="1"/>
  <c r="M103" i="11"/>
  <c r="G105" i="11"/>
  <c r="O105" i="11"/>
  <c r="E108" i="11"/>
  <c r="I108" i="11"/>
  <c r="M108" i="11"/>
  <c r="Q108" i="11"/>
  <c r="R108" i="11"/>
  <c r="E109" i="11"/>
  <c r="E118" i="11" s="1"/>
  <c r="I109" i="11"/>
  <c r="M109" i="11"/>
  <c r="Q109" i="11"/>
  <c r="R109" i="11"/>
  <c r="E110" i="11"/>
  <c r="I110" i="11"/>
  <c r="M110" i="11"/>
  <c r="Q110" i="11"/>
  <c r="Q119" i="11" s="1"/>
  <c r="R110" i="11"/>
  <c r="I111" i="11"/>
  <c r="M111" i="11"/>
  <c r="Q111" i="11"/>
  <c r="Q120" i="11" s="1"/>
  <c r="R111" i="11"/>
  <c r="E112" i="11"/>
  <c r="I112" i="11"/>
  <c r="M112" i="11"/>
  <c r="M118" i="11" s="1"/>
  <c r="Q112" i="11"/>
  <c r="R112" i="11"/>
  <c r="E113" i="11"/>
  <c r="I113" i="11"/>
  <c r="I121" i="11" s="1"/>
  <c r="M113" i="11"/>
  <c r="Q113" i="11"/>
  <c r="R113" i="11"/>
  <c r="E114" i="11"/>
  <c r="E121" i="11" s="1"/>
  <c r="I114" i="11"/>
  <c r="M114" i="11"/>
  <c r="Q114" i="11"/>
  <c r="R114" i="11"/>
  <c r="R120" i="11" s="1"/>
  <c r="E115" i="11"/>
  <c r="I115" i="11"/>
  <c r="M115" i="11"/>
  <c r="Q115" i="11"/>
  <c r="Q121" i="11" s="1"/>
  <c r="R115" i="11"/>
  <c r="B117" i="11"/>
  <c r="C117" i="11"/>
  <c r="D117" i="11"/>
  <c r="D124" i="11" s="1"/>
  <c r="F117" i="11"/>
  <c r="G117" i="11"/>
  <c r="H117" i="11"/>
  <c r="J117" i="11"/>
  <c r="J124" i="11" s="1"/>
  <c r="K117" i="11"/>
  <c r="L117" i="11"/>
  <c r="N117" i="11"/>
  <c r="O117" i="11"/>
  <c r="P117" i="11"/>
  <c r="B118" i="11"/>
  <c r="C118" i="11"/>
  <c r="D118" i="11"/>
  <c r="F118" i="11"/>
  <c r="G118" i="11"/>
  <c r="G124" i="11" s="1"/>
  <c r="H118" i="11"/>
  <c r="I118" i="11"/>
  <c r="J118" i="11"/>
  <c r="K118" i="11"/>
  <c r="K124" i="11" s="1"/>
  <c r="L118" i="11"/>
  <c r="N118" i="11"/>
  <c r="O118" i="11"/>
  <c r="O124" i="11" s="1"/>
  <c r="P118" i="11"/>
  <c r="B119" i="11"/>
  <c r="C119" i="11"/>
  <c r="D119" i="11"/>
  <c r="F119" i="11"/>
  <c r="G119" i="11"/>
  <c r="H119" i="11"/>
  <c r="J119" i="11"/>
  <c r="K119" i="11"/>
  <c r="L119" i="11"/>
  <c r="N119" i="11"/>
  <c r="O119" i="11"/>
  <c r="P119" i="11"/>
  <c r="B120" i="11"/>
  <c r="C120" i="11"/>
  <c r="D120" i="11"/>
  <c r="F120" i="11"/>
  <c r="G120" i="11"/>
  <c r="H120" i="11"/>
  <c r="J120" i="11"/>
  <c r="K120" i="11"/>
  <c r="L120" i="11"/>
  <c r="N120" i="11"/>
  <c r="O120" i="11"/>
  <c r="P120" i="11"/>
  <c r="B121" i="11"/>
  <c r="C121" i="11"/>
  <c r="D121" i="11"/>
  <c r="F121" i="11"/>
  <c r="G121" i="11"/>
  <c r="H121" i="11"/>
  <c r="J121" i="11"/>
  <c r="K121" i="11"/>
  <c r="L121" i="11"/>
  <c r="N121" i="11"/>
  <c r="O121" i="11"/>
  <c r="P121" i="11"/>
  <c r="B123" i="11"/>
  <c r="C123" i="11"/>
  <c r="D123" i="11"/>
  <c r="F123" i="11"/>
  <c r="G123" i="11"/>
  <c r="H123" i="11"/>
  <c r="J123" i="11"/>
  <c r="K123" i="11"/>
  <c r="L123" i="11"/>
  <c r="N123" i="11"/>
  <c r="O123" i="11"/>
  <c r="P123" i="11"/>
  <c r="B124" i="11"/>
  <c r="L124" i="11"/>
  <c r="B125" i="11"/>
  <c r="C125" i="11"/>
  <c r="D125" i="11"/>
  <c r="F125" i="11"/>
  <c r="G125" i="11"/>
  <c r="H125" i="11"/>
  <c r="J125" i="11"/>
  <c r="K125" i="11"/>
  <c r="L125" i="11"/>
  <c r="N125" i="11"/>
  <c r="O125" i="11"/>
  <c r="P125" i="11"/>
  <c r="M128" i="11"/>
  <c r="G130" i="11"/>
  <c r="K130" i="11"/>
  <c r="O130" i="11"/>
  <c r="E133" i="11"/>
  <c r="I133" i="11"/>
  <c r="M133" i="11"/>
  <c r="Q133" i="11"/>
  <c r="R133" i="11"/>
  <c r="E134" i="11"/>
  <c r="I134" i="11"/>
  <c r="M134" i="11"/>
  <c r="M143" i="11" s="1"/>
  <c r="Q134" i="11"/>
  <c r="R134" i="11"/>
  <c r="E135" i="11"/>
  <c r="I135" i="11"/>
  <c r="M135" i="11"/>
  <c r="Q135" i="11"/>
  <c r="R135" i="11"/>
  <c r="R144" i="11" s="1"/>
  <c r="E136" i="11"/>
  <c r="E145" i="11" s="1"/>
  <c r="I136" i="11"/>
  <c r="M136" i="11"/>
  <c r="Q136" i="11"/>
  <c r="Q145" i="11" s="1"/>
  <c r="R136" i="11"/>
  <c r="R145" i="11" s="1"/>
  <c r="E137" i="11"/>
  <c r="I137" i="11"/>
  <c r="M137" i="11"/>
  <c r="M145" i="11" s="1"/>
  <c r="Q137" i="11"/>
  <c r="Q146" i="11" s="1"/>
  <c r="R137" i="11"/>
  <c r="E138" i="11"/>
  <c r="I138" i="11"/>
  <c r="I145" i="11" s="1"/>
  <c r="M138" i="11"/>
  <c r="M146" i="11" s="1"/>
  <c r="Q138" i="11"/>
  <c r="R138" i="11"/>
  <c r="E139" i="11"/>
  <c r="I139" i="11"/>
  <c r="I146" i="11" s="1"/>
  <c r="M139" i="11"/>
  <c r="Q139" i="11"/>
  <c r="R139" i="11"/>
  <c r="E140" i="11"/>
  <c r="E146" i="11" s="1"/>
  <c r="I140" i="11"/>
  <c r="M140" i="11"/>
  <c r="Q140" i="11"/>
  <c r="R140" i="11"/>
  <c r="B142" i="11"/>
  <c r="C142" i="11"/>
  <c r="D142" i="11"/>
  <c r="F142" i="11"/>
  <c r="G142" i="11"/>
  <c r="H142" i="11"/>
  <c r="I142" i="11"/>
  <c r="J142" i="11"/>
  <c r="K142" i="11"/>
  <c r="L142" i="11"/>
  <c r="M142" i="11"/>
  <c r="N142" i="11"/>
  <c r="O142" i="11"/>
  <c r="P142" i="11"/>
  <c r="Q142" i="11"/>
  <c r="B143" i="11"/>
  <c r="C143" i="11"/>
  <c r="D143" i="11"/>
  <c r="F143" i="11"/>
  <c r="G143" i="11"/>
  <c r="H143" i="11"/>
  <c r="J143" i="11"/>
  <c r="K143" i="11"/>
  <c r="L143" i="11"/>
  <c r="N143" i="11"/>
  <c r="O143" i="11"/>
  <c r="P143" i="11"/>
  <c r="R143" i="11"/>
  <c r="B144" i="11"/>
  <c r="C144" i="11"/>
  <c r="C149" i="11" s="1"/>
  <c r="D144" i="11"/>
  <c r="E144" i="11"/>
  <c r="F144" i="11"/>
  <c r="G144" i="11"/>
  <c r="H144" i="11"/>
  <c r="I144" i="11"/>
  <c r="J144" i="11"/>
  <c r="K144" i="11"/>
  <c r="L144" i="11"/>
  <c r="M144" i="11"/>
  <c r="N144" i="11"/>
  <c r="O144" i="11"/>
  <c r="P144" i="11"/>
  <c r="Q144" i="11"/>
  <c r="B145" i="11"/>
  <c r="C145" i="11"/>
  <c r="D145" i="11"/>
  <c r="F145" i="11"/>
  <c r="G145" i="11"/>
  <c r="H145" i="11"/>
  <c r="J145" i="11"/>
  <c r="K145" i="11"/>
  <c r="L145" i="11"/>
  <c r="N145" i="11"/>
  <c r="N149" i="11" s="1"/>
  <c r="O145" i="11"/>
  <c r="P145" i="11"/>
  <c r="B146" i="11"/>
  <c r="C146" i="11"/>
  <c r="D146" i="11"/>
  <c r="F146" i="11"/>
  <c r="G146" i="11"/>
  <c r="H146" i="11"/>
  <c r="J146" i="11"/>
  <c r="K146" i="11"/>
  <c r="K149" i="11" s="1"/>
  <c r="L146" i="11"/>
  <c r="N146" i="11"/>
  <c r="O146" i="11"/>
  <c r="O149" i="11" s="1"/>
  <c r="P146" i="11"/>
  <c r="B148" i="11"/>
  <c r="C148" i="11"/>
  <c r="D148" i="11"/>
  <c r="F148" i="11"/>
  <c r="G148" i="11"/>
  <c r="H148" i="11"/>
  <c r="J148" i="11"/>
  <c r="K148" i="11"/>
  <c r="L148" i="11"/>
  <c r="N148" i="11"/>
  <c r="O148" i="11"/>
  <c r="P148" i="11"/>
  <c r="R148" i="11"/>
  <c r="B149" i="11"/>
  <c r="F149" i="11"/>
  <c r="G149" i="11"/>
  <c r="J149" i="11"/>
  <c r="B150" i="11"/>
  <c r="C150" i="11"/>
  <c r="D150" i="11"/>
  <c r="E150" i="11"/>
  <c r="F150" i="11"/>
  <c r="G150" i="11"/>
  <c r="H150" i="11"/>
  <c r="I150" i="11"/>
  <c r="J150" i="11"/>
  <c r="K150" i="11"/>
  <c r="L150" i="11"/>
  <c r="M150" i="11"/>
  <c r="N150" i="11"/>
  <c r="O150" i="11"/>
  <c r="P150" i="11"/>
  <c r="Q150" i="11"/>
  <c r="G1" i="10"/>
  <c r="G2" i="10"/>
  <c r="H2" i="10"/>
  <c r="I2" i="10"/>
  <c r="J2" i="10"/>
  <c r="K2" i="10"/>
  <c r="L2" i="10"/>
  <c r="M2" i="10"/>
  <c r="B7" i="10"/>
  <c r="K3" i="10" s="1"/>
  <c r="Q14" i="10" s="1"/>
  <c r="G11" i="10"/>
  <c r="G12" i="10"/>
  <c r="H12" i="10"/>
  <c r="I12" i="10"/>
  <c r="J12" i="10"/>
  <c r="K12" i="10"/>
  <c r="L12" i="10"/>
  <c r="M12" i="10"/>
  <c r="G21" i="10"/>
  <c r="G22" i="10"/>
  <c r="H22" i="10"/>
  <c r="I22" i="10"/>
  <c r="J22" i="10"/>
  <c r="K22" i="10"/>
  <c r="L22" i="10"/>
  <c r="M22" i="10"/>
  <c r="G31" i="10"/>
  <c r="G32" i="10"/>
  <c r="H32" i="10"/>
  <c r="I32" i="10"/>
  <c r="J32" i="10"/>
  <c r="K32" i="10"/>
  <c r="L32" i="10"/>
  <c r="M32" i="10"/>
  <c r="G41" i="10"/>
  <c r="G42" i="10"/>
  <c r="H42" i="10"/>
  <c r="I42" i="10"/>
  <c r="J42" i="10"/>
  <c r="K42" i="10"/>
  <c r="L42" i="10"/>
  <c r="M42" i="10"/>
  <c r="M149" i="11" l="1"/>
  <c r="C124" i="11"/>
  <c r="R118" i="11"/>
  <c r="R123" i="11"/>
  <c r="B6" i="10" s="1"/>
  <c r="J3" i="10" s="1"/>
  <c r="Q13" i="10" s="1"/>
  <c r="I117" i="11"/>
  <c r="I123" i="11"/>
  <c r="E142" i="11"/>
  <c r="Q148" i="11"/>
  <c r="R125" i="11"/>
  <c r="D6" i="10" s="1"/>
  <c r="J5" i="10" s="1"/>
  <c r="S13" i="10" s="1"/>
  <c r="M121" i="11"/>
  <c r="H124" i="11"/>
  <c r="B99" i="11"/>
  <c r="G99" i="11"/>
  <c r="O74" i="11"/>
  <c r="G74" i="11"/>
  <c r="R9" i="11"/>
  <c r="R67" i="11"/>
  <c r="R73" i="11"/>
  <c r="B4" i="10" s="1"/>
  <c r="H3" i="10" s="1"/>
  <c r="Q11" i="10" s="1"/>
  <c r="I75" i="11"/>
  <c r="F49" i="11"/>
  <c r="O21" i="11"/>
  <c r="Q14" i="11"/>
  <c r="O25" i="11"/>
  <c r="D21" i="11"/>
  <c r="E13" i="11"/>
  <c r="D23" i="11"/>
  <c r="D19" i="11"/>
  <c r="D25" i="11"/>
  <c r="P20" i="11"/>
  <c r="K20" i="11"/>
  <c r="M19" i="11"/>
  <c r="I17" i="11"/>
  <c r="I23" i="11"/>
  <c r="Q144" i="12"/>
  <c r="Q145" i="12"/>
  <c r="Q147" i="12"/>
  <c r="E144" i="12"/>
  <c r="E143" i="12"/>
  <c r="E141" i="12"/>
  <c r="E148" i="12" s="1"/>
  <c r="E147" i="12"/>
  <c r="M120" i="12"/>
  <c r="Q122" i="12"/>
  <c r="Q116" i="12"/>
  <c r="Q124" i="12"/>
  <c r="P21" i="11"/>
  <c r="Q13" i="11"/>
  <c r="G19" i="11"/>
  <c r="G20" i="11"/>
  <c r="B18" i="11"/>
  <c r="R114" i="12"/>
  <c r="M124" i="12"/>
  <c r="P149" i="11"/>
  <c r="L149" i="11"/>
  <c r="H149" i="11"/>
  <c r="D149" i="11"/>
  <c r="I143" i="11"/>
  <c r="I149" i="11" s="1"/>
  <c r="M148" i="11"/>
  <c r="Q125" i="11"/>
  <c r="M125" i="11"/>
  <c r="I125" i="11"/>
  <c r="E125" i="11"/>
  <c r="Q118" i="11"/>
  <c r="R117" i="11"/>
  <c r="R121" i="11"/>
  <c r="R119" i="11"/>
  <c r="E120" i="11"/>
  <c r="I120" i="11"/>
  <c r="I119" i="11"/>
  <c r="M117" i="11"/>
  <c r="M123" i="11"/>
  <c r="Q117" i="11"/>
  <c r="Q124" i="11" s="1"/>
  <c r="Q123" i="11"/>
  <c r="I99" i="11"/>
  <c r="E99" i="11"/>
  <c r="Q100" i="11"/>
  <c r="R75" i="11"/>
  <c r="D4" i="10" s="1"/>
  <c r="H5" i="10" s="1"/>
  <c r="S11" i="10" s="1"/>
  <c r="Q69" i="11"/>
  <c r="M69" i="11"/>
  <c r="I69" i="11"/>
  <c r="R68" i="11"/>
  <c r="E71" i="11"/>
  <c r="R12" i="11"/>
  <c r="R21" i="11" s="1"/>
  <c r="O20" i="11"/>
  <c r="P19" i="11"/>
  <c r="E14" i="11"/>
  <c r="C20" i="11"/>
  <c r="H21" i="11"/>
  <c r="I13" i="11"/>
  <c r="I21" i="11" s="1"/>
  <c r="H19" i="11"/>
  <c r="H25" i="11"/>
  <c r="H20" i="11"/>
  <c r="O148" i="12"/>
  <c r="D148" i="12"/>
  <c r="R137" i="12"/>
  <c r="R13" i="12" s="1"/>
  <c r="M145" i="12"/>
  <c r="M147" i="12"/>
  <c r="Q143" i="12"/>
  <c r="Q148" i="12" s="1"/>
  <c r="R142" i="12"/>
  <c r="E95" i="12"/>
  <c r="M119" i="11"/>
  <c r="M120" i="11"/>
  <c r="E117" i="11"/>
  <c r="E123" i="11"/>
  <c r="D49" i="11"/>
  <c r="M14" i="11"/>
  <c r="M21" i="11" s="1"/>
  <c r="K21" i="11"/>
  <c r="Q21" i="11"/>
  <c r="E21" i="11"/>
  <c r="L19" i="11"/>
  <c r="L25" i="11"/>
  <c r="L20" i="11"/>
  <c r="L23" i="11"/>
  <c r="E11" i="11"/>
  <c r="E25" i="11" s="1"/>
  <c r="B19" i="11"/>
  <c r="B20" i="11"/>
  <c r="E17" i="11"/>
  <c r="R83" i="12"/>
  <c r="M99" i="12"/>
  <c r="M91" i="12"/>
  <c r="M98" i="12" s="1"/>
  <c r="M97" i="12"/>
  <c r="M92" i="12"/>
  <c r="N124" i="11"/>
  <c r="R150" i="11"/>
  <c r="D7" i="10" s="1"/>
  <c r="K5" i="10" s="1"/>
  <c r="S14" i="10" s="1"/>
  <c r="R146" i="11"/>
  <c r="Q143" i="11"/>
  <c r="Q149" i="11" s="1"/>
  <c r="R142" i="11"/>
  <c r="R149" i="11" s="1"/>
  <c r="C7" i="10" s="1"/>
  <c r="K4" i="10" s="1"/>
  <c r="R14" i="10" s="1"/>
  <c r="E143" i="11"/>
  <c r="E148" i="11"/>
  <c r="I148" i="11"/>
  <c r="P124" i="11"/>
  <c r="F124" i="11"/>
  <c r="O99" i="11"/>
  <c r="J99" i="11"/>
  <c r="D99" i="11"/>
  <c r="L99" i="11"/>
  <c r="I93" i="11"/>
  <c r="M100" i="11"/>
  <c r="Q67" i="11"/>
  <c r="Q74" i="11" s="1"/>
  <c r="M67" i="11"/>
  <c r="I67" i="11"/>
  <c r="E67" i="11"/>
  <c r="R15" i="11"/>
  <c r="M71" i="11"/>
  <c r="Q70" i="11"/>
  <c r="Q71" i="11"/>
  <c r="R69" i="11"/>
  <c r="R70" i="11"/>
  <c r="E70" i="11"/>
  <c r="I68" i="11"/>
  <c r="M75" i="11"/>
  <c r="M68" i="11"/>
  <c r="Q75" i="11"/>
  <c r="N49" i="11"/>
  <c r="B23" i="11"/>
  <c r="M17" i="11"/>
  <c r="B17" i="11"/>
  <c r="I14" i="11"/>
  <c r="G21" i="11"/>
  <c r="L21" i="11"/>
  <c r="M13" i="11"/>
  <c r="Q17" i="11"/>
  <c r="C148" i="12"/>
  <c r="R138" i="12"/>
  <c r="I145" i="12"/>
  <c r="I147" i="12"/>
  <c r="R136" i="12"/>
  <c r="M143" i="12"/>
  <c r="M148" i="12" s="1"/>
  <c r="E120" i="12"/>
  <c r="E123" i="12" s="1"/>
  <c r="E118" i="12"/>
  <c r="E124" i="12"/>
  <c r="Q99" i="12"/>
  <c r="R82" i="12"/>
  <c r="Q91" i="12"/>
  <c r="Q97" i="12"/>
  <c r="N74" i="12"/>
  <c r="I70" i="12"/>
  <c r="I75" i="12"/>
  <c r="R61" i="12"/>
  <c r="R70" i="12" s="1"/>
  <c r="I68" i="12"/>
  <c r="C49" i="12"/>
  <c r="I46" i="12"/>
  <c r="I44" i="12"/>
  <c r="P20" i="12"/>
  <c r="P21" i="12"/>
  <c r="K20" i="12"/>
  <c r="K25" i="12"/>
  <c r="K21" i="12"/>
  <c r="K23" i="12"/>
  <c r="I12" i="12"/>
  <c r="F20" i="12"/>
  <c r="F19" i="12"/>
  <c r="F21" i="12"/>
  <c r="F23" i="12"/>
  <c r="D18" i="12"/>
  <c r="D23" i="12"/>
  <c r="E10" i="12"/>
  <c r="D17" i="12"/>
  <c r="D25" i="12"/>
  <c r="D19" i="12"/>
  <c r="M71" i="13"/>
  <c r="M73" i="13"/>
  <c r="Q67" i="13"/>
  <c r="Q74" i="13" s="1"/>
  <c r="Q68" i="13"/>
  <c r="Q73" i="13"/>
  <c r="E75" i="13"/>
  <c r="E67" i="13"/>
  <c r="E73" i="13"/>
  <c r="K49" i="13"/>
  <c r="N24" i="13"/>
  <c r="I19" i="13"/>
  <c r="E19" i="13"/>
  <c r="Q94" i="11"/>
  <c r="R93" i="11"/>
  <c r="E94" i="11"/>
  <c r="N74" i="11"/>
  <c r="J74" i="11"/>
  <c r="F74" i="11"/>
  <c r="B74" i="11"/>
  <c r="I70" i="11"/>
  <c r="E75" i="11"/>
  <c r="O49" i="11"/>
  <c r="R50" i="11"/>
  <c r="D3" i="10" s="1"/>
  <c r="E15" i="11"/>
  <c r="I11" i="11"/>
  <c r="F19" i="11"/>
  <c r="O23" i="11"/>
  <c r="K23" i="11"/>
  <c r="G23" i="11"/>
  <c r="C23" i="11"/>
  <c r="I149" i="12"/>
  <c r="M122" i="12"/>
  <c r="I94" i="12"/>
  <c r="I98" i="12" s="1"/>
  <c r="R84" i="12"/>
  <c r="R93" i="12" s="1"/>
  <c r="I69" i="12"/>
  <c r="G74" i="12"/>
  <c r="B74" i="12"/>
  <c r="E71" i="12"/>
  <c r="E68" i="12"/>
  <c r="E70" i="12"/>
  <c r="I67" i="12"/>
  <c r="L49" i="12"/>
  <c r="G49" i="12"/>
  <c r="E46" i="12"/>
  <c r="I43" i="12"/>
  <c r="I42" i="12"/>
  <c r="I49" i="12" s="1"/>
  <c r="I48" i="12"/>
  <c r="R33" i="12"/>
  <c r="F25" i="12"/>
  <c r="F18" i="12"/>
  <c r="F24" i="12" s="1"/>
  <c r="H18" i="12"/>
  <c r="H23" i="12"/>
  <c r="I10" i="12"/>
  <c r="I19" i="12" s="1"/>
  <c r="H17" i="12"/>
  <c r="H24" i="12" s="1"/>
  <c r="H19" i="12"/>
  <c r="H25" i="12"/>
  <c r="I120" i="13"/>
  <c r="R111" i="13"/>
  <c r="R120" i="13" s="1"/>
  <c r="I117" i="13"/>
  <c r="I123" i="13"/>
  <c r="I119" i="13"/>
  <c r="Q46" i="11"/>
  <c r="R45" i="11"/>
  <c r="Q42" i="11"/>
  <c r="N25" i="11"/>
  <c r="C25" i="11"/>
  <c r="P23" i="11"/>
  <c r="J23" i="11"/>
  <c r="N18" i="11"/>
  <c r="N24" i="11" s="1"/>
  <c r="O17" i="11"/>
  <c r="O24" i="11" s="1"/>
  <c r="J17" i="11"/>
  <c r="I15" i="11"/>
  <c r="M11" i="11"/>
  <c r="J19" i="11"/>
  <c r="Q9" i="11"/>
  <c r="E9" i="11"/>
  <c r="R8" i="11"/>
  <c r="M144" i="12"/>
  <c r="R132" i="12"/>
  <c r="E149" i="12"/>
  <c r="M116" i="12"/>
  <c r="M123" i="12" s="1"/>
  <c r="I116" i="12"/>
  <c r="I123" i="12" s="1"/>
  <c r="I117" i="12"/>
  <c r="R107" i="12"/>
  <c r="I122" i="12"/>
  <c r="J98" i="12"/>
  <c r="F98" i="12"/>
  <c r="B98" i="12"/>
  <c r="R88" i="12"/>
  <c r="R95" i="12" s="1"/>
  <c r="Q94" i="12"/>
  <c r="E94" i="12"/>
  <c r="E99" i="12"/>
  <c r="I99" i="12"/>
  <c r="F74" i="12"/>
  <c r="Q75" i="12"/>
  <c r="Q68" i="12"/>
  <c r="E75" i="12"/>
  <c r="E67" i="12"/>
  <c r="P49" i="12"/>
  <c r="K49" i="12"/>
  <c r="E42" i="12"/>
  <c r="E49" i="12" s="1"/>
  <c r="K18" i="12"/>
  <c r="L18" i="12"/>
  <c r="L24" i="12" s="1"/>
  <c r="M10" i="12"/>
  <c r="M19" i="12" s="1"/>
  <c r="L19" i="12"/>
  <c r="L25" i="12"/>
  <c r="E146" i="13"/>
  <c r="I143" i="13"/>
  <c r="R134" i="13"/>
  <c r="R143" i="13" s="1"/>
  <c r="I150" i="13"/>
  <c r="I142" i="13"/>
  <c r="E119" i="11"/>
  <c r="I100" i="11"/>
  <c r="E100" i="11"/>
  <c r="Q93" i="11"/>
  <c r="Q99" i="11" s="1"/>
  <c r="E93" i="11"/>
  <c r="R92" i="11"/>
  <c r="R99" i="11" s="1"/>
  <c r="C5" i="10" s="1"/>
  <c r="I4" i="10" s="1"/>
  <c r="R12" i="10" s="1"/>
  <c r="M94" i="11"/>
  <c r="M99" i="11" s="1"/>
  <c r="R98" i="11"/>
  <c r="B5" i="10" s="1"/>
  <c r="I3" i="10" s="1"/>
  <c r="Q12" i="10" s="1"/>
  <c r="R48" i="11"/>
  <c r="B3" i="10" s="1"/>
  <c r="E43" i="11"/>
  <c r="E49" i="11" s="1"/>
  <c r="R42" i="11"/>
  <c r="R49" i="11" s="1"/>
  <c r="C3" i="10" s="1"/>
  <c r="G49" i="11"/>
  <c r="R14" i="11"/>
  <c r="I46" i="11"/>
  <c r="M46" i="11"/>
  <c r="R10" i="11"/>
  <c r="I42" i="11"/>
  <c r="M42" i="11"/>
  <c r="M49" i="11" s="1"/>
  <c r="G25" i="11"/>
  <c r="B25" i="11"/>
  <c r="N23" i="11"/>
  <c r="F20" i="11"/>
  <c r="F24" i="11" s="1"/>
  <c r="C17" i="11"/>
  <c r="M15" i="11"/>
  <c r="Q11" i="11"/>
  <c r="Q20" i="11" s="1"/>
  <c r="N19" i="11"/>
  <c r="K18" i="11"/>
  <c r="K24" i="11" s="1"/>
  <c r="G18" i="11"/>
  <c r="G24" i="11" s="1"/>
  <c r="C18" i="11"/>
  <c r="P17" i="11"/>
  <c r="P24" i="11" s="1"/>
  <c r="L17" i="11"/>
  <c r="H17" i="11"/>
  <c r="D17" i="11"/>
  <c r="I143" i="12"/>
  <c r="I148" i="12" s="1"/>
  <c r="I144" i="12"/>
  <c r="R134" i="12"/>
  <c r="M149" i="12"/>
  <c r="Q149" i="12"/>
  <c r="I120" i="12"/>
  <c r="P123" i="12"/>
  <c r="L123" i="12"/>
  <c r="H123" i="12"/>
  <c r="D123" i="12"/>
  <c r="R111" i="12"/>
  <c r="Q117" i="12"/>
  <c r="R108" i="12"/>
  <c r="R117" i="12" s="1"/>
  <c r="E117" i="12"/>
  <c r="E122" i="12"/>
  <c r="I97" i="12"/>
  <c r="E97" i="12"/>
  <c r="E91" i="12"/>
  <c r="E98" i="12" s="1"/>
  <c r="O74" i="12"/>
  <c r="J74" i="12"/>
  <c r="R64" i="12"/>
  <c r="R71" i="12" s="1"/>
  <c r="M75" i="12"/>
  <c r="M68" i="12"/>
  <c r="R59" i="12"/>
  <c r="R68" i="12" s="1"/>
  <c r="Q67" i="12"/>
  <c r="Q50" i="12"/>
  <c r="I50" i="12"/>
  <c r="E50" i="12"/>
  <c r="O49" i="12"/>
  <c r="D49" i="12"/>
  <c r="R40" i="12"/>
  <c r="Q46" i="12"/>
  <c r="R35" i="12"/>
  <c r="Q42" i="12"/>
  <c r="B24" i="12"/>
  <c r="P18" i="12"/>
  <c r="Q10" i="12"/>
  <c r="P25" i="12"/>
  <c r="P17" i="12"/>
  <c r="Q23" i="12"/>
  <c r="I18" i="12"/>
  <c r="C99" i="13"/>
  <c r="M96" i="13"/>
  <c r="M94" i="13"/>
  <c r="M95" i="13"/>
  <c r="R95" i="13"/>
  <c r="M12" i="12"/>
  <c r="M21" i="12" s="1"/>
  <c r="J20" i="12"/>
  <c r="J24" i="12" s="1"/>
  <c r="E11" i="12"/>
  <c r="E23" i="12" s="1"/>
  <c r="C19" i="12"/>
  <c r="I8" i="12"/>
  <c r="D149" i="13"/>
  <c r="R140" i="13"/>
  <c r="E142" i="13"/>
  <c r="F124" i="13"/>
  <c r="E119" i="13"/>
  <c r="I125" i="13"/>
  <c r="Q95" i="13"/>
  <c r="L99" i="13"/>
  <c r="G99" i="13"/>
  <c r="R88" i="13"/>
  <c r="I94" i="13"/>
  <c r="I96" i="13"/>
  <c r="M93" i="13"/>
  <c r="M92" i="13"/>
  <c r="M98" i="13"/>
  <c r="N74" i="13"/>
  <c r="R65" i="13"/>
  <c r="R15" i="13" s="1"/>
  <c r="I71" i="13"/>
  <c r="R64" i="13"/>
  <c r="R71" i="13" s="1"/>
  <c r="M70" i="13"/>
  <c r="M69" i="13"/>
  <c r="M67" i="13"/>
  <c r="R59" i="13"/>
  <c r="Q75" i="13"/>
  <c r="O49" i="13"/>
  <c r="D49" i="13"/>
  <c r="M23" i="13"/>
  <c r="M25" i="13"/>
  <c r="Q71" i="12"/>
  <c r="M71" i="12"/>
  <c r="M67" i="12"/>
  <c r="Q48" i="12"/>
  <c r="E48" i="12"/>
  <c r="Q43" i="12"/>
  <c r="M43" i="12"/>
  <c r="R37" i="12"/>
  <c r="N23" i="12"/>
  <c r="J23" i="12"/>
  <c r="C18" i="12"/>
  <c r="C24" i="12" s="1"/>
  <c r="Q12" i="12"/>
  <c r="Q21" i="12" s="1"/>
  <c r="N20" i="12"/>
  <c r="N24" i="12" s="1"/>
  <c r="O19" i="12"/>
  <c r="O24" i="12" s="1"/>
  <c r="K19" i="12"/>
  <c r="G19" i="12"/>
  <c r="G24" i="12" s="1"/>
  <c r="M8" i="12"/>
  <c r="Q150" i="13"/>
  <c r="E150" i="13"/>
  <c r="H149" i="13"/>
  <c r="M146" i="13"/>
  <c r="M144" i="13"/>
  <c r="R136" i="13"/>
  <c r="Q142" i="13"/>
  <c r="Q148" i="13"/>
  <c r="J124" i="13"/>
  <c r="R113" i="13"/>
  <c r="Q119" i="13"/>
  <c r="Q124" i="13"/>
  <c r="E125" i="13"/>
  <c r="E117" i="13"/>
  <c r="P99" i="13"/>
  <c r="K99" i="13"/>
  <c r="E96" i="13"/>
  <c r="I93" i="13"/>
  <c r="R84" i="13"/>
  <c r="I92" i="13"/>
  <c r="M68" i="13"/>
  <c r="E68" i="13"/>
  <c r="B74" i="13"/>
  <c r="I70" i="13"/>
  <c r="R61" i="13"/>
  <c r="R70" i="13" s="1"/>
  <c r="I67" i="13"/>
  <c r="I74" i="13" s="1"/>
  <c r="I69" i="13"/>
  <c r="H49" i="13"/>
  <c r="C49" i="13"/>
  <c r="R11" i="13"/>
  <c r="Q18" i="13"/>
  <c r="M70" i="12"/>
  <c r="M46" i="12"/>
  <c r="M42" i="12"/>
  <c r="M49" i="12" s="1"/>
  <c r="E12" i="12"/>
  <c r="E21" i="12" s="1"/>
  <c r="B20" i="12"/>
  <c r="Q17" i="12"/>
  <c r="I146" i="13"/>
  <c r="R138" i="13"/>
  <c r="R146" i="13" s="1"/>
  <c r="I144" i="13"/>
  <c r="M142" i="13"/>
  <c r="M148" i="13"/>
  <c r="R115" i="13"/>
  <c r="I121" i="13"/>
  <c r="M119" i="13"/>
  <c r="M117" i="13"/>
  <c r="M124" i="13" s="1"/>
  <c r="O99" i="13"/>
  <c r="E92" i="13"/>
  <c r="E99" i="13" s="1"/>
  <c r="E69" i="13"/>
  <c r="G49" i="13"/>
  <c r="M44" i="13"/>
  <c r="M49" i="13" s="1"/>
  <c r="I44" i="13"/>
  <c r="I49" i="13" s="1"/>
  <c r="R34" i="13"/>
  <c r="J25" i="13"/>
  <c r="B25" i="13"/>
  <c r="P23" i="13"/>
  <c r="L23" i="13"/>
  <c r="H23" i="13"/>
  <c r="D23" i="13"/>
  <c r="B20" i="13"/>
  <c r="G19" i="13"/>
  <c r="B18" i="13"/>
  <c r="Q15" i="13"/>
  <c r="Q21" i="13" s="1"/>
  <c r="I12" i="13"/>
  <c r="M11" i="13"/>
  <c r="K18" i="13"/>
  <c r="K24" i="13" s="1"/>
  <c r="Q8" i="13"/>
  <c r="H149" i="14"/>
  <c r="C149" i="14"/>
  <c r="M124" i="14"/>
  <c r="R94" i="14"/>
  <c r="E99" i="14"/>
  <c r="R44" i="14"/>
  <c r="R43" i="14"/>
  <c r="R48" i="14"/>
  <c r="B33" i="10" s="1"/>
  <c r="M20" i="14"/>
  <c r="M17" i="14"/>
  <c r="I148" i="13"/>
  <c r="E148" i="13"/>
  <c r="Q143" i="13"/>
  <c r="E143" i="13"/>
  <c r="R133" i="13"/>
  <c r="M125" i="13"/>
  <c r="Q120" i="13"/>
  <c r="E120" i="13"/>
  <c r="R110" i="13"/>
  <c r="R125" i="13" s="1"/>
  <c r="D26" i="10" s="1"/>
  <c r="J25" i="10" s="1"/>
  <c r="S33" i="10" s="1"/>
  <c r="I98" i="13"/>
  <c r="E98" i="13"/>
  <c r="Q93" i="13"/>
  <c r="Q99" i="13" s="1"/>
  <c r="E93" i="13"/>
  <c r="R87" i="13"/>
  <c r="R96" i="13" s="1"/>
  <c r="R83" i="13"/>
  <c r="M75" i="13"/>
  <c r="Q70" i="13"/>
  <c r="E70" i="13"/>
  <c r="R60" i="13"/>
  <c r="R69" i="13" s="1"/>
  <c r="M48" i="13"/>
  <c r="I48" i="13"/>
  <c r="E48" i="13"/>
  <c r="Q43" i="13"/>
  <c r="Q49" i="13" s="1"/>
  <c r="E43" i="13"/>
  <c r="E49" i="13" s="1"/>
  <c r="R37" i="13"/>
  <c r="R33" i="13"/>
  <c r="O23" i="13"/>
  <c r="K23" i="13"/>
  <c r="G23" i="13"/>
  <c r="P21" i="13"/>
  <c r="L21" i="13"/>
  <c r="H21" i="13"/>
  <c r="D21" i="13"/>
  <c r="N19" i="13"/>
  <c r="F19" i="13"/>
  <c r="F24" i="13" s="1"/>
  <c r="B19" i="13"/>
  <c r="N18" i="13"/>
  <c r="J17" i="13"/>
  <c r="J24" i="13" s="1"/>
  <c r="B17" i="13"/>
  <c r="E15" i="13"/>
  <c r="E21" i="13" s="1"/>
  <c r="M12" i="13"/>
  <c r="M21" i="13" s="1"/>
  <c r="Q11" i="13"/>
  <c r="Q20" i="13" s="1"/>
  <c r="O18" i="13"/>
  <c r="O24" i="13" s="1"/>
  <c r="P17" i="13"/>
  <c r="P24" i="13" s="1"/>
  <c r="L17" i="13"/>
  <c r="H17" i="13"/>
  <c r="H18" i="13"/>
  <c r="D17" i="13"/>
  <c r="D18" i="13"/>
  <c r="I9" i="13"/>
  <c r="E8" i="13"/>
  <c r="L149" i="14"/>
  <c r="G149" i="14"/>
  <c r="R120" i="14"/>
  <c r="R121" i="14"/>
  <c r="Q99" i="14"/>
  <c r="R13" i="14"/>
  <c r="Q20" i="14"/>
  <c r="N24" i="14"/>
  <c r="Q17" i="14"/>
  <c r="P25" i="13"/>
  <c r="L25" i="13"/>
  <c r="H25" i="13"/>
  <c r="D25" i="13"/>
  <c r="J23" i="13"/>
  <c r="F23" i="13"/>
  <c r="B23" i="13"/>
  <c r="H20" i="13"/>
  <c r="D20" i="13"/>
  <c r="I15" i="13"/>
  <c r="E11" i="13"/>
  <c r="E20" i="13" s="1"/>
  <c r="C18" i="13"/>
  <c r="C24" i="13" s="1"/>
  <c r="I17" i="13"/>
  <c r="P149" i="14"/>
  <c r="K149" i="14"/>
  <c r="R70" i="14"/>
  <c r="R71" i="14"/>
  <c r="R15" i="14"/>
  <c r="R14" i="14"/>
  <c r="R46" i="14"/>
  <c r="D24" i="14"/>
  <c r="E21" i="14"/>
  <c r="E18" i="14"/>
  <c r="E25" i="14"/>
  <c r="R14" i="13"/>
  <c r="R10" i="13"/>
  <c r="I11" i="13"/>
  <c r="I20" i="13" s="1"/>
  <c r="G18" i="13"/>
  <c r="G24" i="13" s="1"/>
  <c r="M17" i="13"/>
  <c r="O149" i="14"/>
  <c r="R117" i="14"/>
  <c r="I99" i="14"/>
  <c r="R9" i="14"/>
  <c r="E23" i="14"/>
  <c r="G149" i="15"/>
  <c r="S137" i="15"/>
  <c r="M144" i="15"/>
  <c r="R143" i="15"/>
  <c r="R144" i="15"/>
  <c r="E143" i="15"/>
  <c r="E148" i="15"/>
  <c r="E150" i="15"/>
  <c r="E144" i="15"/>
  <c r="M49" i="15"/>
  <c r="R21" i="15"/>
  <c r="I117" i="14"/>
  <c r="I124" i="14" s="1"/>
  <c r="I43" i="14"/>
  <c r="K149" i="15"/>
  <c r="R142" i="15"/>
  <c r="E142" i="15"/>
  <c r="E149" i="15" s="1"/>
  <c r="S138" i="15"/>
  <c r="R148" i="15"/>
  <c r="R150" i="15"/>
  <c r="S93" i="15"/>
  <c r="I74" i="15"/>
  <c r="S14" i="15"/>
  <c r="I49" i="15"/>
  <c r="Q148" i="14"/>
  <c r="M148" i="14"/>
  <c r="I148" i="14"/>
  <c r="E148" i="14"/>
  <c r="Q143" i="14"/>
  <c r="Q149" i="14" s="1"/>
  <c r="M143" i="14"/>
  <c r="M149" i="14" s="1"/>
  <c r="R137" i="14"/>
  <c r="R133" i="14"/>
  <c r="M125" i="14"/>
  <c r="I125" i="14"/>
  <c r="Q120" i="14"/>
  <c r="Q124" i="14" s="1"/>
  <c r="M120" i="14"/>
  <c r="E120" i="14"/>
  <c r="E124" i="14" s="1"/>
  <c r="R110" i="14"/>
  <c r="R119" i="14" s="1"/>
  <c r="Q98" i="14"/>
  <c r="M98" i="14"/>
  <c r="I98" i="14"/>
  <c r="E98" i="14"/>
  <c r="M93" i="14"/>
  <c r="M99" i="14" s="1"/>
  <c r="R87" i="14"/>
  <c r="R96" i="14" s="1"/>
  <c r="R83" i="14"/>
  <c r="M75" i="14"/>
  <c r="E75" i="14"/>
  <c r="Q70" i="14"/>
  <c r="Q74" i="14" s="1"/>
  <c r="M70" i="14"/>
  <c r="M74" i="14" s="1"/>
  <c r="E70" i="14"/>
  <c r="E74" i="14" s="1"/>
  <c r="R60" i="14"/>
  <c r="R69" i="14" s="1"/>
  <c r="Q46" i="14"/>
  <c r="M46" i="14"/>
  <c r="E46" i="14"/>
  <c r="Q42" i="14"/>
  <c r="Q49" i="14" s="1"/>
  <c r="M42" i="14"/>
  <c r="I42" i="14"/>
  <c r="I49" i="14" s="1"/>
  <c r="E42" i="14"/>
  <c r="E49" i="14" s="1"/>
  <c r="R36" i="14"/>
  <c r="R42" i="14" s="1"/>
  <c r="N23" i="14"/>
  <c r="J23" i="14"/>
  <c r="F23" i="14"/>
  <c r="B23" i="14"/>
  <c r="O21" i="14"/>
  <c r="K21" i="14"/>
  <c r="G21" i="14"/>
  <c r="C21" i="14"/>
  <c r="P20" i="14"/>
  <c r="P24" i="14" s="1"/>
  <c r="L20" i="14"/>
  <c r="L24" i="14" s="1"/>
  <c r="H20" i="14"/>
  <c r="H24" i="14" s="1"/>
  <c r="D20" i="14"/>
  <c r="N18" i="14"/>
  <c r="J18" i="14"/>
  <c r="J24" i="14" s="1"/>
  <c r="F18" i="14"/>
  <c r="F24" i="14" s="1"/>
  <c r="B18" i="14"/>
  <c r="B24" i="14" s="1"/>
  <c r="O17" i="14"/>
  <c r="O24" i="14" s="1"/>
  <c r="K17" i="14"/>
  <c r="K24" i="14" s="1"/>
  <c r="G17" i="14"/>
  <c r="G24" i="14" s="1"/>
  <c r="C17" i="14"/>
  <c r="C24" i="14" s="1"/>
  <c r="Q14" i="14"/>
  <c r="Q21" i="14" s="1"/>
  <c r="M14" i="14"/>
  <c r="M21" i="14" s="1"/>
  <c r="I14" i="14"/>
  <c r="I20" i="14" s="1"/>
  <c r="E14" i="14"/>
  <c r="E20" i="14" s="1"/>
  <c r="Q10" i="14"/>
  <c r="Q19" i="14" s="1"/>
  <c r="M10" i="14"/>
  <c r="M19" i="14" s="1"/>
  <c r="I10" i="14"/>
  <c r="I19" i="14" s="1"/>
  <c r="E10" i="14"/>
  <c r="E19" i="14" s="1"/>
  <c r="O149" i="15"/>
  <c r="L149" i="15"/>
  <c r="H149" i="15"/>
  <c r="D149" i="15"/>
  <c r="M143" i="15"/>
  <c r="M149" i="15" s="1"/>
  <c r="S133" i="15"/>
  <c r="M148" i="15"/>
  <c r="M150" i="15"/>
  <c r="I124" i="15"/>
  <c r="E99" i="15"/>
  <c r="R74" i="15"/>
  <c r="S15" i="15"/>
  <c r="S10" i="15"/>
  <c r="J24" i="15"/>
  <c r="B24" i="15"/>
  <c r="R18" i="15"/>
  <c r="R25" i="15"/>
  <c r="R17" i="15"/>
  <c r="R23" i="15"/>
  <c r="D24" i="15"/>
  <c r="M50" i="14"/>
  <c r="M146" i="15"/>
  <c r="I146" i="15"/>
  <c r="C149" i="15"/>
  <c r="S136" i="15"/>
  <c r="I144" i="15"/>
  <c r="I143" i="15"/>
  <c r="I149" i="15" s="1"/>
  <c r="I148" i="15"/>
  <c r="I150" i="15"/>
  <c r="S134" i="15"/>
  <c r="S143" i="15" s="1"/>
  <c r="Q124" i="15"/>
  <c r="L124" i="15"/>
  <c r="H124" i="15"/>
  <c r="D124" i="15"/>
  <c r="R99" i="15"/>
  <c r="S11" i="15"/>
  <c r="R20" i="15"/>
  <c r="R19" i="15"/>
  <c r="G24" i="15"/>
  <c r="H24" i="15"/>
  <c r="S112" i="15"/>
  <c r="S108" i="15"/>
  <c r="S88" i="15"/>
  <c r="S96" i="15" s="1"/>
  <c r="S83" i="15"/>
  <c r="S63" i="15"/>
  <c r="S71" i="15" s="1"/>
  <c r="S59" i="15"/>
  <c r="M13" i="15"/>
  <c r="I13" i="15"/>
  <c r="E13" i="15"/>
  <c r="M11" i="15"/>
  <c r="I11" i="15"/>
  <c r="E11" i="15"/>
  <c r="M9" i="15"/>
  <c r="I9" i="15"/>
  <c r="E9" i="15"/>
  <c r="N366" i="16"/>
  <c r="D15" i="17" s="1"/>
  <c r="J13" i="17" s="1"/>
  <c r="M229" i="16"/>
  <c r="M225" i="16"/>
  <c r="M221" i="16"/>
  <c r="M217" i="16"/>
  <c r="M214" i="16"/>
  <c r="M210" i="16"/>
  <c r="M206" i="16"/>
  <c r="M199" i="16"/>
  <c r="M195" i="16"/>
  <c r="M93" i="16"/>
  <c r="C2" i="17" s="1"/>
  <c r="S34" i="15"/>
  <c r="M230" i="16"/>
  <c r="M226" i="16"/>
  <c r="M222" i="16"/>
  <c r="M218" i="16"/>
  <c r="M215" i="16"/>
  <c r="C4" i="17" s="1"/>
  <c r="H3" i="17" s="1"/>
  <c r="M211" i="16"/>
  <c r="M207" i="16"/>
  <c r="M203" i="16"/>
  <c r="M200" i="16"/>
  <c r="M183" i="16"/>
  <c r="C12" i="17" s="1"/>
  <c r="G12" i="17" s="1"/>
  <c r="F11" i="17"/>
  <c r="B17" i="17"/>
  <c r="K11" i="17" s="1"/>
  <c r="B16" i="17"/>
  <c r="L11" i="17" s="1"/>
  <c r="D8" i="17"/>
  <c r="K4" i="17" s="1"/>
  <c r="D7" i="17"/>
  <c r="L4" i="17" s="1"/>
  <c r="F4" i="17"/>
  <c r="R120" i="15"/>
  <c r="R124" i="15" s="1"/>
  <c r="M120" i="15"/>
  <c r="M124" i="15" s="1"/>
  <c r="E120" i="15"/>
  <c r="E124" i="15" s="1"/>
  <c r="S110" i="15"/>
  <c r="S119" i="15" s="1"/>
  <c r="R96" i="15"/>
  <c r="M96" i="15"/>
  <c r="I96" i="15"/>
  <c r="I92" i="15"/>
  <c r="R71" i="15"/>
  <c r="M71" i="15"/>
  <c r="E71" i="15"/>
  <c r="E74" i="15" s="1"/>
  <c r="M67" i="15"/>
  <c r="S61" i="15"/>
  <c r="S70" i="15" s="1"/>
  <c r="M50" i="15"/>
  <c r="I50" i="15"/>
  <c r="E50" i="15"/>
  <c r="M48" i="15"/>
  <c r="I48" i="15"/>
  <c r="E48" i="15"/>
  <c r="R43" i="15"/>
  <c r="R49" i="15" s="1"/>
  <c r="M43" i="15"/>
  <c r="E43" i="15"/>
  <c r="E49" i="15" s="1"/>
  <c r="S37" i="15"/>
  <c r="S33" i="15"/>
  <c r="Q17" i="15"/>
  <c r="Q24" i="15" s="1"/>
  <c r="M12" i="15"/>
  <c r="I12" i="15"/>
  <c r="I21" i="15" s="1"/>
  <c r="E12" i="15"/>
  <c r="E21" i="15" s="1"/>
  <c r="M10" i="15"/>
  <c r="I10" i="15"/>
  <c r="E10" i="15"/>
  <c r="E19" i="15" s="1"/>
  <c r="M8" i="15"/>
  <c r="I8" i="15"/>
  <c r="E8" i="15"/>
  <c r="P366" i="16"/>
  <c r="M366" i="16" s="1"/>
  <c r="C15" i="17" s="1"/>
  <c r="J12" i="17" s="1"/>
  <c r="P337" i="16"/>
  <c r="M337" i="16" s="1"/>
  <c r="C6" i="17" s="1"/>
  <c r="J3" i="17" s="1"/>
  <c r="P305" i="16"/>
  <c r="M305" i="16" s="1"/>
  <c r="C14" i="17" s="1"/>
  <c r="I12" i="17" s="1"/>
  <c r="P276" i="16"/>
  <c r="M276" i="16" s="1"/>
  <c r="C5" i="17" s="1"/>
  <c r="I3" i="17" s="1"/>
  <c r="O244" i="16"/>
  <c r="M244" i="16" s="1"/>
  <c r="C13" i="17" s="1"/>
  <c r="H12" i="17" s="1"/>
  <c r="M231" i="16"/>
  <c r="M227" i="16"/>
  <c r="M223" i="16"/>
  <c r="M219" i="16"/>
  <c r="N215" i="16"/>
  <c r="D4" i="17" s="1"/>
  <c r="H4" i="17" s="1"/>
  <c r="M212" i="16"/>
  <c r="M208" i="16"/>
  <c r="M204" i="16"/>
  <c r="M201" i="16"/>
  <c r="R125" i="15"/>
  <c r="M95" i="15"/>
  <c r="M99" i="15" s="1"/>
  <c r="L25" i="15"/>
  <c r="H25" i="15"/>
  <c r="D25" i="15"/>
  <c r="M228" i="16"/>
  <c r="M224" i="16"/>
  <c r="M220" i="16"/>
  <c r="M216" i="16"/>
  <c r="L215" i="16"/>
  <c r="B4" i="17" s="1"/>
  <c r="H2" i="17" s="1"/>
  <c r="M213" i="16"/>
  <c r="M209" i="16"/>
  <c r="M205" i="16"/>
  <c r="M202" i="16"/>
  <c r="M198" i="16"/>
  <c r="M194" i="16"/>
  <c r="D16" i="17"/>
  <c r="L13" i="17" s="1"/>
  <c r="F13" i="17"/>
  <c r="D17" i="17"/>
  <c r="K13" i="17" s="1"/>
  <c r="B7" i="17"/>
  <c r="L2" i="17" s="1"/>
  <c r="F2" i="17"/>
  <c r="B8" i="17"/>
  <c r="K2" i="17" s="1"/>
  <c r="S25" i="16"/>
  <c r="P25" i="16"/>
  <c r="H32" i="16"/>
  <c r="S32" i="16" s="1"/>
  <c r="N25" i="16"/>
  <c r="O25" i="16"/>
  <c r="D32" i="16"/>
  <c r="R154" i="16"/>
  <c r="R122" i="16"/>
  <c r="R93" i="16"/>
  <c r="M80" i="16"/>
  <c r="M76" i="16"/>
  <c r="M72" i="16"/>
  <c r="M68" i="16"/>
  <c r="F61" i="16"/>
  <c r="Q61" i="16" s="1"/>
  <c r="S59" i="16"/>
  <c r="O59" i="16"/>
  <c r="S57" i="16"/>
  <c r="O57" i="16"/>
  <c r="S55" i="16"/>
  <c r="O55" i="16"/>
  <c r="S53" i="16"/>
  <c r="O53" i="16"/>
  <c r="S51" i="16"/>
  <c r="O51" i="16"/>
  <c r="S49" i="16"/>
  <c r="O49" i="16"/>
  <c r="S47" i="16"/>
  <c r="O47" i="16"/>
  <c r="S45" i="16"/>
  <c r="O45" i="16"/>
  <c r="S43" i="16"/>
  <c r="O43" i="16"/>
  <c r="S41" i="16"/>
  <c r="O41" i="16"/>
  <c r="S39" i="16"/>
  <c r="O39" i="16"/>
  <c r="R37" i="16"/>
  <c r="S37" i="16"/>
  <c r="O37" i="16"/>
  <c r="M37" i="16" s="1"/>
  <c r="S27" i="16"/>
  <c r="P27" i="16"/>
  <c r="N27" i="16"/>
  <c r="O27" i="16"/>
  <c r="M27" i="16" s="1"/>
  <c r="M14" i="16"/>
  <c r="M81" i="16"/>
  <c r="M77" i="16"/>
  <c r="M73" i="16"/>
  <c r="M69" i="16"/>
  <c r="M65" i="16"/>
  <c r="N59" i="16"/>
  <c r="N57" i="16"/>
  <c r="N55" i="16"/>
  <c r="N53" i="16"/>
  <c r="N51" i="16"/>
  <c r="N49" i="16"/>
  <c r="N47" i="16"/>
  <c r="N45" i="16"/>
  <c r="N43" i="16"/>
  <c r="N41" i="16"/>
  <c r="N39" i="16"/>
  <c r="N37" i="16"/>
  <c r="S35" i="16"/>
  <c r="P35" i="16"/>
  <c r="N35" i="16"/>
  <c r="O35" i="16"/>
  <c r="S29" i="16"/>
  <c r="P29" i="16"/>
  <c r="N29" i="16"/>
  <c r="O29" i="16"/>
  <c r="P183" i="16"/>
  <c r="P154" i="16"/>
  <c r="M154" i="16" s="1"/>
  <c r="C3" i="17" s="1"/>
  <c r="G3" i="17" s="1"/>
  <c r="P122" i="16"/>
  <c r="M122" i="16" s="1"/>
  <c r="C11" i="17" s="1"/>
  <c r="P93" i="16"/>
  <c r="M78" i="16"/>
  <c r="M74" i="16"/>
  <c r="M70" i="16"/>
  <c r="M66" i="16"/>
  <c r="S60" i="16"/>
  <c r="O60" i="16"/>
  <c r="M60" i="16" s="1"/>
  <c r="S58" i="16"/>
  <c r="O58" i="16"/>
  <c r="S56" i="16"/>
  <c r="O56" i="16"/>
  <c r="M56" i="16" s="1"/>
  <c r="S54" i="16"/>
  <c r="O54" i="16"/>
  <c r="S52" i="16"/>
  <c r="O52" i="16"/>
  <c r="M52" i="16" s="1"/>
  <c r="S50" i="16"/>
  <c r="O50" i="16"/>
  <c r="S48" i="16"/>
  <c r="O48" i="16"/>
  <c r="M48" i="16" s="1"/>
  <c r="S46" i="16"/>
  <c r="O46" i="16"/>
  <c r="S44" i="16"/>
  <c r="O44" i="16"/>
  <c r="M44" i="16" s="1"/>
  <c r="S42" i="16"/>
  <c r="O42" i="16"/>
  <c r="S40" i="16"/>
  <c r="O40" i="16"/>
  <c r="M40" i="16" s="1"/>
  <c r="S38" i="16"/>
  <c r="O38" i="16"/>
  <c r="S36" i="16"/>
  <c r="O36" i="16"/>
  <c r="M36" i="16" s="1"/>
  <c r="Q34" i="16"/>
  <c r="P34" i="16"/>
  <c r="H61" i="16"/>
  <c r="S34" i="16"/>
  <c r="N34" i="16"/>
  <c r="O34" i="16"/>
  <c r="D61" i="16"/>
  <c r="S31" i="16"/>
  <c r="P31" i="16"/>
  <c r="N31" i="16"/>
  <c r="O31" i="16"/>
  <c r="M16" i="16"/>
  <c r="R35" i="16"/>
  <c r="R34" i="16"/>
  <c r="Q31" i="16"/>
  <c r="Q29" i="16"/>
  <c r="Q27" i="16"/>
  <c r="Q25" i="16"/>
  <c r="N23" i="16"/>
  <c r="R23" i="16"/>
  <c r="N21" i="16"/>
  <c r="R21" i="16"/>
  <c r="N19" i="16"/>
  <c r="R19" i="16"/>
  <c r="N17" i="16"/>
  <c r="R17" i="16"/>
  <c r="M17" i="16" s="1"/>
  <c r="N15" i="16"/>
  <c r="R15" i="16"/>
  <c r="N13" i="16"/>
  <c r="R13" i="16"/>
  <c r="N11" i="16"/>
  <c r="R11" i="16"/>
  <c r="N9" i="16"/>
  <c r="R9" i="16"/>
  <c r="M9" i="16" s="1"/>
  <c r="N7" i="16"/>
  <c r="R7" i="16"/>
  <c r="N5" i="16"/>
  <c r="R5" i="16"/>
  <c r="P60" i="16"/>
  <c r="L60" i="16"/>
  <c r="P59" i="16"/>
  <c r="L59" i="16"/>
  <c r="P58" i="16"/>
  <c r="L58" i="16"/>
  <c r="P57" i="16"/>
  <c r="L57" i="16"/>
  <c r="P56" i="16"/>
  <c r="L56" i="16"/>
  <c r="P55" i="16"/>
  <c r="L55" i="16"/>
  <c r="P54" i="16"/>
  <c r="L54" i="16"/>
  <c r="P53" i="16"/>
  <c r="L53" i="16"/>
  <c r="P52" i="16"/>
  <c r="L52" i="16"/>
  <c r="P51" i="16"/>
  <c r="L51" i="16"/>
  <c r="P50" i="16"/>
  <c r="L50" i="16"/>
  <c r="P49" i="16"/>
  <c r="L49" i="16"/>
  <c r="P48" i="16"/>
  <c r="L48" i="16"/>
  <c r="P47" i="16"/>
  <c r="L47" i="16"/>
  <c r="P46" i="16"/>
  <c r="L46" i="16"/>
  <c r="P45" i="16"/>
  <c r="L45" i="16"/>
  <c r="P44" i="16"/>
  <c r="L44" i="16"/>
  <c r="P43" i="16"/>
  <c r="L43" i="16"/>
  <c r="P42" i="16"/>
  <c r="L42" i="16"/>
  <c r="P41" i="16"/>
  <c r="L41" i="16"/>
  <c r="P40" i="16"/>
  <c r="L40" i="16"/>
  <c r="P39" i="16"/>
  <c r="L39" i="16"/>
  <c r="P38" i="16"/>
  <c r="L38" i="16"/>
  <c r="P37" i="16"/>
  <c r="L37" i="16"/>
  <c r="P36" i="16"/>
  <c r="L36" i="16"/>
  <c r="N33" i="16"/>
  <c r="O33" i="16"/>
  <c r="M33" i="16" s="1"/>
  <c r="N30" i="16"/>
  <c r="O30" i="16"/>
  <c r="N28" i="16"/>
  <c r="O28" i="16"/>
  <c r="M28" i="16" s="1"/>
  <c r="N26" i="16"/>
  <c r="O26" i="16"/>
  <c r="M24" i="16"/>
  <c r="L23" i="16"/>
  <c r="L21" i="16"/>
  <c r="L19" i="16"/>
  <c r="L17" i="16"/>
  <c r="L15" i="16"/>
  <c r="L13" i="16"/>
  <c r="L11" i="16"/>
  <c r="M10" i="16"/>
  <c r="L9" i="16"/>
  <c r="L7" i="16"/>
  <c r="M6" i="16"/>
  <c r="L5" i="16"/>
  <c r="Q33" i="16"/>
  <c r="N22" i="16"/>
  <c r="R22" i="16"/>
  <c r="N20" i="16"/>
  <c r="R20" i="16"/>
  <c r="N18" i="16"/>
  <c r="R18" i="16"/>
  <c r="N16" i="16"/>
  <c r="R16" i="16"/>
  <c r="N14" i="16"/>
  <c r="R14" i="16"/>
  <c r="N12" i="16"/>
  <c r="R12" i="16"/>
  <c r="N10" i="16"/>
  <c r="R10" i="16"/>
  <c r="N8" i="16"/>
  <c r="R8" i="16"/>
  <c r="N6" i="16"/>
  <c r="R6" i="16"/>
  <c r="K32" i="16"/>
  <c r="N4" i="16"/>
  <c r="R4" i="16"/>
  <c r="G32" i="16"/>
  <c r="R33" i="16"/>
  <c r="R31" i="16"/>
  <c r="R30" i="16"/>
  <c r="R29" i="16"/>
  <c r="R28" i="16"/>
  <c r="R27" i="16"/>
  <c r="R26" i="16"/>
  <c r="R25" i="16"/>
  <c r="R24" i="16"/>
  <c r="N24" i="16"/>
  <c r="Q23" i="16"/>
  <c r="Q22" i="16"/>
  <c r="Q21" i="16"/>
  <c r="Q20" i="16"/>
  <c r="Q19" i="16"/>
  <c r="Q18" i="16"/>
  <c r="Q17" i="16"/>
  <c r="Q16" i="16"/>
  <c r="Q15" i="16"/>
  <c r="Q14" i="16"/>
  <c r="Q13" i="16"/>
  <c r="Q12" i="16"/>
  <c r="Q11" i="16"/>
  <c r="Q10" i="16"/>
  <c r="Q9" i="16"/>
  <c r="Q8" i="16"/>
  <c r="Q7" i="16"/>
  <c r="Q6" i="16"/>
  <c r="Q5" i="16"/>
  <c r="Q4" i="16"/>
  <c r="P23" i="16"/>
  <c r="M23" i="16" s="1"/>
  <c r="P22" i="16"/>
  <c r="M22" i="16" s="1"/>
  <c r="P21" i="16"/>
  <c r="M21" i="16" s="1"/>
  <c r="P20" i="16"/>
  <c r="M20" i="16" s="1"/>
  <c r="P19" i="16"/>
  <c r="M19" i="16" s="1"/>
  <c r="P18" i="16"/>
  <c r="M18" i="16" s="1"/>
  <c r="P17" i="16"/>
  <c r="P16" i="16"/>
  <c r="P15" i="16"/>
  <c r="M15" i="16" s="1"/>
  <c r="P14" i="16"/>
  <c r="P13" i="16"/>
  <c r="M13" i="16" s="1"/>
  <c r="P12" i="16"/>
  <c r="M12" i="16" s="1"/>
  <c r="P11" i="16"/>
  <c r="M11" i="16" s="1"/>
  <c r="P10" i="16"/>
  <c r="P9" i="16"/>
  <c r="P8" i="16"/>
  <c r="M8" i="16" s="1"/>
  <c r="P7" i="16"/>
  <c r="M7" i="16" s="1"/>
  <c r="P6" i="16"/>
  <c r="P5" i="16"/>
  <c r="M5" i="16" s="1"/>
  <c r="P4" i="16"/>
  <c r="M4" i="16" s="1"/>
  <c r="H68" i="5"/>
  <c r="C17" i="17" l="1"/>
  <c r="K12" i="17" s="1"/>
  <c r="F12" i="17"/>
  <c r="C16" i="17"/>
  <c r="L12" i="17" s="1"/>
  <c r="I20" i="15"/>
  <c r="R146" i="14"/>
  <c r="R144" i="14"/>
  <c r="S94" i="15"/>
  <c r="R67" i="14"/>
  <c r="E18" i="12"/>
  <c r="R75" i="13"/>
  <c r="D24" i="10" s="1"/>
  <c r="H25" i="10" s="1"/>
  <c r="S31" i="10" s="1"/>
  <c r="Q24" i="11"/>
  <c r="M53" i="16"/>
  <c r="N32" i="16"/>
  <c r="O32" i="16"/>
  <c r="L32" i="16"/>
  <c r="S13" i="15"/>
  <c r="I21" i="14"/>
  <c r="B24" i="13"/>
  <c r="R12" i="12"/>
  <c r="R46" i="12"/>
  <c r="I17" i="12"/>
  <c r="I23" i="12"/>
  <c r="I25" i="12"/>
  <c r="P24" i="12"/>
  <c r="D24" i="11"/>
  <c r="I49" i="11"/>
  <c r="R25" i="11"/>
  <c r="R23" i="11"/>
  <c r="R17" i="11"/>
  <c r="M20" i="11"/>
  <c r="M23" i="11"/>
  <c r="D8" i="10"/>
  <c r="L5" i="10" s="1"/>
  <c r="D9" i="10"/>
  <c r="M5" i="10" s="1"/>
  <c r="S16" i="10" s="1"/>
  <c r="G5" i="10"/>
  <c r="S10" i="10" s="1"/>
  <c r="E74" i="13"/>
  <c r="R73" i="13"/>
  <c r="B24" i="10" s="1"/>
  <c r="H23" i="10" s="1"/>
  <c r="Q31" i="10" s="1"/>
  <c r="D24" i="12"/>
  <c r="M20" i="12"/>
  <c r="Q25" i="11"/>
  <c r="M25" i="11"/>
  <c r="R124" i="11"/>
  <c r="C6" i="10" s="1"/>
  <c r="J4" i="10" s="1"/>
  <c r="R13" i="10" s="1"/>
  <c r="Q123" i="12"/>
  <c r="Q19" i="11"/>
  <c r="E149" i="11"/>
  <c r="R94" i="12"/>
  <c r="S46" i="15"/>
  <c r="S12" i="15"/>
  <c r="S21" i="15" s="1"/>
  <c r="I17" i="14"/>
  <c r="D24" i="13"/>
  <c r="G33" i="10"/>
  <c r="Q40" i="10" s="1"/>
  <c r="R67" i="12"/>
  <c r="R74" i="12" s="1"/>
  <c r="C14" i="10" s="1"/>
  <c r="H14" i="10" s="1"/>
  <c r="R21" i="10" s="1"/>
  <c r="R91" i="12"/>
  <c r="R97" i="12"/>
  <c r="B15" i="10" s="1"/>
  <c r="I13" i="10" s="1"/>
  <c r="Q22" i="10" s="1"/>
  <c r="R99" i="12"/>
  <c r="D15" i="10" s="1"/>
  <c r="I15" i="10" s="1"/>
  <c r="S22" i="10" s="1"/>
  <c r="R144" i="12"/>
  <c r="M41" i="16"/>
  <c r="M49" i="16"/>
  <c r="M57" i="16"/>
  <c r="E17" i="15"/>
  <c r="E24" i="15" s="1"/>
  <c r="E25" i="15"/>
  <c r="E23" i="15"/>
  <c r="M21" i="15"/>
  <c r="I18" i="15"/>
  <c r="S67" i="15"/>
  <c r="S68" i="15"/>
  <c r="R149" i="15"/>
  <c r="I23" i="14"/>
  <c r="R75" i="14"/>
  <c r="D34" i="10" s="1"/>
  <c r="H35" i="10" s="1"/>
  <c r="S41" i="10" s="1"/>
  <c r="R68" i="14"/>
  <c r="E17" i="13"/>
  <c r="E24" i="13" s="1"/>
  <c r="E23" i="13"/>
  <c r="E25" i="13"/>
  <c r="Q149" i="13"/>
  <c r="E25" i="12"/>
  <c r="B8" i="10"/>
  <c r="L3" i="10" s="1"/>
  <c r="G3" i="10"/>
  <c r="Q10" i="10" s="1"/>
  <c r="B9" i="10"/>
  <c r="M3" i="10" s="1"/>
  <c r="Q16" i="10" s="1"/>
  <c r="R75" i="12"/>
  <c r="D14" i="10" s="1"/>
  <c r="H15" i="10" s="1"/>
  <c r="S21" i="10" s="1"/>
  <c r="M26" i="16"/>
  <c r="M30" i="16"/>
  <c r="M31" i="16"/>
  <c r="O61" i="16"/>
  <c r="L61" i="16"/>
  <c r="N61" i="16"/>
  <c r="S61" i="16"/>
  <c r="R61" i="16"/>
  <c r="M25" i="16"/>
  <c r="I17" i="15"/>
  <c r="I25" i="15"/>
  <c r="I23" i="15"/>
  <c r="M19" i="15"/>
  <c r="M18" i="15"/>
  <c r="S120" i="15"/>
  <c r="S121" i="15"/>
  <c r="S45" i="15"/>
  <c r="S145" i="15"/>
  <c r="S144" i="15"/>
  <c r="R24" i="15"/>
  <c r="S95" i="15"/>
  <c r="M49" i="14"/>
  <c r="R100" i="14"/>
  <c r="D35" i="10" s="1"/>
  <c r="I35" i="10" s="1"/>
  <c r="S42" i="10" s="1"/>
  <c r="R92" i="14"/>
  <c r="R99" i="14" s="1"/>
  <c r="C35" i="10" s="1"/>
  <c r="I34" i="10" s="1"/>
  <c r="R42" i="10" s="1"/>
  <c r="R98" i="14"/>
  <c r="B35" i="10" s="1"/>
  <c r="I33" i="10" s="1"/>
  <c r="Q42" i="10" s="1"/>
  <c r="S146" i="15"/>
  <c r="M23" i="14"/>
  <c r="I18" i="14"/>
  <c r="R73" i="14"/>
  <c r="B34" i="10" s="1"/>
  <c r="H33" i="10" s="1"/>
  <c r="Q41" i="10" s="1"/>
  <c r="R118" i="14"/>
  <c r="R12" i="14"/>
  <c r="R21" i="14" s="1"/>
  <c r="Q25" i="14"/>
  <c r="R145" i="14"/>
  <c r="I23" i="13"/>
  <c r="I18" i="13"/>
  <c r="I25" i="13"/>
  <c r="H24" i="13"/>
  <c r="R50" i="13"/>
  <c r="D23" i="10" s="1"/>
  <c r="R8" i="13"/>
  <c r="R42" i="13"/>
  <c r="R49" i="13" s="1"/>
  <c r="C23" i="10" s="1"/>
  <c r="R48" i="13"/>
  <c r="B23" i="10" s="1"/>
  <c r="M18" i="14"/>
  <c r="R93" i="14"/>
  <c r="M20" i="13"/>
  <c r="R9" i="13"/>
  <c r="R43" i="13"/>
  <c r="E18" i="13"/>
  <c r="R13" i="13"/>
  <c r="I99" i="13"/>
  <c r="R121" i="13"/>
  <c r="R145" i="13"/>
  <c r="R144" i="13"/>
  <c r="M74" i="12"/>
  <c r="R68" i="13"/>
  <c r="E149" i="13"/>
  <c r="M18" i="12"/>
  <c r="Q49" i="12"/>
  <c r="R73" i="12"/>
  <c r="B14" i="10" s="1"/>
  <c r="H13" i="10" s="1"/>
  <c r="Q21" i="10" s="1"/>
  <c r="R120" i="12"/>
  <c r="R118" i="12"/>
  <c r="R143" i="12"/>
  <c r="H24" i="11"/>
  <c r="R19" i="11"/>
  <c r="R94" i="13"/>
  <c r="R9" i="12"/>
  <c r="E74" i="12"/>
  <c r="R116" i="12"/>
  <c r="R122" i="12"/>
  <c r="B16" i="10" s="1"/>
  <c r="J13" i="10" s="1"/>
  <c r="Q23" i="10" s="1"/>
  <c r="R124" i="12"/>
  <c r="D16" i="10" s="1"/>
  <c r="J15" i="10" s="1"/>
  <c r="S23" i="10" s="1"/>
  <c r="E18" i="11"/>
  <c r="E24" i="11" s="1"/>
  <c r="Q49" i="11"/>
  <c r="R50" i="12"/>
  <c r="D13" i="10" s="1"/>
  <c r="R42" i="12"/>
  <c r="R48" i="12"/>
  <c r="B13" i="10" s="1"/>
  <c r="R8" i="12"/>
  <c r="I74" i="12"/>
  <c r="I20" i="11"/>
  <c r="I19" i="11"/>
  <c r="M19" i="13"/>
  <c r="E19" i="12"/>
  <c r="Q20" i="12"/>
  <c r="R45" i="12"/>
  <c r="R145" i="12"/>
  <c r="E74" i="11"/>
  <c r="R92" i="12"/>
  <c r="M18" i="11"/>
  <c r="M24" i="11" s="1"/>
  <c r="R119" i="12"/>
  <c r="I25" i="11"/>
  <c r="C8" i="17"/>
  <c r="K3" i="17" s="1"/>
  <c r="F3" i="17"/>
  <c r="C7" i="17"/>
  <c r="L3" i="17" s="1"/>
  <c r="E18" i="15"/>
  <c r="S44" i="15"/>
  <c r="R124" i="14"/>
  <c r="C36" i="10" s="1"/>
  <c r="J34" i="10" s="1"/>
  <c r="R43" i="10" s="1"/>
  <c r="M24" i="14"/>
  <c r="Q17" i="13"/>
  <c r="Q23" i="13"/>
  <c r="Q25" i="13"/>
  <c r="E124" i="13"/>
  <c r="M17" i="12"/>
  <c r="M24" i="12" s="1"/>
  <c r="M23" i="12"/>
  <c r="M25" i="12"/>
  <c r="M74" i="11"/>
  <c r="E20" i="11"/>
  <c r="E19" i="11"/>
  <c r="R20" i="11"/>
  <c r="R18" i="11"/>
  <c r="M45" i="16"/>
  <c r="I19" i="15"/>
  <c r="M20" i="15"/>
  <c r="S123" i="15"/>
  <c r="B46" i="10" s="1"/>
  <c r="J43" i="10" s="1"/>
  <c r="Q53" i="10" s="1"/>
  <c r="S125" i="15"/>
  <c r="D46" i="10" s="1"/>
  <c r="J45" i="10" s="1"/>
  <c r="S53" i="10" s="1"/>
  <c r="S117" i="15"/>
  <c r="S142" i="15"/>
  <c r="S148" i="15"/>
  <c r="B47" i="10" s="1"/>
  <c r="K43" i="10" s="1"/>
  <c r="Q54" i="10" s="1"/>
  <c r="S150" i="15"/>
  <c r="D47" i="10" s="1"/>
  <c r="K45" i="10" s="1"/>
  <c r="S54" i="10" s="1"/>
  <c r="I25" i="14"/>
  <c r="R125" i="14"/>
  <c r="D36" i="10" s="1"/>
  <c r="J35" i="10" s="1"/>
  <c r="S43" i="10" s="1"/>
  <c r="R123" i="14"/>
  <c r="B36" i="10" s="1"/>
  <c r="J33" i="10" s="1"/>
  <c r="Q43" i="10" s="1"/>
  <c r="R143" i="14"/>
  <c r="R100" i="13"/>
  <c r="D25" i="10" s="1"/>
  <c r="I25" i="10" s="1"/>
  <c r="S32" i="10" s="1"/>
  <c r="R92" i="13"/>
  <c r="R98" i="13"/>
  <c r="B25" i="10" s="1"/>
  <c r="I23" i="10" s="1"/>
  <c r="Q32" i="10" s="1"/>
  <c r="M25" i="14"/>
  <c r="M149" i="13"/>
  <c r="R15" i="12"/>
  <c r="R43" i="12"/>
  <c r="Q32" i="16"/>
  <c r="R32" i="16"/>
  <c r="P32" i="16"/>
  <c r="M34" i="16"/>
  <c r="M38" i="16"/>
  <c r="M42" i="16"/>
  <c r="M46" i="16"/>
  <c r="M50" i="16"/>
  <c r="M54" i="16"/>
  <c r="M58" i="16"/>
  <c r="M29" i="16"/>
  <c r="M35" i="16"/>
  <c r="P61" i="16"/>
  <c r="M39" i="16"/>
  <c r="M43" i="16"/>
  <c r="M47" i="16"/>
  <c r="M51" i="16"/>
  <c r="M55" i="16"/>
  <c r="M59" i="16"/>
  <c r="S75" i="15"/>
  <c r="D44" i="10" s="1"/>
  <c r="H45" i="10" s="1"/>
  <c r="S51" i="10" s="1"/>
  <c r="M17" i="15"/>
  <c r="M24" i="15" s="1"/>
  <c r="M25" i="15"/>
  <c r="M23" i="15"/>
  <c r="S42" i="15"/>
  <c r="S49" i="15" s="1"/>
  <c r="C43" i="10" s="1"/>
  <c r="S8" i="15"/>
  <c r="S48" i="15"/>
  <c r="B43" i="10" s="1"/>
  <c r="S50" i="15"/>
  <c r="D43" i="10" s="1"/>
  <c r="M74" i="15"/>
  <c r="I99" i="15"/>
  <c r="S9" i="15"/>
  <c r="S43" i="15"/>
  <c r="E20" i="15"/>
  <c r="S98" i="15"/>
  <c r="B45" i="10" s="1"/>
  <c r="I43" i="10" s="1"/>
  <c r="Q52" i="10" s="1"/>
  <c r="S100" i="15"/>
  <c r="D45" i="10" s="1"/>
  <c r="I45" i="10" s="1"/>
  <c r="S52" i="10" s="1"/>
  <c r="S92" i="15"/>
  <c r="S69" i="15"/>
  <c r="S73" i="15"/>
  <c r="B44" i="10" s="1"/>
  <c r="H43" i="10" s="1"/>
  <c r="Q51" i="10" s="1"/>
  <c r="S118" i="15"/>
  <c r="R45" i="14"/>
  <c r="R49" i="14" s="1"/>
  <c r="C33" i="10" s="1"/>
  <c r="R11" i="14"/>
  <c r="R20" i="14" s="1"/>
  <c r="R50" i="14"/>
  <c r="D33" i="10" s="1"/>
  <c r="R150" i="14"/>
  <c r="D37" i="10" s="1"/>
  <c r="K35" i="10" s="1"/>
  <c r="S44" i="10" s="1"/>
  <c r="R142" i="14"/>
  <c r="R148" i="14"/>
  <c r="B37" i="10" s="1"/>
  <c r="K33" i="10" s="1"/>
  <c r="Q44" i="10" s="1"/>
  <c r="Q23" i="14"/>
  <c r="E17" i="14"/>
  <c r="E24" i="14" s="1"/>
  <c r="Q18" i="14"/>
  <c r="Q24" i="14" s="1"/>
  <c r="L24" i="13"/>
  <c r="R12" i="13"/>
  <c r="R19" i="13" s="1"/>
  <c r="R46" i="13"/>
  <c r="R44" i="13"/>
  <c r="R119" i="13"/>
  <c r="R117" i="13"/>
  <c r="R150" i="13"/>
  <c r="D27" i="10" s="1"/>
  <c r="K25" i="10" s="1"/>
  <c r="S34" i="10" s="1"/>
  <c r="R142" i="13"/>
  <c r="R148" i="13"/>
  <c r="B27" i="10" s="1"/>
  <c r="K23" i="10" s="1"/>
  <c r="Q34" i="10" s="1"/>
  <c r="R8" i="14"/>
  <c r="R10" i="14"/>
  <c r="R95" i="14"/>
  <c r="I21" i="13"/>
  <c r="I24" i="13" s="1"/>
  <c r="R118" i="13"/>
  <c r="R45" i="13"/>
  <c r="R93" i="13"/>
  <c r="R123" i="13"/>
  <c r="B26" i="10" s="1"/>
  <c r="J23" i="10" s="1"/>
  <c r="Q33" i="10" s="1"/>
  <c r="M18" i="13"/>
  <c r="M24" i="13" s="1"/>
  <c r="M74" i="13"/>
  <c r="M99" i="13"/>
  <c r="E20" i="12"/>
  <c r="E17" i="12"/>
  <c r="Q25" i="12"/>
  <c r="Q19" i="12"/>
  <c r="Q18" i="12"/>
  <c r="Q24" i="12" s="1"/>
  <c r="R10" i="12"/>
  <c r="R44" i="12"/>
  <c r="Q74" i="12"/>
  <c r="L24" i="11"/>
  <c r="C24" i="11"/>
  <c r="G4" i="10"/>
  <c r="R10" i="10" s="1"/>
  <c r="I149" i="13"/>
  <c r="K24" i="12"/>
  <c r="R14" i="12"/>
  <c r="R149" i="12"/>
  <c r="D17" i="10" s="1"/>
  <c r="K15" i="10" s="1"/>
  <c r="S24" i="10" s="1"/>
  <c r="R147" i="12"/>
  <c r="B17" i="10" s="1"/>
  <c r="K13" i="10" s="1"/>
  <c r="Q24" i="10" s="1"/>
  <c r="R141" i="12"/>
  <c r="Q18" i="11"/>
  <c r="J24" i="11"/>
  <c r="I124" i="13"/>
  <c r="Q19" i="13"/>
  <c r="R67" i="13"/>
  <c r="R74" i="13" s="1"/>
  <c r="C24" i="10" s="1"/>
  <c r="H24" i="10" s="1"/>
  <c r="R31" i="10" s="1"/>
  <c r="I21" i="12"/>
  <c r="I20" i="12"/>
  <c r="R11" i="12"/>
  <c r="R69" i="12"/>
  <c r="Q98" i="12"/>
  <c r="Q23" i="11"/>
  <c r="B24" i="11"/>
  <c r="I74" i="11"/>
  <c r="E23" i="11"/>
  <c r="E124" i="11"/>
  <c r="M124" i="11"/>
  <c r="I18" i="11"/>
  <c r="I24" i="11" s="1"/>
  <c r="R74" i="11"/>
  <c r="C4" i="10" s="1"/>
  <c r="H4" i="10" s="1"/>
  <c r="R11" i="10" s="1"/>
  <c r="I124" i="11"/>
  <c r="P108" i="6"/>
  <c r="N108" i="6"/>
  <c r="L108" i="6"/>
  <c r="K108" i="6"/>
  <c r="K123" i="6" s="1"/>
  <c r="C108" i="6"/>
  <c r="E106" i="6"/>
  <c r="B108" i="6"/>
  <c r="B123" i="6" s="1"/>
  <c r="P66" i="6"/>
  <c r="P82" i="6" s="1"/>
  <c r="N66" i="6"/>
  <c r="L66" i="6"/>
  <c r="K66" i="6"/>
  <c r="C66" i="6"/>
  <c r="C82" i="6" s="1"/>
  <c r="B66" i="6"/>
  <c r="B8" i="5"/>
  <c r="K8" i="5"/>
  <c r="F102" i="7"/>
  <c r="F117" i="7" s="1"/>
  <c r="B102" i="7"/>
  <c r="F63" i="7"/>
  <c r="B63" i="7"/>
  <c r="B78" i="7" s="1"/>
  <c r="B109" i="5"/>
  <c r="B124" i="5" s="1"/>
  <c r="K109" i="5"/>
  <c r="H109" i="5"/>
  <c r="C109" i="5"/>
  <c r="C124" i="5" s="1"/>
  <c r="B68" i="5"/>
  <c r="B83" i="5" s="1"/>
  <c r="K68" i="5"/>
  <c r="K69" i="5"/>
  <c r="O68" i="5"/>
  <c r="O69" i="5"/>
  <c r="O83" i="5" s="1"/>
  <c r="B64" i="7"/>
  <c r="F64" i="7"/>
  <c r="B65" i="7"/>
  <c r="F65" i="7"/>
  <c r="B66" i="7"/>
  <c r="F66" i="7"/>
  <c r="B67" i="7"/>
  <c r="F67" i="7"/>
  <c r="B68" i="7"/>
  <c r="F68" i="7"/>
  <c r="B69" i="7"/>
  <c r="F69" i="7"/>
  <c r="B70" i="7"/>
  <c r="F70" i="7"/>
  <c r="B71" i="7"/>
  <c r="F71" i="7"/>
  <c r="B72" i="7"/>
  <c r="F72" i="7"/>
  <c r="B73" i="7"/>
  <c r="F73" i="7"/>
  <c r="B74" i="7"/>
  <c r="F74" i="7"/>
  <c r="B75" i="7"/>
  <c r="F75" i="7"/>
  <c r="B8" i="7"/>
  <c r="E8" i="7" s="1"/>
  <c r="F8" i="7"/>
  <c r="B9" i="7"/>
  <c r="E9" i="7" s="1"/>
  <c r="F9" i="7"/>
  <c r="B10" i="7"/>
  <c r="E10" i="7" s="1"/>
  <c r="F10" i="7"/>
  <c r="I10" i="7" s="1"/>
  <c r="B11" i="7"/>
  <c r="E11" i="7" s="1"/>
  <c r="F11" i="7"/>
  <c r="B12" i="7"/>
  <c r="E12" i="7" s="1"/>
  <c r="F12" i="7"/>
  <c r="B13" i="7"/>
  <c r="E13" i="7" s="1"/>
  <c r="F13" i="7"/>
  <c r="B14" i="7"/>
  <c r="E14" i="7" s="1"/>
  <c r="F14" i="7"/>
  <c r="I14" i="7" s="1"/>
  <c r="B15" i="7"/>
  <c r="E15" i="7" s="1"/>
  <c r="F15" i="7"/>
  <c r="B16" i="7"/>
  <c r="E16" i="7" s="1"/>
  <c r="F16" i="7"/>
  <c r="B17" i="7"/>
  <c r="E17" i="7" s="1"/>
  <c r="F17" i="7"/>
  <c r="B18" i="7"/>
  <c r="E18" i="7" s="1"/>
  <c r="F18" i="7"/>
  <c r="B19" i="7"/>
  <c r="E19" i="7" s="1"/>
  <c r="F19" i="7"/>
  <c r="I19" i="7" s="1"/>
  <c r="B20" i="7"/>
  <c r="E20" i="7" s="1"/>
  <c r="F20" i="7"/>
  <c r="I20" i="7" s="1"/>
  <c r="B21" i="7"/>
  <c r="E21" i="7" s="1"/>
  <c r="F21" i="7"/>
  <c r="I21" i="7" s="1"/>
  <c r="B22" i="7"/>
  <c r="E22" i="7" s="1"/>
  <c r="F22" i="7"/>
  <c r="C25" i="7"/>
  <c r="D25" i="7"/>
  <c r="C26" i="7"/>
  <c r="D26" i="7"/>
  <c r="C27" i="7"/>
  <c r="D27" i="7"/>
  <c r="C28" i="7"/>
  <c r="D28" i="7"/>
  <c r="C29" i="7"/>
  <c r="D29" i="7"/>
  <c r="C30" i="7"/>
  <c r="D30" i="7"/>
  <c r="C31" i="7"/>
  <c r="D31" i="7"/>
  <c r="C32" i="7"/>
  <c r="D32" i="7"/>
  <c r="C33" i="7"/>
  <c r="D33" i="7"/>
  <c r="C34" i="7"/>
  <c r="D34" i="7"/>
  <c r="C35" i="7"/>
  <c r="D35" i="7"/>
  <c r="C36" i="7"/>
  <c r="D36" i="7"/>
  <c r="I12" i="7"/>
  <c r="I16" i="7"/>
  <c r="I22" i="7"/>
  <c r="B9" i="6"/>
  <c r="C9" i="6"/>
  <c r="F9" i="6"/>
  <c r="I9" i="6" s="1"/>
  <c r="I26" i="6" s="1"/>
  <c r="G9" i="6"/>
  <c r="G26" i="6" s="1"/>
  <c r="H9" i="6"/>
  <c r="K9" i="6"/>
  <c r="L9" i="6"/>
  <c r="M9" i="6" s="1"/>
  <c r="N9" i="6"/>
  <c r="P9" i="6"/>
  <c r="B10" i="6"/>
  <c r="C10" i="6"/>
  <c r="C25" i="6" s="1"/>
  <c r="E10" i="6"/>
  <c r="F10" i="6"/>
  <c r="I10" i="6" s="1"/>
  <c r="I27" i="6" s="1"/>
  <c r="G10" i="6"/>
  <c r="H10" i="6"/>
  <c r="K10" i="6"/>
  <c r="L10" i="6"/>
  <c r="N10" i="6"/>
  <c r="P10" i="6"/>
  <c r="B11" i="6"/>
  <c r="E11" i="6" s="1"/>
  <c r="C11" i="6"/>
  <c r="F11" i="6"/>
  <c r="I11" i="6" s="1"/>
  <c r="G11" i="6"/>
  <c r="H11" i="6"/>
  <c r="H28" i="6" s="1"/>
  <c r="K11" i="6"/>
  <c r="L11" i="6"/>
  <c r="N11" i="6"/>
  <c r="P11" i="6"/>
  <c r="P28" i="6" s="1"/>
  <c r="B12" i="6"/>
  <c r="C12" i="6"/>
  <c r="F12" i="6"/>
  <c r="I12" i="6"/>
  <c r="I29" i="6" s="1"/>
  <c r="G12" i="6"/>
  <c r="H12" i="6"/>
  <c r="H29" i="6" s="1"/>
  <c r="K12" i="6"/>
  <c r="L12" i="6"/>
  <c r="N12" i="6"/>
  <c r="P12" i="6"/>
  <c r="B13" i="6"/>
  <c r="C13" i="6"/>
  <c r="F13" i="6"/>
  <c r="I13" i="6" s="1"/>
  <c r="G13" i="6"/>
  <c r="H13" i="6"/>
  <c r="K13" i="6"/>
  <c r="L13" i="6"/>
  <c r="N13" i="6"/>
  <c r="P13" i="6"/>
  <c r="B14" i="6"/>
  <c r="C14" i="6"/>
  <c r="F14" i="6"/>
  <c r="I14" i="6" s="1"/>
  <c r="G14" i="6"/>
  <c r="H14" i="6"/>
  <c r="K14" i="6"/>
  <c r="L14" i="6"/>
  <c r="L30" i="6" s="1"/>
  <c r="M14" i="6"/>
  <c r="N14" i="6"/>
  <c r="P14" i="6"/>
  <c r="B15" i="6"/>
  <c r="C15" i="6"/>
  <c r="F15" i="6"/>
  <c r="I15" i="6" s="1"/>
  <c r="G15" i="6"/>
  <c r="H15" i="6"/>
  <c r="K15" i="6"/>
  <c r="L15" i="6"/>
  <c r="N15" i="6"/>
  <c r="N32" i="6" s="1"/>
  <c r="P15" i="6"/>
  <c r="P32" i="6" s="1"/>
  <c r="B16" i="6"/>
  <c r="C16" i="6"/>
  <c r="F16" i="6"/>
  <c r="I16" i="6" s="1"/>
  <c r="G16" i="6"/>
  <c r="H16" i="6"/>
  <c r="K16" i="6"/>
  <c r="L16" i="6"/>
  <c r="M16" i="6"/>
  <c r="N16" i="6"/>
  <c r="P16" i="6"/>
  <c r="B17" i="6"/>
  <c r="C17" i="6"/>
  <c r="F17" i="6"/>
  <c r="I17" i="6" s="1"/>
  <c r="G17" i="6"/>
  <c r="H17" i="6"/>
  <c r="K17" i="6"/>
  <c r="L17" i="6"/>
  <c r="N17" i="6"/>
  <c r="P17" i="6"/>
  <c r="P34" i="6" s="1"/>
  <c r="B18" i="6"/>
  <c r="C18" i="6"/>
  <c r="F18" i="6"/>
  <c r="I18" i="6" s="1"/>
  <c r="G18" i="6"/>
  <c r="H18" i="6"/>
  <c r="K18" i="6"/>
  <c r="L18" i="6"/>
  <c r="M18" i="6"/>
  <c r="N18" i="6"/>
  <c r="P18" i="6"/>
  <c r="B19" i="6"/>
  <c r="C19" i="6"/>
  <c r="F19" i="6"/>
  <c r="I19" i="6" s="1"/>
  <c r="G19" i="6"/>
  <c r="H19" i="6"/>
  <c r="K19" i="6"/>
  <c r="L19" i="6"/>
  <c r="N19" i="6"/>
  <c r="P19" i="6"/>
  <c r="B20" i="6"/>
  <c r="C20" i="6"/>
  <c r="F20" i="6"/>
  <c r="I20" i="6" s="1"/>
  <c r="G20" i="6"/>
  <c r="H20" i="6"/>
  <c r="K20" i="6"/>
  <c r="L20" i="6"/>
  <c r="N20" i="6"/>
  <c r="P20" i="6"/>
  <c r="B21" i="6"/>
  <c r="C21" i="6"/>
  <c r="F21" i="6"/>
  <c r="I21" i="6" s="1"/>
  <c r="G21" i="6"/>
  <c r="H21" i="6"/>
  <c r="K21" i="6"/>
  <c r="L21" i="6"/>
  <c r="N21" i="6"/>
  <c r="P21" i="6"/>
  <c r="P35" i="6" s="1"/>
  <c r="B22" i="6"/>
  <c r="C22" i="6"/>
  <c r="F22" i="6"/>
  <c r="I22" i="6" s="1"/>
  <c r="G22" i="6"/>
  <c r="H22" i="6"/>
  <c r="K22" i="6"/>
  <c r="L22" i="6"/>
  <c r="N22" i="6"/>
  <c r="P22" i="6"/>
  <c r="B23" i="6"/>
  <c r="C23" i="6"/>
  <c r="K23" i="6"/>
  <c r="L23" i="6"/>
  <c r="M23" i="6"/>
  <c r="N23" i="6"/>
  <c r="P23" i="6"/>
  <c r="F23" i="6"/>
  <c r="I23" i="6"/>
  <c r="G23" i="6"/>
  <c r="H23" i="6"/>
  <c r="C8" i="6"/>
  <c r="B103" i="7"/>
  <c r="F103" i="7"/>
  <c r="J103" i="7"/>
  <c r="K103" i="7"/>
  <c r="L103" i="7"/>
  <c r="N103" i="7"/>
  <c r="O103" i="7"/>
  <c r="P103" i="7"/>
  <c r="Q103" i="7"/>
  <c r="B104" i="7"/>
  <c r="F104" i="7"/>
  <c r="J104" i="7"/>
  <c r="K104" i="7"/>
  <c r="L104" i="7"/>
  <c r="N104" i="7"/>
  <c r="O104" i="7"/>
  <c r="P104" i="7"/>
  <c r="Q104" i="7"/>
  <c r="B105" i="7"/>
  <c r="F105" i="7"/>
  <c r="J105" i="7"/>
  <c r="K105" i="7"/>
  <c r="L105" i="7"/>
  <c r="N105" i="7"/>
  <c r="O105" i="7"/>
  <c r="P105" i="7"/>
  <c r="Q105" i="7"/>
  <c r="B106" i="7"/>
  <c r="F106" i="7"/>
  <c r="J106" i="7"/>
  <c r="K106" i="7"/>
  <c r="L106" i="7"/>
  <c r="N106" i="7"/>
  <c r="O106" i="7"/>
  <c r="P106" i="7"/>
  <c r="Q106" i="7"/>
  <c r="B107" i="7"/>
  <c r="F107" i="7"/>
  <c r="J107" i="7"/>
  <c r="K107" i="7"/>
  <c r="L107" i="7"/>
  <c r="N107" i="7"/>
  <c r="O107" i="7"/>
  <c r="P107" i="7"/>
  <c r="Q107" i="7"/>
  <c r="B108" i="7"/>
  <c r="F108" i="7"/>
  <c r="J108" i="7"/>
  <c r="K108" i="7"/>
  <c r="L108" i="7"/>
  <c r="M108" i="7"/>
  <c r="N108" i="7"/>
  <c r="O108" i="7"/>
  <c r="P108" i="7"/>
  <c r="Q108" i="7"/>
  <c r="R108" i="7"/>
  <c r="B109" i="7"/>
  <c r="F109" i="7"/>
  <c r="J109" i="7"/>
  <c r="K109" i="7"/>
  <c r="L109" i="7"/>
  <c r="M109" i="7"/>
  <c r="N109" i="7"/>
  <c r="O109" i="7"/>
  <c r="P109" i="7"/>
  <c r="Q109" i="7"/>
  <c r="R109" i="7"/>
  <c r="B110" i="7"/>
  <c r="F110" i="7"/>
  <c r="J110" i="7"/>
  <c r="K110" i="7"/>
  <c r="L110" i="7"/>
  <c r="N110" i="7"/>
  <c r="O110" i="7"/>
  <c r="P110" i="7"/>
  <c r="Q110" i="7"/>
  <c r="B111" i="7"/>
  <c r="F111" i="7"/>
  <c r="J111" i="7"/>
  <c r="K111" i="7"/>
  <c r="L111" i="7"/>
  <c r="N111" i="7"/>
  <c r="O111" i="7"/>
  <c r="P111" i="7"/>
  <c r="Q111" i="7"/>
  <c r="B112" i="7"/>
  <c r="F112" i="7"/>
  <c r="J112" i="7"/>
  <c r="K112" i="7"/>
  <c r="L112" i="7"/>
  <c r="N112" i="7"/>
  <c r="O112" i="7"/>
  <c r="P112" i="7"/>
  <c r="Q112" i="7"/>
  <c r="B113" i="7"/>
  <c r="F113" i="7"/>
  <c r="J113" i="7"/>
  <c r="K113" i="7"/>
  <c r="L113" i="7"/>
  <c r="N113" i="7"/>
  <c r="O113" i="7"/>
  <c r="P113" i="7"/>
  <c r="Q113" i="7"/>
  <c r="B114" i="7"/>
  <c r="F114" i="7"/>
  <c r="J114" i="7"/>
  <c r="K114" i="7"/>
  <c r="L114" i="7"/>
  <c r="M114" i="7"/>
  <c r="N114" i="7"/>
  <c r="O114" i="7"/>
  <c r="P114" i="7"/>
  <c r="Q114" i="7"/>
  <c r="R114" i="7"/>
  <c r="J22" i="8"/>
  <c r="I22" i="8"/>
  <c r="J12" i="8"/>
  <c r="I12" i="8"/>
  <c r="B67" i="6"/>
  <c r="C67" i="6"/>
  <c r="F67" i="6"/>
  <c r="G67" i="6"/>
  <c r="H67" i="6"/>
  <c r="K67" i="6"/>
  <c r="L67" i="6"/>
  <c r="N67" i="6"/>
  <c r="P67" i="6"/>
  <c r="B68" i="6"/>
  <c r="C68" i="6"/>
  <c r="F68" i="6"/>
  <c r="G68" i="6"/>
  <c r="H68" i="6"/>
  <c r="K68" i="6"/>
  <c r="L68" i="6"/>
  <c r="N68" i="6"/>
  <c r="P68" i="6"/>
  <c r="B69" i="6"/>
  <c r="C69" i="6"/>
  <c r="F69" i="6"/>
  <c r="G69" i="6"/>
  <c r="H69" i="6"/>
  <c r="K69" i="6"/>
  <c r="L69" i="6"/>
  <c r="N69" i="6"/>
  <c r="P69" i="6"/>
  <c r="B70" i="6"/>
  <c r="C70" i="6"/>
  <c r="F70" i="6"/>
  <c r="G70" i="6"/>
  <c r="H70" i="6"/>
  <c r="K70" i="6"/>
  <c r="L70" i="6"/>
  <c r="N70" i="6"/>
  <c r="P70" i="6"/>
  <c r="B71" i="6"/>
  <c r="C71" i="6"/>
  <c r="F71" i="6"/>
  <c r="G71" i="6"/>
  <c r="H71" i="6"/>
  <c r="K71" i="6"/>
  <c r="L71" i="6"/>
  <c r="N71" i="6"/>
  <c r="P71" i="6"/>
  <c r="B72" i="6"/>
  <c r="C72" i="6"/>
  <c r="F72" i="6"/>
  <c r="G72" i="6"/>
  <c r="H72" i="6"/>
  <c r="K72" i="6"/>
  <c r="L72" i="6"/>
  <c r="N72" i="6"/>
  <c r="P72" i="6"/>
  <c r="B73" i="6"/>
  <c r="C73" i="6"/>
  <c r="F73" i="6"/>
  <c r="G73" i="6"/>
  <c r="H73" i="6"/>
  <c r="K73" i="6"/>
  <c r="L73" i="6"/>
  <c r="N73" i="6"/>
  <c r="P73" i="6"/>
  <c r="B74" i="6"/>
  <c r="C74" i="6"/>
  <c r="F74" i="6"/>
  <c r="G74" i="6"/>
  <c r="H74" i="6"/>
  <c r="I74" i="6"/>
  <c r="K74" i="6"/>
  <c r="L74" i="6"/>
  <c r="N74" i="6"/>
  <c r="P74" i="6"/>
  <c r="B75" i="6"/>
  <c r="C75" i="6"/>
  <c r="F75" i="6"/>
  <c r="G75" i="6"/>
  <c r="H75" i="6"/>
  <c r="I75" i="6"/>
  <c r="K75" i="6"/>
  <c r="L75" i="6"/>
  <c r="N75" i="6"/>
  <c r="P75" i="6"/>
  <c r="B76" i="6"/>
  <c r="C76" i="6"/>
  <c r="F76" i="6"/>
  <c r="G76" i="6"/>
  <c r="H76" i="6"/>
  <c r="I76" i="6"/>
  <c r="K76" i="6"/>
  <c r="L76" i="6"/>
  <c r="N76" i="6"/>
  <c r="P76" i="6"/>
  <c r="B77" i="6"/>
  <c r="C77" i="6"/>
  <c r="F77" i="6"/>
  <c r="G77" i="6"/>
  <c r="H77" i="6"/>
  <c r="I77" i="6"/>
  <c r="K77" i="6"/>
  <c r="L77" i="6"/>
  <c r="N77" i="6"/>
  <c r="P77" i="6"/>
  <c r="B78" i="6"/>
  <c r="C78" i="6"/>
  <c r="F78" i="6"/>
  <c r="G78" i="6"/>
  <c r="H78" i="6"/>
  <c r="I78" i="6"/>
  <c r="K78" i="6"/>
  <c r="L78" i="6"/>
  <c r="N78" i="6"/>
  <c r="P78" i="6"/>
  <c r="N8" i="6"/>
  <c r="P8" i="6"/>
  <c r="K8" i="6"/>
  <c r="L8" i="6"/>
  <c r="B8" i="6"/>
  <c r="E8" i="6"/>
  <c r="E49" i="6"/>
  <c r="M49" i="6"/>
  <c r="Q49" i="6"/>
  <c r="E50" i="6"/>
  <c r="M50" i="6"/>
  <c r="Q50" i="6"/>
  <c r="E51" i="6"/>
  <c r="M51" i="6"/>
  <c r="M67" i="6" s="1"/>
  <c r="Q51" i="6"/>
  <c r="E52" i="6"/>
  <c r="M52" i="6"/>
  <c r="Q52" i="6"/>
  <c r="Q68" i="6" s="1"/>
  <c r="E53" i="6"/>
  <c r="M53" i="6"/>
  <c r="Q53" i="6"/>
  <c r="E54" i="6"/>
  <c r="M54" i="6"/>
  <c r="Q54" i="6"/>
  <c r="E55" i="6"/>
  <c r="M55" i="6"/>
  <c r="Q55" i="6"/>
  <c r="E56" i="6"/>
  <c r="M56" i="6"/>
  <c r="Q56" i="6"/>
  <c r="E57" i="6"/>
  <c r="M57" i="6"/>
  <c r="Q57" i="6"/>
  <c r="E58" i="6"/>
  <c r="M58" i="6"/>
  <c r="Q58" i="6"/>
  <c r="E59" i="6"/>
  <c r="M59" i="6"/>
  <c r="Q59" i="6"/>
  <c r="E60" i="6"/>
  <c r="M60" i="6"/>
  <c r="Q60" i="6"/>
  <c r="Q74" i="6" s="1"/>
  <c r="E61" i="6"/>
  <c r="M61" i="6"/>
  <c r="Q61" i="6"/>
  <c r="E62" i="6"/>
  <c r="E78" i="6" s="1"/>
  <c r="M62" i="6"/>
  <c r="Q62" i="6"/>
  <c r="E63" i="6"/>
  <c r="M63" i="6"/>
  <c r="R63" i="6" s="1"/>
  <c r="Q63" i="6"/>
  <c r="E64" i="6"/>
  <c r="M64" i="6"/>
  <c r="Q64" i="6"/>
  <c r="E91" i="6"/>
  <c r="R91" i="6" s="1"/>
  <c r="M91" i="6"/>
  <c r="Q91" i="6"/>
  <c r="E92" i="6"/>
  <c r="Q92" i="6"/>
  <c r="E93" i="6"/>
  <c r="M93" i="6"/>
  <c r="Q93" i="6"/>
  <c r="E94" i="6"/>
  <c r="M94" i="6"/>
  <c r="Q94" i="6"/>
  <c r="E95" i="6"/>
  <c r="M95" i="6"/>
  <c r="Q95" i="6"/>
  <c r="E96" i="6"/>
  <c r="M96" i="6"/>
  <c r="Q96" i="6"/>
  <c r="E97" i="6"/>
  <c r="M97" i="6"/>
  <c r="Q97" i="6"/>
  <c r="E98" i="6"/>
  <c r="M98" i="6"/>
  <c r="Q98" i="6"/>
  <c r="E99" i="6"/>
  <c r="M99" i="6"/>
  <c r="Q99" i="6"/>
  <c r="E100" i="6"/>
  <c r="M100" i="6"/>
  <c r="R100" i="6" s="1"/>
  <c r="Q100" i="6"/>
  <c r="E101" i="6"/>
  <c r="M101" i="6"/>
  <c r="Q101" i="6"/>
  <c r="E102" i="6"/>
  <c r="M102" i="6"/>
  <c r="Q102" i="6"/>
  <c r="E103" i="6"/>
  <c r="M103" i="6"/>
  <c r="Q103" i="6"/>
  <c r="E104" i="6"/>
  <c r="M104" i="6"/>
  <c r="Q104" i="6"/>
  <c r="E105" i="6"/>
  <c r="M105" i="6"/>
  <c r="Q105" i="6"/>
  <c r="Q120" i="6" s="1"/>
  <c r="M106" i="6"/>
  <c r="Q106" i="6"/>
  <c r="R94" i="6"/>
  <c r="R98" i="6"/>
  <c r="E107" i="5"/>
  <c r="I107" i="5"/>
  <c r="M107" i="5"/>
  <c r="Q107" i="5"/>
  <c r="E92" i="5"/>
  <c r="I92" i="5"/>
  <c r="M92" i="5"/>
  <c r="M123" i="5" s="1"/>
  <c r="Q92" i="5"/>
  <c r="E93" i="5"/>
  <c r="I93" i="5"/>
  <c r="M93" i="5"/>
  <c r="M110" i="5" s="1"/>
  <c r="Q93" i="5"/>
  <c r="E94" i="5"/>
  <c r="I94" i="5"/>
  <c r="M94" i="5"/>
  <c r="Q94" i="5"/>
  <c r="E95" i="5"/>
  <c r="I95" i="5"/>
  <c r="M95" i="5"/>
  <c r="Q95" i="5"/>
  <c r="E96" i="5"/>
  <c r="I96" i="5"/>
  <c r="M96" i="5"/>
  <c r="Q96" i="5"/>
  <c r="E97" i="5"/>
  <c r="I97" i="5"/>
  <c r="M97" i="5"/>
  <c r="R97" i="5" s="1"/>
  <c r="Q97" i="5"/>
  <c r="E98" i="5"/>
  <c r="I98" i="5"/>
  <c r="M98" i="5"/>
  <c r="Q98" i="5"/>
  <c r="E99" i="5"/>
  <c r="I99" i="5"/>
  <c r="M99" i="5"/>
  <c r="Q99" i="5"/>
  <c r="E100" i="5"/>
  <c r="I100" i="5"/>
  <c r="M100" i="5"/>
  <c r="Q100" i="5"/>
  <c r="E101" i="5"/>
  <c r="I101" i="5"/>
  <c r="M101" i="5"/>
  <c r="R101" i="5" s="1"/>
  <c r="Q101" i="5"/>
  <c r="E102" i="5"/>
  <c r="I102" i="5"/>
  <c r="M102" i="5"/>
  <c r="Q102" i="5"/>
  <c r="E103" i="5"/>
  <c r="I103" i="5"/>
  <c r="M103" i="5"/>
  <c r="Q103" i="5"/>
  <c r="E104" i="5"/>
  <c r="I104" i="5"/>
  <c r="M104" i="5"/>
  <c r="Q104" i="5"/>
  <c r="E105" i="5"/>
  <c r="I105" i="5"/>
  <c r="M105" i="5"/>
  <c r="Q105" i="5"/>
  <c r="E106" i="5"/>
  <c r="I106" i="5"/>
  <c r="M106" i="5"/>
  <c r="R106" i="5" s="1"/>
  <c r="Q106" i="5"/>
  <c r="E51" i="5"/>
  <c r="I51" i="5"/>
  <c r="I8" i="5" s="1"/>
  <c r="M51" i="5"/>
  <c r="Q51" i="5"/>
  <c r="E52" i="5"/>
  <c r="E9" i="5" s="1"/>
  <c r="I52" i="5"/>
  <c r="I9" i="5" s="1"/>
  <c r="M52" i="5"/>
  <c r="Q52" i="5"/>
  <c r="E53" i="5"/>
  <c r="E10" i="5" s="1"/>
  <c r="I53" i="5"/>
  <c r="I10" i="5" s="1"/>
  <c r="M53" i="5"/>
  <c r="M10" i="5" s="1"/>
  <c r="Q53" i="5"/>
  <c r="E54" i="5"/>
  <c r="E11" i="5" s="1"/>
  <c r="I54" i="5"/>
  <c r="I11" i="5" s="1"/>
  <c r="M54" i="5"/>
  <c r="M11" i="5" s="1"/>
  <c r="Q54" i="5"/>
  <c r="Q11" i="5" s="1"/>
  <c r="E55" i="5"/>
  <c r="I55" i="5"/>
  <c r="I12" i="5" s="1"/>
  <c r="M55" i="5"/>
  <c r="M12" i="5" s="1"/>
  <c r="Q55" i="5"/>
  <c r="E56" i="5"/>
  <c r="I56" i="5"/>
  <c r="M56" i="5"/>
  <c r="Q56" i="5"/>
  <c r="E57" i="5"/>
  <c r="E14" i="5" s="1"/>
  <c r="I57" i="5"/>
  <c r="M57" i="5"/>
  <c r="M74" i="5" s="1"/>
  <c r="Q57" i="5"/>
  <c r="E58" i="5"/>
  <c r="E15" i="5" s="1"/>
  <c r="I58" i="5"/>
  <c r="M58" i="5"/>
  <c r="R58" i="5" s="1"/>
  <c r="Q58" i="5"/>
  <c r="E59" i="5"/>
  <c r="I59" i="5"/>
  <c r="M59" i="5"/>
  <c r="Q59" i="5"/>
  <c r="Q16" i="5" s="1"/>
  <c r="E60" i="5"/>
  <c r="I60" i="5"/>
  <c r="M60" i="5"/>
  <c r="Q60" i="5"/>
  <c r="E61" i="5"/>
  <c r="E18" i="5" s="1"/>
  <c r="I61" i="5"/>
  <c r="M61" i="5"/>
  <c r="M18" i="5" s="1"/>
  <c r="Q61" i="5"/>
  <c r="E62" i="5"/>
  <c r="I62" i="5"/>
  <c r="M62" i="5"/>
  <c r="Q62" i="5"/>
  <c r="Q19" i="5" s="1"/>
  <c r="E63" i="5"/>
  <c r="I63" i="5"/>
  <c r="I20" i="5" s="1"/>
  <c r="M63" i="5"/>
  <c r="Q63" i="5"/>
  <c r="E64" i="5"/>
  <c r="I64" i="5"/>
  <c r="I21" i="5" s="1"/>
  <c r="M64" i="5"/>
  <c r="M21" i="5" s="1"/>
  <c r="Q64" i="5"/>
  <c r="Q21" i="5" s="1"/>
  <c r="E65" i="5"/>
  <c r="E22" i="5" s="1"/>
  <c r="I65" i="5"/>
  <c r="I22" i="5" s="1"/>
  <c r="M65" i="5"/>
  <c r="M22" i="5" s="1"/>
  <c r="Q65" i="5"/>
  <c r="Q22" i="5" s="1"/>
  <c r="E66" i="5"/>
  <c r="I66" i="5"/>
  <c r="I23" i="5" s="1"/>
  <c r="M66" i="5"/>
  <c r="R66" i="5" s="1"/>
  <c r="Q66" i="5"/>
  <c r="Q23" i="5" s="1"/>
  <c r="E23" i="5"/>
  <c r="E13" i="5"/>
  <c r="E17" i="5"/>
  <c r="E19" i="5"/>
  <c r="E21" i="5"/>
  <c r="M16" i="5"/>
  <c r="Q9" i="5"/>
  <c r="P31" i="6"/>
  <c r="P33" i="6"/>
  <c r="P37" i="6"/>
  <c r="N30" i="6"/>
  <c r="L31" i="6"/>
  <c r="L32" i="6"/>
  <c r="K31" i="6"/>
  <c r="K32" i="6"/>
  <c r="C31" i="6"/>
  <c r="C35" i="6"/>
  <c r="C37" i="6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O10" i="5"/>
  <c r="O11" i="5"/>
  <c r="O28" i="5" s="1"/>
  <c r="O12" i="5"/>
  <c r="O13" i="5"/>
  <c r="O14" i="5"/>
  <c r="O15" i="5"/>
  <c r="O31" i="5" s="1"/>
  <c r="O16" i="5"/>
  <c r="O17" i="5"/>
  <c r="O18" i="5"/>
  <c r="O19" i="5"/>
  <c r="O20" i="5"/>
  <c r="O21" i="5"/>
  <c r="O22" i="5"/>
  <c r="N10" i="5"/>
  <c r="N11" i="5"/>
  <c r="N12" i="5"/>
  <c r="N13" i="5"/>
  <c r="N14" i="5"/>
  <c r="N29" i="5" s="1"/>
  <c r="N15" i="5"/>
  <c r="N16" i="5"/>
  <c r="N17" i="5"/>
  <c r="N18" i="5"/>
  <c r="N19" i="5"/>
  <c r="N20" i="5"/>
  <c r="N21" i="5"/>
  <c r="N22" i="5"/>
  <c r="N37" i="5" s="1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J10" i="5"/>
  <c r="J11" i="5"/>
  <c r="J28" i="5" s="1"/>
  <c r="J12" i="5"/>
  <c r="J13" i="5"/>
  <c r="J14" i="5"/>
  <c r="J15" i="5"/>
  <c r="J31" i="5" s="1"/>
  <c r="J16" i="5"/>
  <c r="J17" i="5"/>
  <c r="J18" i="5"/>
  <c r="J19" i="5"/>
  <c r="J34" i="5" s="1"/>
  <c r="J20" i="5"/>
  <c r="J21" i="5"/>
  <c r="J22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36" i="5" s="1"/>
  <c r="G10" i="5"/>
  <c r="G11" i="5"/>
  <c r="G12" i="5"/>
  <c r="G13" i="5"/>
  <c r="G14" i="5"/>
  <c r="G15" i="5"/>
  <c r="G16" i="5"/>
  <c r="G17" i="5"/>
  <c r="G32" i="5" s="1"/>
  <c r="G18" i="5"/>
  <c r="G19" i="5"/>
  <c r="G20" i="5"/>
  <c r="G21" i="5"/>
  <c r="G35" i="5" s="1"/>
  <c r="G22" i="5"/>
  <c r="F10" i="5"/>
  <c r="F11" i="5"/>
  <c r="F12" i="5"/>
  <c r="F13" i="5"/>
  <c r="F14" i="5"/>
  <c r="F15" i="5"/>
  <c r="F16" i="5"/>
  <c r="F31" i="5" s="1"/>
  <c r="F17" i="5"/>
  <c r="F18" i="5"/>
  <c r="F19" i="5"/>
  <c r="F20" i="5"/>
  <c r="F21" i="5"/>
  <c r="F22" i="5"/>
  <c r="D10" i="5"/>
  <c r="D11" i="5"/>
  <c r="D28" i="5" s="1"/>
  <c r="D12" i="5"/>
  <c r="D13" i="5"/>
  <c r="D14" i="5"/>
  <c r="D15" i="5"/>
  <c r="D31" i="5" s="1"/>
  <c r="D16" i="5"/>
  <c r="D17" i="5"/>
  <c r="D18" i="5"/>
  <c r="D19" i="5"/>
  <c r="D20" i="5"/>
  <c r="D21" i="5"/>
  <c r="D22" i="5"/>
  <c r="C10" i="5"/>
  <c r="C41" i="5" s="1"/>
  <c r="C11" i="5"/>
  <c r="C12" i="5"/>
  <c r="C13" i="5"/>
  <c r="C14" i="5"/>
  <c r="C15" i="5"/>
  <c r="C16" i="5"/>
  <c r="C17" i="5"/>
  <c r="C18" i="5"/>
  <c r="C33" i="5" s="1"/>
  <c r="C19" i="5"/>
  <c r="C20" i="5"/>
  <c r="C21" i="5"/>
  <c r="C22" i="5"/>
  <c r="C36" i="5" s="1"/>
  <c r="C8" i="5"/>
  <c r="C9" i="5"/>
  <c r="D8" i="5"/>
  <c r="D9" i="5"/>
  <c r="F8" i="5"/>
  <c r="F9" i="5"/>
  <c r="G8" i="5"/>
  <c r="G9" i="5"/>
  <c r="G41" i="5" s="1"/>
  <c r="H8" i="5"/>
  <c r="H9" i="5"/>
  <c r="J8" i="5"/>
  <c r="J9" i="5"/>
  <c r="K9" i="5"/>
  <c r="L8" i="5"/>
  <c r="L9" i="5"/>
  <c r="L26" i="5" s="1"/>
  <c r="N8" i="5"/>
  <c r="N9" i="5"/>
  <c r="O8" i="5"/>
  <c r="O9" i="5"/>
  <c r="P8" i="5"/>
  <c r="P9" i="5"/>
  <c r="B10" i="5"/>
  <c r="B11" i="5"/>
  <c r="B27" i="5" s="1"/>
  <c r="B12" i="5"/>
  <c r="B13" i="5"/>
  <c r="B14" i="5"/>
  <c r="B15" i="5"/>
  <c r="B30" i="5" s="1"/>
  <c r="B16" i="5"/>
  <c r="B17" i="5"/>
  <c r="B18" i="5"/>
  <c r="B19" i="5"/>
  <c r="B35" i="5" s="1"/>
  <c r="B20" i="5"/>
  <c r="B21" i="5"/>
  <c r="B22" i="5"/>
  <c r="B9" i="5"/>
  <c r="B26" i="5" s="1"/>
  <c r="P23" i="5"/>
  <c r="O23" i="5"/>
  <c r="N23" i="5"/>
  <c r="L23" i="5"/>
  <c r="K23" i="5"/>
  <c r="J23" i="5"/>
  <c r="H23" i="5"/>
  <c r="G23" i="5"/>
  <c r="F23" i="5"/>
  <c r="D23" i="5"/>
  <c r="C23" i="5"/>
  <c r="B23" i="5"/>
  <c r="C124" i="6"/>
  <c r="D124" i="6"/>
  <c r="F124" i="6"/>
  <c r="G124" i="6"/>
  <c r="H124" i="6"/>
  <c r="J124" i="6"/>
  <c r="K124" i="6"/>
  <c r="L124" i="6"/>
  <c r="N124" i="6"/>
  <c r="O124" i="6"/>
  <c r="P124" i="6"/>
  <c r="B124" i="6"/>
  <c r="C122" i="6"/>
  <c r="D122" i="6"/>
  <c r="F122" i="6"/>
  <c r="G122" i="6"/>
  <c r="H122" i="6"/>
  <c r="J122" i="6"/>
  <c r="K122" i="6"/>
  <c r="L122" i="6"/>
  <c r="N122" i="6"/>
  <c r="O122" i="6"/>
  <c r="P122" i="6"/>
  <c r="B122" i="6"/>
  <c r="L110" i="6"/>
  <c r="L111" i="6"/>
  <c r="L112" i="6"/>
  <c r="L113" i="6"/>
  <c r="L114" i="6"/>
  <c r="L115" i="6"/>
  <c r="L116" i="6"/>
  <c r="L117" i="6"/>
  <c r="L118" i="6"/>
  <c r="L119" i="6"/>
  <c r="L120" i="6"/>
  <c r="P110" i="6"/>
  <c r="P111" i="6"/>
  <c r="P112" i="6"/>
  <c r="P113" i="6"/>
  <c r="P114" i="6"/>
  <c r="P115" i="6"/>
  <c r="P116" i="6"/>
  <c r="P117" i="6"/>
  <c r="P118" i="6"/>
  <c r="P119" i="6"/>
  <c r="P120" i="6"/>
  <c r="N110" i="6"/>
  <c r="N111" i="6"/>
  <c r="N123" i="6" s="1"/>
  <c r="N112" i="6"/>
  <c r="N113" i="6"/>
  <c r="N114" i="6"/>
  <c r="N115" i="6"/>
  <c r="N116" i="6"/>
  <c r="N117" i="6"/>
  <c r="N118" i="6"/>
  <c r="N119" i="6"/>
  <c r="N120" i="6"/>
  <c r="K110" i="6"/>
  <c r="K111" i="6"/>
  <c r="K112" i="6"/>
  <c r="K113" i="6"/>
  <c r="K114" i="6"/>
  <c r="K115" i="6"/>
  <c r="K116" i="6"/>
  <c r="K117" i="6"/>
  <c r="K118" i="6"/>
  <c r="K119" i="6"/>
  <c r="K120" i="6"/>
  <c r="C110" i="6"/>
  <c r="C111" i="6"/>
  <c r="C112" i="6"/>
  <c r="C113" i="6"/>
  <c r="C114" i="6"/>
  <c r="C115" i="6"/>
  <c r="C116" i="6"/>
  <c r="C117" i="6"/>
  <c r="C118" i="6"/>
  <c r="C119" i="6"/>
  <c r="C120" i="6"/>
  <c r="D108" i="6"/>
  <c r="D123" i="6" s="1"/>
  <c r="F108" i="6"/>
  <c r="G108" i="6"/>
  <c r="H108" i="6"/>
  <c r="J108" i="6"/>
  <c r="O108" i="6"/>
  <c r="C109" i="6"/>
  <c r="D109" i="6"/>
  <c r="F109" i="6"/>
  <c r="G109" i="6"/>
  <c r="H109" i="6"/>
  <c r="J109" i="6"/>
  <c r="K109" i="6"/>
  <c r="L109" i="6"/>
  <c r="N109" i="6"/>
  <c r="O109" i="6"/>
  <c r="P109" i="6"/>
  <c r="B110" i="6"/>
  <c r="B111" i="6"/>
  <c r="B112" i="6"/>
  <c r="B113" i="6"/>
  <c r="B114" i="6"/>
  <c r="B115" i="6"/>
  <c r="B116" i="6"/>
  <c r="B117" i="6"/>
  <c r="B118" i="6"/>
  <c r="B119" i="6"/>
  <c r="B120" i="6"/>
  <c r="C83" i="6"/>
  <c r="D83" i="6"/>
  <c r="F83" i="6"/>
  <c r="G83" i="6"/>
  <c r="H83" i="6"/>
  <c r="J83" i="6"/>
  <c r="K83" i="6"/>
  <c r="L83" i="6"/>
  <c r="N83" i="6"/>
  <c r="O83" i="6"/>
  <c r="P83" i="6"/>
  <c r="B83" i="6"/>
  <c r="D82" i="6"/>
  <c r="J82" i="6"/>
  <c r="O82" i="6"/>
  <c r="C81" i="6"/>
  <c r="D81" i="6"/>
  <c r="F81" i="6"/>
  <c r="G81" i="6"/>
  <c r="H81" i="6"/>
  <c r="J81" i="6"/>
  <c r="K81" i="6"/>
  <c r="L81" i="6"/>
  <c r="N81" i="6"/>
  <c r="O81" i="6"/>
  <c r="P81" i="6"/>
  <c r="B81" i="6"/>
  <c r="F66" i="6"/>
  <c r="G66" i="6"/>
  <c r="H66" i="6"/>
  <c r="C40" i="7"/>
  <c r="D40" i="7"/>
  <c r="G40" i="7"/>
  <c r="H40" i="7"/>
  <c r="C24" i="7"/>
  <c r="D24" i="7"/>
  <c r="F7" i="7"/>
  <c r="B7" i="7"/>
  <c r="F118" i="7"/>
  <c r="J118" i="7"/>
  <c r="K118" i="7"/>
  <c r="L118" i="7"/>
  <c r="N118" i="7"/>
  <c r="O118" i="7"/>
  <c r="P118" i="7"/>
  <c r="Q118" i="7"/>
  <c r="B118" i="7"/>
  <c r="F116" i="7"/>
  <c r="J116" i="7"/>
  <c r="K116" i="7"/>
  <c r="L116" i="7"/>
  <c r="N116" i="7"/>
  <c r="O116" i="7"/>
  <c r="P116" i="7"/>
  <c r="Q116" i="7"/>
  <c r="B116" i="7"/>
  <c r="J102" i="7"/>
  <c r="K102" i="7"/>
  <c r="L102" i="7"/>
  <c r="L117" i="7" s="1"/>
  <c r="N102" i="7"/>
  <c r="O102" i="7"/>
  <c r="P102" i="7"/>
  <c r="Q102" i="7"/>
  <c r="Q117" i="7" s="1"/>
  <c r="I85" i="7"/>
  <c r="E118" i="7"/>
  <c r="F79" i="7"/>
  <c r="J79" i="7"/>
  <c r="K79" i="7"/>
  <c r="L79" i="7"/>
  <c r="N79" i="7"/>
  <c r="O79" i="7"/>
  <c r="P79" i="7"/>
  <c r="Q79" i="7"/>
  <c r="B79" i="7"/>
  <c r="F77" i="7"/>
  <c r="J77" i="7"/>
  <c r="K77" i="7"/>
  <c r="L77" i="7"/>
  <c r="N77" i="7"/>
  <c r="O77" i="7"/>
  <c r="P77" i="7"/>
  <c r="Q77" i="7"/>
  <c r="B77" i="7"/>
  <c r="I46" i="7"/>
  <c r="J64" i="7"/>
  <c r="K64" i="7"/>
  <c r="L64" i="7"/>
  <c r="N64" i="7"/>
  <c r="O64" i="7"/>
  <c r="P64" i="7"/>
  <c r="Q64" i="7"/>
  <c r="J63" i="7"/>
  <c r="K63" i="7"/>
  <c r="L63" i="7"/>
  <c r="N63" i="7"/>
  <c r="O63" i="7"/>
  <c r="P63" i="7"/>
  <c r="Q63" i="7"/>
  <c r="P121" i="5"/>
  <c r="O121" i="5"/>
  <c r="N121" i="5"/>
  <c r="L121" i="5"/>
  <c r="K121" i="5"/>
  <c r="J121" i="5"/>
  <c r="H121" i="5"/>
  <c r="P110" i="5"/>
  <c r="P111" i="5"/>
  <c r="P112" i="5"/>
  <c r="P113" i="5"/>
  <c r="P114" i="5"/>
  <c r="P115" i="5"/>
  <c r="P116" i="5"/>
  <c r="P117" i="5"/>
  <c r="P118" i="5"/>
  <c r="P119" i="5"/>
  <c r="P120" i="5"/>
  <c r="O110" i="5"/>
  <c r="O111" i="5"/>
  <c r="O112" i="5"/>
  <c r="O113" i="5"/>
  <c r="O114" i="5"/>
  <c r="O115" i="5"/>
  <c r="O116" i="5"/>
  <c r="O117" i="5"/>
  <c r="O118" i="5"/>
  <c r="O119" i="5"/>
  <c r="O120" i="5"/>
  <c r="N110" i="5"/>
  <c r="N111" i="5"/>
  <c r="N112" i="5"/>
  <c r="N113" i="5"/>
  <c r="N114" i="5"/>
  <c r="N115" i="5"/>
  <c r="N116" i="5"/>
  <c r="N117" i="5"/>
  <c r="N118" i="5"/>
  <c r="N119" i="5"/>
  <c r="N120" i="5"/>
  <c r="L110" i="5"/>
  <c r="L111" i="5"/>
  <c r="L112" i="5"/>
  <c r="L113" i="5"/>
  <c r="L114" i="5"/>
  <c r="L115" i="5"/>
  <c r="L116" i="5"/>
  <c r="L117" i="5"/>
  <c r="L118" i="5"/>
  <c r="L119" i="5"/>
  <c r="L120" i="5"/>
  <c r="K110" i="5"/>
  <c r="K111" i="5"/>
  <c r="K112" i="5"/>
  <c r="K113" i="5"/>
  <c r="K114" i="5"/>
  <c r="K115" i="5"/>
  <c r="K116" i="5"/>
  <c r="K117" i="5"/>
  <c r="K118" i="5"/>
  <c r="K119" i="5"/>
  <c r="K120" i="5"/>
  <c r="J110" i="5"/>
  <c r="J111" i="5"/>
  <c r="J112" i="5"/>
  <c r="J113" i="5"/>
  <c r="J114" i="5"/>
  <c r="J115" i="5"/>
  <c r="J116" i="5"/>
  <c r="J117" i="5"/>
  <c r="J118" i="5"/>
  <c r="J119" i="5"/>
  <c r="J120" i="5"/>
  <c r="H110" i="5"/>
  <c r="H111" i="5"/>
  <c r="H112" i="5"/>
  <c r="H113" i="5"/>
  <c r="H114" i="5"/>
  <c r="H115" i="5"/>
  <c r="H116" i="5"/>
  <c r="H117" i="5"/>
  <c r="H118" i="5"/>
  <c r="H119" i="5"/>
  <c r="H120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F121" i="5"/>
  <c r="F110" i="5"/>
  <c r="F111" i="5"/>
  <c r="F112" i="5"/>
  <c r="F113" i="5"/>
  <c r="F114" i="5"/>
  <c r="F115" i="5"/>
  <c r="F116" i="5"/>
  <c r="F117" i="5"/>
  <c r="F118" i="5"/>
  <c r="F119" i="5"/>
  <c r="F120" i="5"/>
  <c r="D121" i="5"/>
  <c r="D113" i="5"/>
  <c r="D110" i="5"/>
  <c r="D111" i="5"/>
  <c r="D112" i="5"/>
  <c r="D114" i="5"/>
  <c r="D115" i="5"/>
  <c r="D116" i="5"/>
  <c r="D117" i="5"/>
  <c r="D118" i="5"/>
  <c r="D119" i="5"/>
  <c r="D120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D109" i="5"/>
  <c r="F109" i="5"/>
  <c r="G109" i="5"/>
  <c r="J109" i="5"/>
  <c r="L109" i="5"/>
  <c r="N109" i="5"/>
  <c r="O109" i="5"/>
  <c r="P109" i="5"/>
  <c r="B111" i="5"/>
  <c r="B112" i="5"/>
  <c r="B113" i="5"/>
  <c r="B114" i="5"/>
  <c r="B115" i="5"/>
  <c r="B116" i="5"/>
  <c r="B117" i="5"/>
  <c r="B118" i="5"/>
  <c r="B119" i="5"/>
  <c r="B120" i="5"/>
  <c r="B121" i="5"/>
  <c r="B110" i="5"/>
  <c r="C84" i="5"/>
  <c r="D84" i="5"/>
  <c r="F84" i="5"/>
  <c r="G84" i="5"/>
  <c r="H84" i="5"/>
  <c r="J84" i="5"/>
  <c r="K84" i="5"/>
  <c r="L84" i="5"/>
  <c r="N84" i="5"/>
  <c r="O84" i="5"/>
  <c r="P84" i="5"/>
  <c r="B84" i="5"/>
  <c r="B80" i="5"/>
  <c r="B79" i="5"/>
  <c r="B78" i="5"/>
  <c r="C82" i="5"/>
  <c r="D82" i="5"/>
  <c r="F82" i="5"/>
  <c r="G82" i="5"/>
  <c r="H82" i="5"/>
  <c r="J82" i="5"/>
  <c r="K82" i="5"/>
  <c r="L82" i="5"/>
  <c r="N82" i="5"/>
  <c r="O82" i="5"/>
  <c r="P82" i="5"/>
  <c r="B82" i="5"/>
  <c r="P70" i="5"/>
  <c r="P71" i="5"/>
  <c r="P72" i="5"/>
  <c r="P73" i="5"/>
  <c r="P74" i="5"/>
  <c r="P75" i="5"/>
  <c r="P76" i="5"/>
  <c r="P77" i="5"/>
  <c r="P78" i="5"/>
  <c r="P79" i="5"/>
  <c r="P80" i="5"/>
  <c r="O70" i="5"/>
  <c r="O71" i="5"/>
  <c r="O72" i="5"/>
  <c r="O73" i="5"/>
  <c r="O74" i="5"/>
  <c r="O75" i="5"/>
  <c r="O76" i="5"/>
  <c r="O77" i="5"/>
  <c r="O78" i="5"/>
  <c r="O79" i="5"/>
  <c r="O80" i="5"/>
  <c r="N70" i="5"/>
  <c r="N71" i="5"/>
  <c r="N72" i="5"/>
  <c r="N73" i="5"/>
  <c r="N74" i="5"/>
  <c r="N75" i="5"/>
  <c r="N76" i="5"/>
  <c r="N77" i="5"/>
  <c r="N78" i="5"/>
  <c r="N79" i="5"/>
  <c r="N80" i="5"/>
  <c r="L70" i="5"/>
  <c r="L71" i="5"/>
  <c r="L72" i="5"/>
  <c r="L73" i="5"/>
  <c r="L74" i="5"/>
  <c r="L75" i="5"/>
  <c r="L76" i="5"/>
  <c r="L77" i="5"/>
  <c r="L78" i="5"/>
  <c r="L79" i="5"/>
  <c r="L80" i="5"/>
  <c r="K70" i="5"/>
  <c r="K71" i="5"/>
  <c r="K72" i="5"/>
  <c r="K73" i="5"/>
  <c r="K74" i="5"/>
  <c r="K75" i="5"/>
  <c r="K76" i="5"/>
  <c r="K77" i="5"/>
  <c r="K78" i="5"/>
  <c r="K79" i="5"/>
  <c r="K80" i="5"/>
  <c r="J70" i="5"/>
  <c r="J71" i="5"/>
  <c r="J72" i="5"/>
  <c r="J73" i="5"/>
  <c r="J74" i="5"/>
  <c r="J75" i="5"/>
  <c r="J76" i="5"/>
  <c r="J77" i="5"/>
  <c r="J78" i="5"/>
  <c r="J79" i="5"/>
  <c r="J80" i="5"/>
  <c r="H70" i="5"/>
  <c r="H71" i="5"/>
  <c r="H72" i="5"/>
  <c r="H73" i="5"/>
  <c r="H74" i="5"/>
  <c r="H75" i="5"/>
  <c r="H76" i="5"/>
  <c r="H77" i="5"/>
  <c r="H78" i="5"/>
  <c r="H79" i="5"/>
  <c r="H80" i="5"/>
  <c r="G70" i="5"/>
  <c r="G71" i="5"/>
  <c r="G72" i="5"/>
  <c r="G73" i="5"/>
  <c r="G74" i="5"/>
  <c r="G75" i="5"/>
  <c r="G76" i="5"/>
  <c r="G77" i="5"/>
  <c r="G78" i="5"/>
  <c r="G79" i="5"/>
  <c r="G80" i="5"/>
  <c r="F70" i="5"/>
  <c r="F71" i="5"/>
  <c r="F72" i="5"/>
  <c r="F73" i="5"/>
  <c r="F74" i="5"/>
  <c r="F75" i="5"/>
  <c r="F76" i="5"/>
  <c r="F77" i="5"/>
  <c r="F78" i="5"/>
  <c r="F79" i="5"/>
  <c r="F80" i="5"/>
  <c r="D70" i="5"/>
  <c r="D71" i="5"/>
  <c r="D72" i="5"/>
  <c r="D73" i="5"/>
  <c r="D74" i="5"/>
  <c r="D75" i="5"/>
  <c r="D76" i="5"/>
  <c r="D77" i="5"/>
  <c r="D78" i="5"/>
  <c r="D79" i="5"/>
  <c r="D80" i="5"/>
  <c r="D69" i="5"/>
  <c r="D83" i="5" s="1"/>
  <c r="F69" i="5"/>
  <c r="G69" i="5"/>
  <c r="H69" i="5"/>
  <c r="J69" i="5"/>
  <c r="L69" i="5"/>
  <c r="N69" i="5"/>
  <c r="P69" i="5"/>
  <c r="C69" i="5"/>
  <c r="C70" i="5"/>
  <c r="C71" i="5"/>
  <c r="C72" i="5"/>
  <c r="C73" i="5"/>
  <c r="C74" i="5"/>
  <c r="C75" i="5"/>
  <c r="C76" i="5"/>
  <c r="C77" i="5"/>
  <c r="C78" i="5"/>
  <c r="C79" i="5"/>
  <c r="C80" i="5"/>
  <c r="C68" i="5"/>
  <c r="D68" i="5"/>
  <c r="F68" i="5"/>
  <c r="G68" i="5"/>
  <c r="J68" i="5"/>
  <c r="L68" i="5"/>
  <c r="N68" i="5"/>
  <c r="P68" i="5"/>
  <c r="B70" i="5"/>
  <c r="B71" i="5"/>
  <c r="B72" i="5"/>
  <c r="B73" i="5"/>
  <c r="B74" i="5"/>
  <c r="B75" i="5"/>
  <c r="B76" i="5"/>
  <c r="B77" i="5"/>
  <c r="B69" i="5"/>
  <c r="C125" i="5"/>
  <c r="D125" i="5"/>
  <c r="F125" i="5"/>
  <c r="G125" i="5"/>
  <c r="H125" i="5"/>
  <c r="J125" i="5"/>
  <c r="K125" i="5"/>
  <c r="L125" i="5"/>
  <c r="N125" i="5"/>
  <c r="O125" i="5"/>
  <c r="P125" i="5"/>
  <c r="B125" i="5"/>
  <c r="C123" i="5"/>
  <c r="D123" i="5"/>
  <c r="F123" i="5"/>
  <c r="G123" i="5"/>
  <c r="H123" i="5"/>
  <c r="J123" i="5"/>
  <c r="K123" i="5"/>
  <c r="L123" i="5"/>
  <c r="N123" i="5"/>
  <c r="O123" i="5"/>
  <c r="P123" i="5"/>
  <c r="B123" i="5"/>
  <c r="I95" i="7"/>
  <c r="S95" i="7" s="1"/>
  <c r="I98" i="7"/>
  <c r="I99" i="7"/>
  <c r="S99" i="7" s="1"/>
  <c r="I100" i="7"/>
  <c r="S100" i="7" s="1"/>
  <c r="I97" i="7"/>
  <c r="S97" i="7" s="1"/>
  <c r="S98" i="7"/>
  <c r="H42" i="7"/>
  <c r="I94" i="7"/>
  <c r="I93" i="7"/>
  <c r="S93" i="7" s="1"/>
  <c r="I92" i="7"/>
  <c r="I91" i="7"/>
  <c r="E108" i="7"/>
  <c r="I60" i="7"/>
  <c r="S60" i="7" s="1"/>
  <c r="I59" i="7"/>
  <c r="I58" i="7"/>
  <c r="I56" i="7"/>
  <c r="I55" i="7"/>
  <c r="I54" i="7"/>
  <c r="E70" i="7"/>
  <c r="I53" i="7"/>
  <c r="I69" i="7" s="1"/>
  <c r="I52" i="7"/>
  <c r="I86" i="7"/>
  <c r="M86" i="7"/>
  <c r="R86" i="7"/>
  <c r="I87" i="7"/>
  <c r="M87" i="7"/>
  <c r="R87" i="7"/>
  <c r="I88" i="7"/>
  <c r="S88" i="7" s="1"/>
  <c r="M88" i="7"/>
  <c r="R88" i="7"/>
  <c r="I89" i="7"/>
  <c r="M89" i="7"/>
  <c r="S89" i="7" s="1"/>
  <c r="R89" i="7"/>
  <c r="E107" i="7"/>
  <c r="I90" i="7"/>
  <c r="M90" i="7"/>
  <c r="R90" i="7"/>
  <c r="R107" i="7" s="1"/>
  <c r="E113" i="7"/>
  <c r="I96" i="7"/>
  <c r="M96" i="7"/>
  <c r="R96" i="7"/>
  <c r="O83" i="7"/>
  <c r="K83" i="7"/>
  <c r="B44" i="7"/>
  <c r="I47" i="7"/>
  <c r="M47" i="7"/>
  <c r="R47" i="7"/>
  <c r="I48" i="7"/>
  <c r="M48" i="7"/>
  <c r="R48" i="7"/>
  <c r="I49" i="7"/>
  <c r="M49" i="7"/>
  <c r="R49" i="7"/>
  <c r="I50" i="7"/>
  <c r="M50" i="7"/>
  <c r="R50" i="7"/>
  <c r="E68" i="7"/>
  <c r="I51" i="7"/>
  <c r="M51" i="7"/>
  <c r="R51" i="7"/>
  <c r="E74" i="7"/>
  <c r="I57" i="7"/>
  <c r="M57" i="7"/>
  <c r="R57" i="7"/>
  <c r="S57" i="7" s="1"/>
  <c r="S74" i="7" s="1"/>
  <c r="I61" i="7"/>
  <c r="M61" i="7"/>
  <c r="M68" i="7" s="1"/>
  <c r="R61" i="7"/>
  <c r="E75" i="5"/>
  <c r="I75" i="5"/>
  <c r="E116" i="5"/>
  <c r="I116" i="5"/>
  <c r="H22" i="8"/>
  <c r="G22" i="8"/>
  <c r="G21" i="8"/>
  <c r="H12" i="8"/>
  <c r="G12" i="8"/>
  <c r="G11" i="8"/>
  <c r="J2" i="8"/>
  <c r="I2" i="8"/>
  <c r="K2" i="8"/>
  <c r="H2" i="8"/>
  <c r="G2" i="8"/>
  <c r="G1" i="8"/>
  <c r="M86" i="6"/>
  <c r="M44" i="6"/>
  <c r="O46" i="6"/>
  <c r="O88" i="6" s="1"/>
  <c r="K46" i="6"/>
  <c r="K88" i="6" s="1"/>
  <c r="G46" i="6"/>
  <c r="G88" i="6" s="1"/>
  <c r="C46" i="6"/>
  <c r="C88" i="6" s="1"/>
  <c r="H8" i="6"/>
  <c r="H25" i="6" s="1"/>
  <c r="H40" i="6" s="1"/>
  <c r="G8" i="6"/>
  <c r="F8" i="6"/>
  <c r="I91" i="6"/>
  <c r="I92" i="6"/>
  <c r="I93" i="6"/>
  <c r="I94" i="6"/>
  <c r="I95" i="6"/>
  <c r="I96" i="6"/>
  <c r="I97" i="6"/>
  <c r="I98" i="6"/>
  <c r="O110" i="6"/>
  <c r="O111" i="6"/>
  <c r="O112" i="6"/>
  <c r="J110" i="6"/>
  <c r="J111" i="6"/>
  <c r="J112" i="6"/>
  <c r="H110" i="6"/>
  <c r="H111" i="6"/>
  <c r="H112" i="6"/>
  <c r="G110" i="6"/>
  <c r="G111" i="6"/>
  <c r="G112" i="6"/>
  <c r="F110" i="6"/>
  <c r="F111" i="6"/>
  <c r="F112" i="6"/>
  <c r="D110" i="6"/>
  <c r="D111" i="6"/>
  <c r="D112" i="6"/>
  <c r="B109" i="6"/>
  <c r="I49" i="6"/>
  <c r="I50" i="6"/>
  <c r="I51" i="6"/>
  <c r="I52" i="6"/>
  <c r="I81" i="6" s="1"/>
  <c r="I53" i="6"/>
  <c r="I54" i="6"/>
  <c r="I55" i="6"/>
  <c r="I72" i="6"/>
  <c r="I56" i="6"/>
  <c r="I73" i="6"/>
  <c r="C26" i="6"/>
  <c r="F26" i="6"/>
  <c r="F27" i="6"/>
  <c r="F28" i="6"/>
  <c r="F29" i="6"/>
  <c r="G25" i="6"/>
  <c r="G40" i="6" s="1"/>
  <c r="G27" i="6"/>
  <c r="G28" i="6"/>
  <c r="G29" i="6"/>
  <c r="H26" i="6"/>
  <c r="H27" i="6"/>
  <c r="I28" i="6"/>
  <c r="L26" i="6"/>
  <c r="P26" i="6"/>
  <c r="H81" i="7"/>
  <c r="P11" i="7"/>
  <c r="P12" i="7"/>
  <c r="P13" i="7"/>
  <c r="P14" i="7"/>
  <c r="P28" i="7"/>
  <c r="P10" i="7"/>
  <c r="P27" i="7" s="1"/>
  <c r="P9" i="7"/>
  <c r="P26" i="7" s="1"/>
  <c r="P8" i="7"/>
  <c r="P25" i="7" s="1"/>
  <c r="P7" i="7"/>
  <c r="P40" i="7" s="1"/>
  <c r="O44" i="7"/>
  <c r="K44" i="7"/>
  <c r="Q14" i="7"/>
  <c r="O14" i="7"/>
  <c r="N14" i="7"/>
  <c r="Q13" i="7"/>
  <c r="O13" i="7"/>
  <c r="N13" i="7"/>
  <c r="Q12" i="7"/>
  <c r="O12" i="7"/>
  <c r="N12" i="7"/>
  <c r="R12" i="7" s="1"/>
  <c r="Q11" i="7"/>
  <c r="O11" i="7"/>
  <c r="N11" i="7"/>
  <c r="Q10" i="7"/>
  <c r="Q27" i="7" s="1"/>
  <c r="O10" i="7"/>
  <c r="N10" i="7"/>
  <c r="Q9" i="7"/>
  <c r="Q26" i="7" s="1"/>
  <c r="O9" i="7"/>
  <c r="N9" i="7"/>
  <c r="Q8" i="7"/>
  <c r="O8" i="7"/>
  <c r="N8" i="7"/>
  <c r="Q7" i="7"/>
  <c r="Q40" i="7" s="1"/>
  <c r="O7" i="7"/>
  <c r="N7" i="7"/>
  <c r="L14" i="7"/>
  <c r="K14" i="7"/>
  <c r="J14" i="7"/>
  <c r="L13" i="7"/>
  <c r="K13" i="7"/>
  <c r="J13" i="7"/>
  <c r="L12" i="7"/>
  <c r="K12" i="7"/>
  <c r="J12" i="7"/>
  <c r="M12" i="7" s="1"/>
  <c r="L11" i="7"/>
  <c r="K11" i="7"/>
  <c r="J11" i="7"/>
  <c r="J28" i="7" s="1"/>
  <c r="L10" i="7"/>
  <c r="K10" i="7"/>
  <c r="J10" i="7"/>
  <c r="L9" i="7"/>
  <c r="L26" i="7" s="1"/>
  <c r="K9" i="7"/>
  <c r="K26" i="7" s="1"/>
  <c r="J9" i="7"/>
  <c r="L8" i="7"/>
  <c r="K8" i="7"/>
  <c r="J8" i="7"/>
  <c r="M8" i="7" s="1"/>
  <c r="M25" i="7" s="1"/>
  <c r="L7" i="7"/>
  <c r="L40" i="7" s="1"/>
  <c r="K7" i="7"/>
  <c r="J7" i="7"/>
  <c r="Q65" i="7"/>
  <c r="Q66" i="7"/>
  <c r="Q68" i="7"/>
  <c r="O65" i="7"/>
  <c r="O66" i="7"/>
  <c r="O68" i="7"/>
  <c r="O78" i="7" s="1"/>
  <c r="N65" i="7"/>
  <c r="N66" i="7"/>
  <c r="N68" i="7"/>
  <c r="N78" i="7" s="1"/>
  <c r="M65" i="7"/>
  <c r="L65" i="7"/>
  <c r="L66" i="7"/>
  <c r="L68" i="7"/>
  <c r="K65" i="7"/>
  <c r="K66" i="7"/>
  <c r="K68" i="7"/>
  <c r="K78" i="7" s="1"/>
  <c r="J65" i="7"/>
  <c r="J66" i="7"/>
  <c r="J68" i="7"/>
  <c r="R14" i="7"/>
  <c r="R13" i="7"/>
  <c r="R10" i="7"/>
  <c r="R27" i="7" s="1"/>
  <c r="R9" i="7"/>
  <c r="R26" i="7" s="1"/>
  <c r="R7" i="7"/>
  <c r="R40" i="7" s="1"/>
  <c r="M14" i="7"/>
  <c r="M13" i="7"/>
  <c r="M11" i="7"/>
  <c r="M28" i="7" s="1"/>
  <c r="M10" i="7"/>
  <c r="M27" i="7" s="1"/>
  <c r="M9" i="7"/>
  <c r="I7" i="7"/>
  <c r="S7" i="7" s="1"/>
  <c r="G24" i="7"/>
  <c r="G25" i="7"/>
  <c r="G26" i="7"/>
  <c r="G27" i="7"/>
  <c r="G28" i="7"/>
  <c r="H24" i="7"/>
  <c r="H25" i="7"/>
  <c r="H26" i="7"/>
  <c r="H27" i="7"/>
  <c r="H28" i="7"/>
  <c r="J25" i="7"/>
  <c r="J26" i="7"/>
  <c r="J27" i="7"/>
  <c r="K24" i="7"/>
  <c r="K39" i="7" s="1"/>
  <c r="K25" i="7"/>
  <c r="K27" i="7"/>
  <c r="K28" i="7"/>
  <c r="L24" i="7"/>
  <c r="L39" i="7" s="1"/>
  <c r="L25" i="7"/>
  <c r="L27" i="7"/>
  <c r="L28" i="7"/>
  <c r="M26" i="7"/>
  <c r="N26" i="7"/>
  <c r="N27" i="7"/>
  <c r="O24" i="7"/>
  <c r="O39" i="7" s="1"/>
  <c r="O25" i="7"/>
  <c r="O26" i="7"/>
  <c r="O27" i="7"/>
  <c r="O28" i="7"/>
  <c r="Q24" i="7"/>
  <c r="Q39" i="7" s="1"/>
  <c r="Q25" i="7"/>
  <c r="Q28" i="7"/>
  <c r="H87" i="5"/>
  <c r="H46" i="5"/>
  <c r="O48" i="5"/>
  <c r="O89" i="5"/>
  <c r="K48" i="5"/>
  <c r="K89" i="5"/>
  <c r="G48" i="5"/>
  <c r="G89" i="5"/>
  <c r="C48" i="5"/>
  <c r="C89" i="5"/>
  <c r="I80" i="5"/>
  <c r="E123" i="5"/>
  <c r="I123" i="5"/>
  <c r="E125" i="5"/>
  <c r="K82" i="6"/>
  <c r="I66" i="6"/>
  <c r="I82" i="6" s="1"/>
  <c r="S92" i="7"/>
  <c r="S52" i="7"/>
  <c r="S54" i="7"/>
  <c r="S58" i="7"/>
  <c r="S94" i="7"/>
  <c r="S110" i="7" s="1"/>
  <c r="I66" i="7"/>
  <c r="I65" i="7"/>
  <c r="R64" i="7"/>
  <c r="M79" i="7"/>
  <c r="E63" i="7"/>
  <c r="I75" i="7"/>
  <c r="E79" i="7"/>
  <c r="I63" i="7"/>
  <c r="S46" i="7"/>
  <c r="R63" i="7"/>
  <c r="E77" i="7"/>
  <c r="S87" i="7"/>
  <c r="S53" i="7"/>
  <c r="S69" i="7" s="1"/>
  <c r="S55" i="7"/>
  <c r="S61" i="7"/>
  <c r="S51" i="7"/>
  <c r="S48" i="7"/>
  <c r="S47" i="7"/>
  <c r="S59" i="7"/>
  <c r="E115" i="5"/>
  <c r="M114" i="5"/>
  <c r="E114" i="5"/>
  <c r="E113" i="5"/>
  <c r="M112" i="5"/>
  <c r="E112" i="5"/>
  <c r="E111" i="5"/>
  <c r="E110" i="5"/>
  <c r="E109" i="5"/>
  <c r="I118" i="5"/>
  <c r="Q118" i="5"/>
  <c r="I115" i="5"/>
  <c r="I114" i="5"/>
  <c r="I113" i="5"/>
  <c r="Q112" i="5"/>
  <c r="I112" i="5"/>
  <c r="I111" i="5"/>
  <c r="Q110" i="5"/>
  <c r="I110" i="5"/>
  <c r="I109" i="5"/>
  <c r="I121" i="5"/>
  <c r="I119" i="5"/>
  <c r="M117" i="5"/>
  <c r="E120" i="5"/>
  <c r="E118" i="5"/>
  <c r="E84" i="5"/>
  <c r="E119" i="5"/>
  <c r="E117" i="5"/>
  <c r="E121" i="5"/>
  <c r="E74" i="5"/>
  <c r="E73" i="5"/>
  <c r="M72" i="5"/>
  <c r="E72" i="5"/>
  <c r="E71" i="5"/>
  <c r="M70" i="5"/>
  <c r="E70" i="5"/>
  <c r="E69" i="5"/>
  <c r="E68" i="5"/>
  <c r="L124" i="5"/>
  <c r="J124" i="5"/>
  <c r="K83" i="5"/>
  <c r="C83" i="5"/>
  <c r="I74" i="5"/>
  <c r="I73" i="5"/>
  <c r="I72" i="5"/>
  <c r="Q71" i="5"/>
  <c r="I71" i="5"/>
  <c r="I70" i="5"/>
  <c r="Q69" i="5"/>
  <c r="I69" i="5"/>
  <c r="I68" i="5"/>
  <c r="E76" i="5"/>
  <c r="I76" i="5"/>
  <c r="F124" i="5"/>
  <c r="I82" i="5"/>
  <c r="L83" i="5"/>
  <c r="G83" i="5"/>
  <c r="J83" i="5"/>
  <c r="E78" i="5"/>
  <c r="I79" i="5"/>
  <c r="I77" i="5"/>
  <c r="E79" i="5"/>
  <c r="E77" i="5"/>
  <c r="I78" i="5"/>
  <c r="G41" i="6"/>
  <c r="G39" i="6"/>
  <c r="M109" i="6"/>
  <c r="E109" i="6"/>
  <c r="M108" i="6"/>
  <c r="P39" i="6"/>
  <c r="E119" i="6"/>
  <c r="I109" i="6"/>
  <c r="H39" i="6"/>
  <c r="H41" i="6"/>
  <c r="M113" i="6"/>
  <c r="E122" i="6"/>
  <c r="B39" i="6"/>
  <c r="Q109" i="6"/>
  <c r="M116" i="6"/>
  <c r="H123" i="6"/>
  <c r="F123" i="6"/>
  <c r="M117" i="6"/>
  <c r="Q119" i="6"/>
  <c r="O123" i="6"/>
  <c r="J123" i="6"/>
  <c r="G123" i="6"/>
  <c r="B36" i="6"/>
  <c r="B34" i="6"/>
  <c r="B32" i="6"/>
  <c r="B30" i="6"/>
  <c r="B28" i="6"/>
  <c r="K36" i="6"/>
  <c r="K34" i="6"/>
  <c r="N36" i="6"/>
  <c r="N34" i="6"/>
  <c r="B37" i="6"/>
  <c r="B35" i="6"/>
  <c r="B33" i="6"/>
  <c r="B31" i="6"/>
  <c r="B29" i="6"/>
  <c r="B27" i="6"/>
  <c r="K37" i="6"/>
  <c r="K35" i="6"/>
  <c r="K33" i="6"/>
  <c r="N37" i="6"/>
  <c r="N33" i="6"/>
  <c r="N31" i="6"/>
  <c r="C123" i="6"/>
  <c r="P123" i="6"/>
  <c r="I124" i="6"/>
  <c r="I108" i="6"/>
  <c r="E108" i="6"/>
  <c r="L123" i="6"/>
  <c r="M120" i="6"/>
  <c r="M122" i="6"/>
  <c r="Q124" i="6"/>
  <c r="B43" i="5"/>
  <c r="H43" i="5"/>
  <c r="Q77" i="6"/>
  <c r="Q75" i="6"/>
  <c r="Q76" i="6"/>
  <c r="R57" i="6"/>
  <c r="R53" i="6"/>
  <c r="R51" i="6"/>
  <c r="R49" i="6"/>
  <c r="Q10" i="6"/>
  <c r="M77" i="6"/>
  <c r="M75" i="6"/>
  <c r="M69" i="6"/>
  <c r="M12" i="6"/>
  <c r="R62" i="6"/>
  <c r="M78" i="6"/>
  <c r="R56" i="6"/>
  <c r="M72" i="6"/>
  <c r="R52" i="6"/>
  <c r="R50" i="6"/>
  <c r="E77" i="6"/>
  <c r="E76" i="6"/>
  <c r="R61" i="6"/>
  <c r="R60" i="6"/>
  <c r="E12" i="6"/>
  <c r="Q22" i="6"/>
  <c r="Q20" i="6"/>
  <c r="Q19" i="6"/>
  <c r="Q18" i="6"/>
  <c r="Q17" i="6"/>
  <c r="Q16" i="6"/>
  <c r="Q15" i="6"/>
  <c r="Q14" i="6"/>
  <c r="Q30" i="6" s="1"/>
  <c r="Q13" i="6"/>
  <c r="Q12" i="6"/>
  <c r="Q9" i="6"/>
  <c r="Q8" i="6"/>
  <c r="R8" i="6" s="1"/>
  <c r="M8" i="6"/>
  <c r="R100" i="5"/>
  <c r="R99" i="5"/>
  <c r="R96" i="5"/>
  <c r="R105" i="5"/>
  <c r="R92" i="5"/>
  <c r="R107" i="5"/>
  <c r="R94" i="5"/>
  <c r="R65" i="5"/>
  <c r="R59" i="5"/>
  <c r="R57" i="5"/>
  <c r="R53" i="5"/>
  <c r="R52" i="5"/>
  <c r="R54" i="5"/>
  <c r="H39" i="7"/>
  <c r="K40" i="7"/>
  <c r="K38" i="7"/>
  <c r="O40" i="7"/>
  <c r="O38" i="7"/>
  <c r="I71" i="6"/>
  <c r="I69" i="6"/>
  <c r="I67" i="6"/>
  <c r="M110" i="7"/>
  <c r="M111" i="7"/>
  <c r="M112" i="7"/>
  <c r="M113" i="7"/>
  <c r="M106" i="7"/>
  <c r="E106" i="7"/>
  <c r="M105" i="7"/>
  <c r="E105" i="7"/>
  <c r="M104" i="7"/>
  <c r="E104" i="7"/>
  <c r="M103" i="7"/>
  <c r="E103" i="7"/>
  <c r="E72" i="7"/>
  <c r="I110" i="7"/>
  <c r="E111" i="7"/>
  <c r="I112" i="7"/>
  <c r="R116" i="7"/>
  <c r="R38" i="7"/>
  <c r="P38" i="7"/>
  <c r="L38" i="7"/>
  <c r="I70" i="6"/>
  <c r="I68" i="6"/>
  <c r="E67" i="7"/>
  <c r="E66" i="7"/>
  <c r="E65" i="7"/>
  <c r="E64" i="7"/>
  <c r="R110" i="7"/>
  <c r="R111" i="7"/>
  <c r="R112" i="7"/>
  <c r="R113" i="7"/>
  <c r="R106" i="7"/>
  <c r="I106" i="7"/>
  <c r="R105" i="7"/>
  <c r="I105" i="7"/>
  <c r="R104" i="7"/>
  <c r="I104" i="7"/>
  <c r="R103" i="7"/>
  <c r="I103" i="7"/>
  <c r="E69" i="7"/>
  <c r="E71" i="7"/>
  <c r="E73" i="7"/>
  <c r="E75" i="7"/>
  <c r="S91" i="7"/>
  <c r="S108" i="7" s="1"/>
  <c r="I108" i="7"/>
  <c r="E109" i="7"/>
  <c r="E110" i="7"/>
  <c r="E114" i="7"/>
  <c r="E112" i="7"/>
  <c r="S85" i="7"/>
  <c r="R102" i="7"/>
  <c r="M102" i="7"/>
  <c r="I102" i="7"/>
  <c r="E102" i="7"/>
  <c r="M116" i="7"/>
  <c r="E116" i="7"/>
  <c r="M118" i="7"/>
  <c r="E7" i="7"/>
  <c r="B38" i="7"/>
  <c r="Q38" i="7"/>
  <c r="N38" i="7"/>
  <c r="J38" i="7"/>
  <c r="B41" i="5"/>
  <c r="P41" i="5"/>
  <c r="B37" i="5"/>
  <c r="B31" i="5"/>
  <c r="B29" i="5"/>
  <c r="L25" i="5"/>
  <c r="K25" i="5"/>
  <c r="F25" i="5"/>
  <c r="C34" i="5"/>
  <c r="D37" i="5"/>
  <c r="D35" i="5"/>
  <c r="D29" i="5"/>
  <c r="F30" i="5"/>
  <c r="G31" i="5"/>
  <c r="H32" i="5"/>
  <c r="J37" i="5"/>
  <c r="K36" i="5"/>
  <c r="K30" i="5"/>
  <c r="L31" i="5"/>
  <c r="N36" i="5"/>
  <c r="O27" i="5"/>
  <c r="R64" i="5"/>
  <c r="B34" i="5"/>
  <c r="B32" i="5"/>
  <c r="C37" i="5"/>
  <c r="C27" i="5"/>
  <c r="D32" i="5"/>
  <c r="F33" i="5"/>
  <c r="F27" i="5"/>
  <c r="H37" i="5"/>
  <c r="H31" i="5"/>
  <c r="J32" i="5"/>
  <c r="K35" i="5"/>
  <c r="L36" i="5"/>
  <c r="L30" i="5"/>
  <c r="O36" i="5"/>
  <c r="P35" i="5"/>
  <c r="M68" i="6"/>
  <c r="Q73" i="6"/>
  <c r="E73" i="6"/>
  <c r="Q71" i="6"/>
  <c r="E71" i="6"/>
  <c r="Q69" i="6"/>
  <c r="E69" i="6"/>
  <c r="Q67" i="6"/>
  <c r="Q34" i="6"/>
  <c r="Q31" i="6"/>
  <c r="I70" i="7"/>
  <c r="I114" i="7"/>
  <c r="I116" i="7"/>
  <c r="I113" i="7"/>
  <c r="I111" i="7"/>
  <c r="I118" i="7"/>
  <c r="S96" i="7"/>
  <c r="S109" i="7"/>
  <c r="I109" i="7"/>
  <c r="F29" i="7"/>
  <c r="S20" i="7"/>
  <c r="B36" i="7"/>
  <c r="I18" i="7"/>
  <c r="B35" i="7"/>
  <c r="I79" i="7"/>
  <c r="I77" i="7"/>
  <c r="I71" i="7"/>
  <c r="S56" i="7"/>
  <c r="I17" i="7"/>
  <c r="I33" i="7" s="1"/>
  <c r="B33" i="7"/>
  <c r="B32" i="7"/>
  <c r="S16" i="7"/>
  <c r="S68" i="7"/>
  <c r="B31" i="7"/>
  <c r="B29" i="7"/>
  <c r="B28" i="7"/>
  <c r="S10" i="7"/>
  <c r="B26" i="7"/>
  <c r="B25" i="7"/>
  <c r="N34" i="5"/>
  <c r="O37" i="5"/>
  <c r="O34" i="5"/>
  <c r="O29" i="5"/>
  <c r="P29" i="5"/>
  <c r="P25" i="5"/>
  <c r="N43" i="5"/>
  <c r="M13" i="5"/>
  <c r="E12" i="5"/>
  <c r="I15" i="5"/>
  <c r="J41" i="5"/>
  <c r="G37" i="5"/>
  <c r="I19" i="5"/>
  <c r="I18" i="5"/>
  <c r="I32" i="5" s="1"/>
  <c r="I17" i="5"/>
  <c r="I16" i="5"/>
  <c r="E124" i="5"/>
  <c r="H124" i="5"/>
  <c r="I14" i="5"/>
  <c r="I13" i="5"/>
  <c r="G26" i="5"/>
  <c r="R95" i="5"/>
  <c r="Q79" i="5"/>
  <c r="Q82" i="5"/>
  <c r="H83" i="5"/>
  <c r="I84" i="5"/>
  <c r="C43" i="5"/>
  <c r="C26" i="5"/>
  <c r="C25" i="5"/>
  <c r="S71" i="7"/>
  <c r="G34" i="10" l="1"/>
  <c r="R40" i="10" s="1"/>
  <c r="S23" i="15"/>
  <c r="S25" i="15"/>
  <c r="S17" i="15"/>
  <c r="G24" i="10"/>
  <c r="R30" i="10" s="1"/>
  <c r="C8" i="10"/>
  <c r="L4" i="10" s="1"/>
  <c r="R149" i="13"/>
  <c r="C27" i="10" s="1"/>
  <c r="K24" i="10" s="1"/>
  <c r="R34" i="10" s="1"/>
  <c r="C49" i="10"/>
  <c r="M44" i="10" s="1"/>
  <c r="R56" i="10" s="1"/>
  <c r="G44" i="10"/>
  <c r="R50" i="10" s="1"/>
  <c r="G13" i="10"/>
  <c r="Q20" i="10" s="1"/>
  <c r="B19" i="10"/>
  <c r="M13" i="10" s="1"/>
  <c r="Q26" i="10" s="1"/>
  <c r="B18" i="10"/>
  <c r="L13" i="10" s="1"/>
  <c r="R23" i="13"/>
  <c r="R17" i="13"/>
  <c r="R25" i="13"/>
  <c r="B38" i="10"/>
  <c r="L33" i="10" s="1"/>
  <c r="R21" i="12"/>
  <c r="G35" i="10"/>
  <c r="S40" i="10" s="1"/>
  <c r="D39" i="10"/>
  <c r="M35" i="10" s="1"/>
  <c r="S46" i="10" s="1"/>
  <c r="D38" i="10"/>
  <c r="L35" i="10" s="1"/>
  <c r="R23" i="12"/>
  <c r="R17" i="12"/>
  <c r="R25" i="12"/>
  <c r="R20" i="12"/>
  <c r="R148" i="12"/>
  <c r="C17" i="10" s="1"/>
  <c r="K14" i="10" s="1"/>
  <c r="R24" i="10" s="1"/>
  <c r="C9" i="10"/>
  <c r="M4" i="10" s="1"/>
  <c r="R16" i="10" s="1"/>
  <c r="R19" i="14"/>
  <c r="R149" i="14"/>
  <c r="C37" i="10" s="1"/>
  <c r="K34" i="10" s="1"/>
  <c r="R44" i="10" s="1"/>
  <c r="S99" i="15"/>
  <c r="C45" i="10" s="1"/>
  <c r="I44" i="10" s="1"/>
  <c r="R52" i="10" s="1"/>
  <c r="G45" i="10"/>
  <c r="S50" i="10" s="1"/>
  <c r="D49" i="10"/>
  <c r="M45" i="10" s="1"/>
  <c r="S56" i="10" s="1"/>
  <c r="D48" i="10"/>
  <c r="L45" i="10" s="1"/>
  <c r="R99" i="13"/>
  <c r="C25" i="10" s="1"/>
  <c r="I24" i="10" s="1"/>
  <c r="R32" i="10" s="1"/>
  <c r="S149" i="15"/>
  <c r="C47" i="10" s="1"/>
  <c r="K44" i="10" s="1"/>
  <c r="R54" i="10" s="1"/>
  <c r="Q24" i="13"/>
  <c r="R49" i="12"/>
  <c r="C13" i="10" s="1"/>
  <c r="R18" i="12"/>
  <c r="D28" i="10"/>
  <c r="L25" i="10" s="1"/>
  <c r="G25" i="10"/>
  <c r="S30" i="10" s="1"/>
  <c r="D29" i="10"/>
  <c r="M25" i="10" s="1"/>
  <c r="S36" i="10" s="1"/>
  <c r="I24" i="15"/>
  <c r="B39" i="10"/>
  <c r="M33" i="10" s="1"/>
  <c r="Q46" i="10" s="1"/>
  <c r="I24" i="14"/>
  <c r="S20" i="15"/>
  <c r="R123" i="12"/>
  <c r="C16" i="10" s="1"/>
  <c r="J14" i="10" s="1"/>
  <c r="R23" i="10" s="1"/>
  <c r="M61" i="16"/>
  <c r="S15" i="10"/>
  <c r="R4" i="10"/>
  <c r="M32" i="16"/>
  <c r="R19" i="12"/>
  <c r="E24" i="12"/>
  <c r="R17" i="14"/>
  <c r="R23" i="14"/>
  <c r="R25" i="14"/>
  <c r="R124" i="13"/>
  <c r="C26" i="10" s="1"/>
  <c r="J24" i="10" s="1"/>
  <c r="R33" i="10" s="1"/>
  <c r="R21" i="13"/>
  <c r="R18" i="14"/>
  <c r="S18" i="15"/>
  <c r="G43" i="10"/>
  <c r="Q50" i="10" s="1"/>
  <c r="B49" i="10"/>
  <c r="M43" i="10" s="1"/>
  <c r="Q56" i="10" s="1"/>
  <c r="B48" i="10"/>
  <c r="L43" i="10" s="1"/>
  <c r="S124" i="15"/>
  <c r="C46" i="10" s="1"/>
  <c r="J44" i="10" s="1"/>
  <c r="R53" i="10" s="1"/>
  <c r="R20" i="13"/>
  <c r="D19" i="10"/>
  <c r="M15" i="10" s="1"/>
  <c r="S26" i="10" s="1"/>
  <c r="D18" i="10"/>
  <c r="L15" i="10" s="1"/>
  <c r="G15" i="10"/>
  <c r="S20" i="10" s="1"/>
  <c r="R18" i="13"/>
  <c r="B28" i="10"/>
  <c r="L23" i="10" s="1"/>
  <c r="B29" i="10"/>
  <c r="M23" i="10" s="1"/>
  <c r="Q36" i="10" s="1"/>
  <c r="G23" i="10"/>
  <c r="Q30" i="10" s="1"/>
  <c r="R2" i="10"/>
  <c r="Q15" i="10"/>
  <c r="S74" i="15"/>
  <c r="C44" i="10" s="1"/>
  <c r="H44" i="10" s="1"/>
  <c r="R51" i="10" s="1"/>
  <c r="R98" i="12"/>
  <c r="C15" i="10" s="1"/>
  <c r="I14" i="10" s="1"/>
  <c r="R22" i="10" s="1"/>
  <c r="S19" i="15"/>
  <c r="R24" i="11"/>
  <c r="I24" i="12"/>
  <c r="R74" i="14"/>
  <c r="C34" i="10" s="1"/>
  <c r="H34" i="10" s="1"/>
  <c r="R41" i="10" s="1"/>
  <c r="I36" i="7"/>
  <c r="I15" i="7"/>
  <c r="I32" i="7" s="1"/>
  <c r="F32" i="7"/>
  <c r="I9" i="7"/>
  <c r="I26" i="7" s="1"/>
  <c r="F38" i="7"/>
  <c r="S73" i="7"/>
  <c r="R77" i="6"/>
  <c r="C30" i="5"/>
  <c r="C28" i="5"/>
  <c r="C31" i="5"/>
  <c r="D33" i="5"/>
  <c r="D36" i="5"/>
  <c r="D34" i="5"/>
  <c r="F36" i="5"/>
  <c r="F34" i="5"/>
  <c r="F37" i="5"/>
  <c r="F28" i="5"/>
  <c r="F41" i="5"/>
  <c r="F29" i="5"/>
  <c r="G27" i="5"/>
  <c r="G30" i="5"/>
  <c r="H35" i="5"/>
  <c r="H33" i="5"/>
  <c r="H27" i="5"/>
  <c r="H25" i="5"/>
  <c r="K34" i="5"/>
  <c r="K37" i="5"/>
  <c r="K26" i="5"/>
  <c r="K42" i="5" s="1"/>
  <c r="K29" i="5"/>
  <c r="L34" i="5"/>
  <c r="L32" i="5"/>
  <c r="L29" i="5"/>
  <c r="L27" i="5"/>
  <c r="L42" i="5" s="1"/>
  <c r="N33" i="5"/>
  <c r="N35" i="5"/>
  <c r="N41" i="5"/>
  <c r="N27" i="5"/>
  <c r="P30" i="5"/>
  <c r="P33" i="5"/>
  <c r="S13" i="7"/>
  <c r="K43" i="5"/>
  <c r="G43" i="5"/>
  <c r="I29" i="5"/>
  <c r="I31" i="5"/>
  <c r="P32" i="5"/>
  <c r="F31" i="7"/>
  <c r="Q29" i="6"/>
  <c r="K27" i="5"/>
  <c r="G28" i="5"/>
  <c r="F35" i="5"/>
  <c r="F42" i="5" s="1"/>
  <c r="C29" i="5"/>
  <c r="L33" i="5"/>
  <c r="J29" i="5"/>
  <c r="H34" i="5"/>
  <c r="F32" i="5"/>
  <c r="G25" i="5"/>
  <c r="E78" i="7"/>
  <c r="Q32" i="6"/>
  <c r="Q20" i="5"/>
  <c r="Q37" i="5" s="1"/>
  <c r="Q80" i="5"/>
  <c r="Q78" i="5"/>
  <c r="Q18" i="5"/>
  <c r="R18" i="5" s="1"/>
  <c r="Q17" i="5"/>
  <c r="Q32" i="5" s="1"/>
  <c r="Q77" i="5"/>
  <c r="Q15" i="5"/>
  <c r="Q75" i="5"/>
  <c r="Q74" i="5"/>
  <c r="Q14" i="5"/>
  <c r="Q13" i="5"/>
  <c r="Q73" i="5"/>
  <c r="Q12" i="5"/>
  <c r="R12" i="5" s="1"/>
  <c r="Q72" i="5"/>
  <c r="Q70" i="5"/>
  <c r="Q10" i="5"/>
  <c r="Q8" i="5"/>
  <c r="Q25" i="5" s="1"/>
  <c r="Q68" i="5"/>
  <c r="Q84" i="5"/>
  <c r="Q121" i="5"/>
  <c r="Q120" i="5"/>
  <c r="Q119" i="5"/>
  <c r="Q117" i="5"/>
  <c r="Q116" i="5"/>
  <c r="Q115" i="5"/>
  <c r="Q114" i="5"/>
  <c r="Q113" i="5"/>
  <c r="Q111" i="5"/>
  <c r="Q123" i="5"/>
  <c r="Q109" i="5"/>
  <c r="Q125" i="5"/>
  <c r="R105" i="6"/>
  <c r="M22" i="6"/>
  <c r="L36" i="6"/>
  <c r="N35" i="6"/>
  <c r="Q21" i="6"/>
  <c r="Q36" i="6" s="1"/>
  <c r="K28" i="6"/>
  <c r="M11" i="6"/>
  <c r="K27" i="6"/>
  <c r="K26" i="6"/>
  <c r="B25" i="6"/>
  <c r="B40" i="6" s="1"/>
  <c r="E9" i="6"/>
  <c r="E26" i="6" s="1"/>
  <c r="B41" i="6"/>
  <c r="B26" i="6"/>
  <c r="F33" i="7"/>
  <c r="F34" i="7"/>
  <c r="F30" i="7"/>
  <c r="I13" i="7"/>
  <c r="F28" i="7"/>
  <c r="I11" i="7"/>
  <c r="Q33" i="6"/>
  <c r="Q35" i="6"/>
  <c r="R12" i="6"/>
  <c r="J26" i="5"/>
  <c r="J25" i="5"/>
  <c r="D43" i="5"/>
  <c r="D25" i="5"/>
  <c r="H30" i="5"/>
  <c r="H28" i="5"/>
  <c r="J33" i="5"/>
  <c r="J36" i="5"/>
  <c r="K31" i="5"/>
  <c r="K32" i="5"/>
  <c r="L37" i="5"/>
  <c r="L35" i="5"/>
  <c r="N28" i="5"/>
  <c r="N30" i="5"/>
  <c r="O33" i="5"/>
  <c r="O35" i="5"/>
  <c r="O32" i="5"/>
  <c r="O30" i="5"/>
  <c r="P34" i="5"/>
  <c r="P36" i="5"/>
  <c r="P43" i="5"/>
  <c r="P27" i="5"/>
  <c r="P28" i="5"/>
  <c r="H41" i="5"/>
  <c r="H26" i="5"/>
  <c r="H42" i="5" s="1"/>
  <c r="N25" i="5"/>
  <c r="P37" i="5"/>
  <c r="N31" i="5"/>
  <c r="F35" i="7"/>
  <c r="F40" i="7"/>
  <c r="P31" i="5"/>
  <c r="L28" i="5"/>
  <c r="K33" i="5"/>
  <c r="H29" i="5"/>
  <c r="G36" i="5"/>
  <c r="D30" i="5"/>
  <c r="C35" i="5"/>
  <c r="N32" i="5"/>
  <c r="K28" i="5"/>
  <c r="J35" i="5"/>
  <c r="G29" i="5"/>
  <c r="D27" i="5"/>
  <c r="C32" i="5"/>
  <c r="R66" i="6"/>
  <c r="R67" i="6"/>
  <c r="F43" i="5"/>
  <c r="L78" i="7"/>
  <c r="R104" i="6"/>
  <c r="R120" i="6" s="1"/>
  <c r="M119" i="6"/>
  <c r="R103" i="6"/>
  <c r="E120" i="6"/>
  <c r="E118" i="6"/>
  <c r="R101" i="6"/>
  <c r="R118" i="6" s="1"/>
  <c r="Q118" i="6"/>
  <c r="Q117" i="6"/>
  <c r="Q116" i="6"/>
  <c r="R99" i="6"/>
  <c r="E114" i="6"/>
  <c r="E113" i="6"/>
  <c r="E116" i="6"/>
  <c r="R97" i="6"/>
  <c r="Q114" i="6"/>
  <c r="R96" i="6"/>
  <c r="R113" i="6" s="1"/>
  <c r="M111" i="6"/>
  <c r="M124" i="6"/>
  <c r="M112" i="6"/>
  <c r="M110" i="6"/>
  <c r="M123" i="6" s="1"/>
  <c r="R95" i="6"/>
  <c r="R112" i="6" s="1"/>
  <c r="E112" i="6"/>
  <c r="Q110" i="6"/>
  <c r="Q122" i="6"/>
  <c r="R93" i="6"/>
  <c r="R110" i="6" s="1"/>
  <c r="R92" i="6"/>
  <c r="E124" i="6"/>
  <c r="Q78" i="6"/>
  <c r="R64" i="6"/>
  <c r="R78" i="6" s="1"/>
  <c r="M73" i="6"/>
  <c r="M76" i="6"/>
  <c r="R59" i="6"/>
  <c r="R76" i="6" s="1"/>
  <c r="M74" i="6"/>
  <c r="E75" i="6"/>
  <c r="R58" i="6"/>
  <c r="E74" i="6"/>
  <c r="E72" i="6"/>
  <c r="Q72" i="6"/>
  <c r="Q70" i="6"/>
  <c r="R55" i="6"/>
  <c r="R72" i="6" s="1"/>
  <c r="M71" i="6"/>
  <c r="M70" i="6"/>
  <c r="R54" i="6"/>
  <c r="E70" i="6"/>
  <c r="E68" i="6"/>
  <c r="E66" i="6"/>
  <c r="E67" i="6"/>
  <c r="E83" i="6"/>
  <c r="E81" i="6"/>
  <c r="E25" i="6"/>
  <c r="P41" i="6"/>
  <c r="P25" i="6"/>
  <c r="B82" i="6"/>
  <c r="L82" i="6"/>
  <c r="B117" i="7"/>
  <c r="K39" i="6"/>
  <c r="F25" i="6"/>
  <c r="F40" i="6" s="1"/>
  <c r="F41" i="6"/>
  <c r="G82" i="6"/>
  <c r="O26" i="5"/>
  <c r="M19" i="5"/>
  <c r="M35" i="5" s="1"/>
  <c r="M79" i="5"/>
  <c r="M76" i="5"/>
  <c r="M73" i="5"/>
  <c r="M82" i="5"/>
  <c r="M84" i="5"/>
  <c r="M121" i="5"/>
  <c r="M119" i="5"/>
  <c r="M116" i="5"/>
  <c r="M113" i="5"/>
  <c r="M111" i="5"/>
  <c r="E13" i="6"/>
  <c r="E30" i="6" s="1"/>
  <c r="C29" i="6"/>
  <c r="L29" i="6"/>
  <c r="L27" i="6"/>
  <c r="L28" i="6"/>
  <c r="N39" i="6"/>
  <c r="B25" i="5"/>
  <c r="R62" i="5"/>
  <c r="M23" i="5"/>
  <c r="R23" i="5" s="1"/>
  <c r="O43" i="5"/>
  <c r="B30" i="7"/>
  <c r="B34" i="7"/>
  <c r="B28" i="5"/>
  <c r="B36" i="5"/>
  <c r="O25" i="5"/>
  <c r="B33" i="5"/>
  <c r="E117" i="7"/>
  <c r="R55" i="5"/>
  <c r="R69" i="5" s="1"/>
  <c r="R61" i="5"/>
  <c r="R102" i="5"/>
  <c r="R116" i="5" s="1"/>
  <c r="R93" i="5"/>
  <c r="R110" i="5" s="1"/>
  <c r="L43" i="5"/>
  <c r="K41" i="5"/>
  <c r="N41" i="6"/>
  <c r="L41" i="6"/>
  <c r="M68" i="5"/>
  <c r="M125" i="5"/>
  <c r="J40" i="7"/>
  <c r="M7" i="7"/>
  <c r="J24" i="7"/>
  <c r="J39" i="7" s="1"/>
  <c r="N40" i="7"/>
  <c r="N24" i="7"/>
  <c r="N39" i="7" s="1"/>
  <c r="R11" i="7"/>
  <c r="R28" i="7" s="1"/>
  <c r="N28" i="7"/>
  <c r="N26" i="6"/>
  <c r="D39" i="7"/>
  <c r="F82" i="6"/>
  <c r="C30" i="6"/>
  <c r="L37" i="6"/>
  <c r="M20" i="6"/>
  <c r="L34" i="6"/>
  <c r="M15" i="6"/>
  <c r="K29" i="6"/>
  <c r="E15" i="6"/>
  <c r="R15" i="6" s="1"/>
  <c r="C32" i="6"/>
  <c r="P30" i="6"/>
  <c r="P29" i="6"/>
  <c r="I111" i="6"/>
  <c r="I110" i="6"/>
  <c r="I123" i="6" s="1"/>
  <c r="I122" i="6"/>
  <c r="M80" i="5"/>
  <c r="M20" i="5"/>
  <c r="M37" i="5" s="1"/>
  <c r="M17" i="5"/>
  <c r="M33" i="5" s="1"/>
  <c r="M77" i="5"/>
  <c r="M15" i="5"/>
  <c r="M75" i="5"/>
  <c r="M71" i="5"/>
  <c r="M69" i="5"/>
  <c r="M9" i="5"/>
  <c r="M120" i="5"/>
  <c r="M118" i="5"/>
  <c r="M14" i="5"/>
  <c r="M115" i="5"/>
  <c r="M109" i="5"/>
  <c r="M8" i="5"/>
  <c r="B27" i="7"/>
  <c r="I35" i="7"/>
  <c r="B40" i="7"/>
  <c r="R60" i="5"/>
  <c r="R74" i="5" s="1"/>
  <c r="L41" i="5"/>
  <c r="B24" i="7"/>
  <c r="R51" i="5"/>
  <c r="R56" i="5"/>
  <c r="R73" i="5" s="1"/>
  <c r="R63" i="5"/>
  <c r="R80" i="5" s="1"/>
  <c r="R104" i="5"/>
  <c r="R121" i="5" s="1"/>
  <c r="R98" i="5"/>
  <c r="R113" i="5" s="1"/>
  <c r="Q11" i="6"/>
  <c r="O41" i="5"/>
  <c r="C39" i="6"/>
  <c r="L39" i="6"/>
  <c r="F39" i="6"/>
  <c r="M78" i="5"/>
  <c r="N25" i="6"/>
  <c r="I8" i="6"/>
  <c r="R68" i="7"/>
  <c r="R65" i="7"/>
  <c r="R78" i="7" s="1"/>
  <c r="R77" i="7"/>
  <c r="S50" i="7"/>
  <c r="S67" i="7" s="1"/>
  <c r="R66" i="7"/>
  <c r="R79" i="7"/>
  <c r="M66" i="7"/>
  <c r="M63" i="7"/>
  <c r="M78" i="7" s="1"/>
  <c r="M64" i="7"/>
  <c r="S49" i="7"/>
  <c r="S77" i="7" s="1"/>
  <c r="B23" i="8" s="1"/>
  <c r="M107" i="7"/>
  <c r="S90" i="7"/>
  <c r="I72" i="7"/>
  <c r="I73" i="7"/>
  <c r="F83" i="5"/>
  <c r="N83" i="5"/>
  <c r="D124" i="5"/>
  <c r="K124" i="5"/>
  <c r="O124" i="5"/>
  <c r="P124" i="5"/>
  <c r="J78" i="7"/>
  <c r="M118" i="6"/>
  <c r="E117" i="6"/>
  <c r="R102" i="6"/>
  <c r="R119" i="6" s="1"/>
  <c r="Q115" i="6"/>
  <c r="M115" i="6"/>
  <c r="M114" i="6"/>
  <c r="E115" i="6"/>
  <c r="Q111" i="6"/>
  <c r="Q112" i="6"/>
  <c r="Q113" i="6"/>
  <c r="E110" i="6"/>
  <c r="E111" i="6"/>
  <c r="E123" i="6" s="1"/>
  <c r="Q108" i="6"/>
  <c r="Q81" i="6"/>
  <c r="Q83" i="6"/>
  <c r="M66" i="6"/>
  <c r="M82" i="6" s="1"/>
  <c r="M83" i="6"/>
  <c r="K25" i="6"/>
  <c r="K41" i="6"/>
  <c r="N82" i="6"/>
  <c r="E23" i="6"/>
  <c r="L35" i="6"/>
  <c r="M17" i="6"/>
  <c r="E17" i="6"/>
  <c r="E33" i="6" s="1"/>
  <c r="C33" i="6"/>
  <c r="C34" i="6"/>
  <c r="N27" i="6"/>
  <c r="N29" i="6"/>
  <c r="I67" i="7"/>
  <c r="M77" i="7"/>
  <c r="S86" i="7"/>
  <c r="Q78" i="7"/>
  <c r="P117" i="7"/>
  <c r="K117" i="7"/>
  <c r="P26" i="5"/>
  <c r="P42" i="5" s="1"/>
  <c r="N26" i="5"/>
  <c r="N42" i="5" s="1"/>
  <c r="F26" i="5"/>
  <c r="M19" i="6"/>
  <c r="E19" i="6"/>
  <c r="R19" i="6" s="1"/>
  <c r="C36" i="6"/>
  <c r="L33" i="6"/>
  <c r="C28" i="6"/>
  <c r="P27" i="6"/>
  <c r="F36" i="7"/>
  <c r="F25" i="7"/>
  <c r="F78" i="7"/>
  <c r="R8" i="7"/>
  <c r="R25" i="7" s="1"/>
  <c r="N25" i="7"/>
  <c r="I83" i="6"/>
  <c r="I64" i="7"/>
  <c r="P78" i="7"/>
  <c r="O117" i="7"/>
  <c r="J117" i="7"/>
  <c r="H82" i="6"/>
  <c r="C41" i="6"/>
  <c r="C27" i="6"/>
  <c r="C40" i="6" s="1"/>
  <c r="E20" i="5"/>
  <c r="E80" i="5"/>
  <c r="E83" i="5" s="1"/>
  <c r="E8" i="5"/>
  <c r="E25" i="5" s="1"/>
  <c r="E82" i="5"/>
  <c r="E16" i="5"/>
  <c r="R106" i="6"/>
  <c r="Q66" i="6"/>
  <c r="Q82" i="6" s="1"/>
  <c r="M81" i="6"/>
  <c r="L25" i="6"/>
  <c r="Q23" i="6"/>
  <c r="R23" i="6" s="1"/>
  <c r="M21" i="6"/>
  <c r="M39" i="6" s="1"/>
  <c r="E21" i="6"/>
  <c r="P36" i="6"/>
  <c r="M13" i="6"/>
  <c r="K30" i="6"/>
  <c r="N28" i="6"/>
  <c r="I8" i="7"/>
  <c r="F27" i="7"/>
  <c r="I112" i="6"/>
  <c r="I107" i="7"/>
  <c r="P83" i="5"/>
  <c r="N117" i="7"/>
  <c r="F24" i="7"/>
  <c r="C39" i="7"/>
  <c r="D41" i="5"/>
  <c r="I125" i="5"/>
  <c r="E22" i="6"/>
  <c r="R22" i="6" s="1"/>
  <c r="E20" i="6"/>
  <c r="E18" i="6"/>
  <c r="E16" i="6"/>
  <c r="R16" i="6" s="1"/>
  <c r="E14" i="6"/>
  <c r="E31" i="6" s="1"/>
  <c r="M10" i="6"/>
  <c r="S70" i="7"/>
  <c r="S72" i="7"/>
  <c r="I34" i="7"/>
  <c r="S15" i="7"/>
  <c r="I117" i="7"/>
  <c r="I74" i="7"/>
  <c r="N124" i="5"/>
  <c r="M124" i="5"/>
  <c r="J43" i="5"/>
  <c r="M30" i="5"/>
  <c r="J30" i="5"/>
  <c r="J27" i="5"/>
  <c r="R111" i="5"/>
  <c r="I30" i="5"/>
  <c r="G33" i="5"/>
  <c r="G124" i="5"/>
  <c r="I33" i="5"/>
  <c r="R103" i="5"/>
  <c r="G34" i="5"/>
  <c r="I117" i="5"/>
  <c r="I120" i="5"/>
  <c r="R16" i="5"/>
  <c r="Q27" i="5"/>
  <c r="R13" i="5"/>
  <c r="Q30" i="5"/>
  <c r="R15" i="5"/>
  <c r="Q34" i="5"/>
  <c r="Q76" i="5"/>
  <c r="Q43" i="5"/>
  <c r="R10" i="5"/>
  <c r="M28" i="5"/>
  <c r="M26" i="5"/>
  <c r="M29" i="5"/>
  <c r="M27" i="5"/>
  <c r="R17" i="5"/>
  <c r="M36" i="5"/>
  <c r="R21" i="5"/>
  <c r="M41" i="5"/>
  <c r="I34" i="5"/>
  <c r="I35" i="5"/>
  <c r="I83" i="5"/>
  <c r="I28" i="5"/>
  <c r="I27" i="5"/>
  <c r="R84" i="5"/>
  <c r="D3" i="8" s="1"/>
  <c r="G5" i="8" s="1"/>
  <c r="I25" i="5"/>
  <c r="I26" i="5"/>
  <c r="I41" i="5"/>
  <c r="I37" i="5"/>
  <c r="I43" i="5"/>
  <c r="I36" i="5"/>
  <c r="E36" i="5"/>
  <c r="E37" i="5"/>
  <c r="R22" i="5"/>
  <c r="E34" i="5"/>
  <c r="E33" i="5"/>
  <c r="E35" i="5"/>
  <c r="E32" i="5"/>
  <c r="E30" i="5"/>
  <c r="E29" i="5"/>
  <c r="E31" i="5"/>
  <c r="R14" i="5"/>
  <c r="E28" i="5"/>
  <c r="R11" i="5"/>
  <c r="E27" i="5"/>
  <c r="D26" i="5"/>
  <c r="D42" i="5" s="1"/>
  <c r="E26" i="5"/>
  <c r="R9" i="5"/>
  <c r="E41" i="5"/>
  <c r="S12" i="7"/>
  <c r="S19" i="7"/>
  <c r="S113" i="7"/>
  <c r="S118" i="7"/>
  <c r="D24" i="8" s="1"/>
  <c r="H25" i="8" s="1"/>
  <c r="S111" i="7"/>
  <c r="S114" i="7"/>
  <c r="G39" i="7"/>
  <c r="M117" i="7"/>
  <c r="R118" i="7"/>
  <c r="S112" i="7"/>
  <c r="P24" i="7"/>
  <c r="P39" i="7" s="1"/>
  <c r="R117" i="7"/>
  <c r="B39" i="7"/>
  <c r="S75" i="7"/>
  <c r="S17" i="7"/>
  <c r="E33" i="7"/>
  <c r="E32" i="7"/>
  <c r="E34" i="7"/>
  <c r="S11" i="7"/>
  <c r="E28" i="7"/>
  <c r="E27" i="7"/>
  <c r="E26" i="7"/>
  <c r="E25" i="7"/>
  <c r="E24" i="7"/>
  <c r="E40" i="7"/>
  <c r="E38" i="7"/>
  <c r="S8" i="7"/>
  <c r="S21" i="7"/>
  <c r="E36" i="7"/>
  <c r="E35" i="7"/>
  <c r="E31" i="7"/>
  <c r="S14" i="7"/>
  <c r="E29" i="7"/>
  <c r="E30" i="7"/>
  <c r="I68" i="7"/>
  <c r="I78" i="7" s="1"/>
  <c r="F26" i="7"/>
  <c r="I31" i="7"/>
  <c r="R24" i="7"/>
  <c r="R39" i="7" s="1"/>
  <c r="S22" i="7"/>
  <c r="S18" i="7"/>
  <c r="E36" i="6"/>
  <c r="R18" i="6"/>
  <c r="E35" i="6"/>
  <c r="E34" i="6"/>
  <c r="E32" i="6"/>
  <c r="R14" i="6"/>
  <c r="E41" i="6"/>
  <c r="R10" i="6"/>
  <c r="M26" i="6"/>
  <c r="M25" i="6"/>
  <c r="R9" i="6"/>
  <c r="R124" i="6"/>
  <c r="D14" i="8" s="1"/>
  <c r="Q37" i="6"/>
  <c r="Q39" i="6"/>
  <c r="S35" i="10" l="1"/>
  <c r="Q4" i="10"/>
  <c r="R24" i="12"/>
  <c r="R24" i="13"/>
  <c r="P4" i="10"/>
  <c r="S25" i="10"/>
  <c r="T2" i="10"/>
  <c r="Q55" i="10"/>
  <c r="C48" i="10"/>
  <c r="L44" i="10" s="1"/>
  <c r="R15" i="10"/>
  <c r="R3" i="10"/>
  <c r="S24" i="15"/>
  <c r="C39" i="10"/>
  <c r="M34" i="10" s="1"/>
  <c r="R46" i="10" s="1"/>
  <c r="C29" i="10"/>
  <c r="M24" i="10" s="1"/>
  <c r="R36" i="10" s="1"/>
  <c r="Q2" i="10"/>
  <c r="Q35" i="10"/>
  <c r="R24" i="14"/>
  <c r="G14" i="10"/>
  <c r="R20" i="10" s="1"/>
  <c r="C18" i="10"/>
  <c r="L14" i="10" s="1"/>
  <c r="C19" i="10"/>
  <c r="M14" i="10" s="1"/>
  <c r="R26" i="10" s="1"/>
  <c r="T4" i="10"/>
  <c r="S55" i="10"/>
  <c r="S4" i="10"/>
  <c r="S45" i="10"/>
  <c r="Q45" i="10"/>
  <c r="S2" i="10"/>
  <c r="P2" i="10"/>
  <c r="U2" i="10" s="1"/>
  <c r="Q25" i="10"/>
  <c r="C28" i="10"/>
  <c r="L24" i="10" s="1"/>
  <c r="C38" i="10"/>
  <c r="L34" i="10" s="1"/>
  <c r="G23" i="8"/>
  <c r="R32" i="6"/>
  <c r="Q27" i="6"/>
  <c r="Q28" i="6"/>
  <c r="R11" i="6"/>
  <c r="R27" i="6" s="1"/>
  <c r="R8" i="5"/>
  <c r="M83" i="5"/>
  <c r="R117" i="6"/>
  <c r="Q25" i="6"/>
  <c r="E39" i="6"/>
  <c r="M34" i="5"/>
  <c r="R34" i="5" s="1"/>
  <c r="Q41" i="5"/>
  <c r="R41" i="5" s="1"/>
  <c r="G42" i="5"/>
  <c r="S106" i="7"/>
  <c r="S107" i="7"/>
  <c r="S104" i="7"/>
  <c r="I41" i="6"/>
  <c r="I39" i="6"/>
  <c r="I25" i="6"/>
  <c r="I40" i="6" s="1"/>
  <c r="R68" i="5"/>
  <c r="R82" i="5"/>
  <c r="B3" i="8" s="1"/>
  <c r="G3" i="8" s="1"/>
  <c r="M24" i="7"/>
  <c r="M39" i="7" s="1"/>
  <c r="M38" i="7"/>
  <c r="M40" i="7"/>
  <c r="I29" i="7"/>
  <c r="I30" i="7"/>
  <c r="Q26" i="6"/>
  <c r="Q40" i="6" s="1"/>
  <c r="R69" i="6"/>
  <c r="I38" i="7"/>
  <c r="E43" i="5"/>
  <c r="R19" i="5"/>
  <c r="M32" i="5"/>
  <c r="Q36" i="5"/>
  <c r="R36" i="5" s="1"/>
  <c r="Q35" i="5"/>
  <c r="Q31" i="5"/>
  <c r="R31" i="5" s="1"/>
  <c r="Q29" i="5"/>
  <c r="I40" i="7"/>
  <c r="I25" i="7"/>
  <c r="L40" i="6"/>
  <c r="M35" i="6"/>
  <c r="M36" i="6"/>
  <c r="K40" i="6"/>
  <c r="N40" i="6"/>
  <c r="R78" i="5"/>
  <c r="R79" i="5"/>
  <c r="R71" i="6"/>
  <c r="R70" i="6"/>
  <c r="R74" i="6"/>
  <c r="R75" i="6"/>
  <c r="R75" i="5"/>
  <c r="S105" i="7"/>
  <c r="R109" i="5"/>
  <c r="S79" i="7"/>
  <c r="D23" i="8" s="1"/>
  <c r="R73" i="6"/>
  <c r="R76" i="5"/>
  <c r="R77" i="5"/>
  <c r="R72" i="5"/>
  <c r="R70" i="5"/>
  <c r="E37" i="6"/>
  <c r="R32" i="5"/>
  <c r="R20" i="5"/>
  <c r="M43" i="5"/>
  <c r="M31" i="5"/>
  <c r="M25" i="5"/>
  <c r="M42" i="5" s="1"/>
  <c r="Q33" i="5"/>
  <c r="R33" i="5" s="1"/>
  <c r="Q28" i="5"/>
  <c r="R28" i="5" s="1"/>
  <c r="J42" i="5"/>
  <c r="R13" i="6"/>
  <c r="M30" i="6"/>
  <c r="S102" i="7"/>
  <c r="S117" i="7" s="1"/>
  <c r="C24" i="8" s="1"/>
  <c r="H24" i="8" s="1"/>
  <c r="S103" i="7"/>
  <c r="M33" i="6"/>
  <c r="M34" i="6"/>
  <c r="R114" i="5"/>
  <c r="R115" i="5"/>
  <c r="M37" i="6"/>
  <c r="P40" i="6"/>
  <c r="R111" i="6"/>
  <c r="R123" i="6" s="1"/>
  <c r="C14" i="8" s="1"/>
  <c r="Q26" i="5"/>
  <c r="I24" i="7"/>
  <c r="I39" i="7" s="1"/>
  <c r="S64" i="7"/>
  <c r="E27" i="6"/>
  <c r="Q41" i="6"/>
  <c r="M41" i="6"/>
  <c r="E28" i="6"/>
  <c r="E29" i="6"/>
  <c r="R20" i="6"/>
  <c r="R36" i="6" s="1"/>
  <c r="S116" i="7"/>
  <c r="B24" i="8" s="1"/>
  <c r="H23" i="8" s="1"/>
  <c r="M27" i="6"/>
  <c r="M40" i="6" s="1"/>
  <c r="R17" i="6"/>
  <c r="R34" i="6" s="1"/>
  <c r="F39" i="7"/>
  <c r="Q83" i="5"/>
  <c r="R21" i="6"/>
  <c r="I27" i="7"/>
  <c r="Q123" i="6"/>
  <c r="S66" i="7"/>
  <c r="M32" i="6"/>
  <c r="M31" i="6"/>
  <c r="O42" i="5"/>
  <c r="B42" i="5"/>
  <c r="E82" i="6"/>
  <c r="R109" i="6"/>
  <c r="R108" i="6"/>
  <c r="R122" i="6"/>
  <c r="B14" i="8" s="1"/>
  <c r="H13" i="8" s="1"/>
  <c r="R114" i="6"/>
  <c r="R115" i="6"/>
  <c r="R116" i="6"/>
  <c r="R82" i="6"/>
  <c r="C13" i="8" s="1"/>
  <c r="G14" i="8" s="1"/>
  <c r="R83" i="6"/>
  <c r="D13" i="8" s="1"/>
  <c r="G15" i="8" s="1"/>
  <c r="S63" i="7"/>
  <c r="S78" i="7" s="1"/>
  <c r="C23" i="8" s="1"/>
  <c r="G24" i="8" s="1"/>
  <c r="R112" i="5"/>
  <c r="M29" i="6"/>
  <c r="I28" i="7"/>
  <c r="M28" i="6"/>
  <c r="Q124" i="5"/>
  <c r="R81" i="6"/>
  <c r="B13" i="8" s="1"/>
  <c r="R71" i="5"/>
  <c r="R68" i="6"/>
  <c r="S9" i="7"/>
  <c r="S40" i="7" s="1"/>
  <c r="C42" i="5"/>
  <c r="S65" i="7"/>
  <c r="R30" i="5"/>
  <c r="R35" i="5"/>
  <c r="R29" i="5"/>
  <c r="R27" i="5"/>
  <c r="R26" i="5"/>
  <c r="I124" i="5"/>
  <c r="R118" i="5"/>
  <c r="R120" i="5"/>
  <c r="R123" i="5"/>
  <c r="B4" i="8" s="1"/>
  <c r="R119" i="5"/>
  <c r="R117" i="5"/>
  <c r="R125" i="5"/>
  <c r="D4" i="8" s="1"/>
  <c r="R37" i="5"/>
  <c r="I42" i="5"/>
  <c r="R43" i="5"/>
  <c r="E42" i="5"/>
  <c r="R25" i="5"/>
  <c r="S30" i="7"/>
  <c r="S29" i="7"/>
  <c r="S31" i="7"/>
  <c r="S36" i="7"/>
  <c r="E39" i="7"/>
  <c r="S25" i="7"/>
  <c r="S26" i="7"/>
  <c r="S27" i="7"/>
  <c r="S28" i="7"/>
  <c r="R39" i="6"/>
  <c r="R26" i="6"/>
  <c r="R25" i="6"/>
  <c r="S35" i="7"/>
  <c r="S32" i="7"/>
  <c r="S38" i="7"/>
  <c r="S33" i="7"/>
  <c r="S34" i="7"/>
  <c r="D16" i="8"/>
  <c r="J15" i="8" s="1"/>
  <c r="D15" i="8"/>
  <c r="I15" i="8" s="1"/>
  <c r="G33" i="8" s="1"/>
  <c r="H15" i="8"/>
  <c r="R41" i="6"/>
  <c r="E40" i="6"/>
  <c r="R31" i="6"/>
  <c r="R30" i="6"/>
  <c r="R28" i="6"/>
  <c r="R29" i="6"/>
  <c r="R33" i="6"/>
  <c r="R35" i="6"/>
  <c r="R37" i="6"/>
  <c r="P3" i="10" l="1"/>
  <c r="R25" i="10"/>
  <c r="R45" i="10"/>
  <c r="S3" i="10"/>
  <c r="R35" i="10"/>
  <c r="Q3" i="10"/>
  <c r="T3" i="10"/>
  <c r="R55" i="10"/>
  <c r="U4" i="10"/>
  <c r="H14" i="8"/>
  <c r="C15" i="8"/>
  <c r="I14" i="8" s="1"/>
  <c r="G32" i="8" s="1"/>
  <c r="R83" i="5"/>
  <c r="C3" i="8" s="1"/>
  <c r="G4" i="8" s="1"/>
  <c r="S24" i="7"/>
  <c r="S39" i="7" s="1"/>
  <c r="Q42" i="5"/>
  <c r="G25" i="8"/>
  <c r="D25" i="8"/>
  <c r="I25" i="8" s="1"/>
  <c r="I33" i="8" s="1"/>
  <c r="D26" i="8"/>
  <c r="J25" i="8" s="1"/>
  <c r="B26" i="8"/>
  <c r="J23" i="8" s="1"/>
  <c r="G13" i="8"/>
  <c r="B16" i="8"/>
  <c r="J13" i="8" s="1"/>
  <c r="B15" i="8"/>
  <c r="I13" i="8" s="1"/>
  <c r="G31" i="8" s="1"/>
  <c r="R42" i="5"/>
  <c r="C16" i="8"/>
  <c r="J14" i="8" s="1"/>
  <c r="B25" i="8"/>
  <c r="I23" i="8" s="1"/>
  <c r="I31" i="8" s="1"/>
  <c r="H5" i="8"/>
  <c r="D5" i="8"/>
  <c r="I5" i="8" s="1"/>
  <c r="H33" i="8" s="1"/>
  <c r="D6" i="8"/>
  <c r="J5" i="8" s="1"/>
  <c r="J33" i="8"/>
  <c r="R124" i="5"/>
  <c r="C4" i="8" s="1"/>
  <c r="H3" i="8"/>
  <c r="B6" i="8"/>
  <c r="J3" i="8" s="1"/>
  <c r="B5" i="8"/>
  <c r="I3" i="8" s="1"/>
  <c r="H31" i="8" s="1"/>
  <c r="C26" i="8"/>
  <c r="J24" i="8" s="1"/>
  <c r="C25" i="8"/>
  <c r="I24" i="8" s="1"/>
  <c r="I32" i="8" s="1"/>
  <c r="R40" i="6"/>
  <c r="U3" i="10" l="1"/>
  <c r="J31" i="8"/>
  <c r="H4" i="8"/>
  <c r="C6" i="8"/>
  <c r="J4" i="8" s="1"/>
  <c r="C5" i="8"/>
  <c r="I4" i="8" s="1"/>
  <c r="H32" i="8" s="1"/>
  <c r="J32" i="8" s="1"/>
</calcChain>
</file>

<file path=xl/sharedStrings.xml><?xml version="1.0" encoding="utf-8"?>
<sst xmlns="http://schemas.openxmlformats.org/spreadsheetml/2006/main" count="3065" uniqueCount="218">
  <si>
    <t>Commuter Cycle Surveys</t>
  </si>
  <si>
    <t>Intersection:</t>
  </si>
  <si>
    <t>XXXX</t>
  </si>
  <si>
    <t>North Approach :</t>
  </si>
  <si>
    <t>West Approach :</t>
  </si>
  <si>
    <t>South Approach :</t>
  </si>
  <si>
    <t>East Approach :</t>
  </si>
  <si>
    <t>LEFT</t>
  </si>
  <si>
    <t>THRU</t>
  </si>
  <si>
    <t>RIGHT</t>
  </si>
  <si>
    <t>SUM</t>
  </si>
  <si>
    <t>PEAK HOUR</t>
  </si>
  <si>
    <t>AVERAGE HR</t>
  </si>
  <si>
    <t>Wellington/Cobham/Evans Bay</t>
  </si>
  <si>
    <t>Wellington</t>
  </si>
  <si>
    <t>Evans Bay (S)</t>
  </si>
  <si>
    <t>Evans Bay (N)</t>
  </si>
  <si>
    <t>Cobham</t>
  </si>
  <si>
    <t>Hutt Rd</t>
  </si>
  <si>
    <t>Tinakori</t>
  </si>
  <si>
    <t>Thorndon Quay</t>
  </si>
  <si>
    <t>Hutt/Tinakori/Thorndon Quay</t>
  </si>
  <si>
    <t>Hutt (S)</t>
  </si>
  <si>
    <t>Off Ramp</t>
  </si>
  <si>
    <t>LT to</t>
  </si>
  <si>
    <t>TH to</t>
  </si>
  <si>
    <t>RT to</t>
  </si>
  <si>
    <t>Cent</t>
  </si>
  <si>
    <t>Hutt N</t>
  </si>
  <si>
    <t>Hutt S</t>
  </si>
  <si>
    <t>Jarden</t>
  </si>
  <si>
    <t>Day</t>
  </si>
  <si>
    <t>Peak Hr</t>
  </si>
  <si>
    <t>Avg Hr</t>
  </si>
  <si>
    <t>Average Day</t>
  </si>
  <si>
    <t>Thorndon</t>
  </si>
  <si>
    <t>TOTAL</t>
  </si>
  <si>
    <t>Pk Hr</t>
  </si>
  <si>
    <t>Conditions</t>
  </si>
  <si>
    <t>Recreational Cycle Surveys</t>
  </si>
  <si>
    <t>Saturday</t>
  </si>
  <si>
    <t>Sunday</t>
  </si>
  <si>
    <t>Lyall Pde between Freyberg St &amp; Onepu Rd</t>
  </si>
  <si>
    <t>Lyall Pde</t>
  </si>
  <si>
    <t>9:15-9:30</t>
  </si>
  <si>
    <t>9:30-9:45</t>
  </si>
  <si>
    <t>9:45-10:00</t>
  </si>
  <si>
    <t>10.00:10:15</t>
  </si>
  <si>
    <t>10:15-10.30</t>
  </si>
  <si>
    <t>10.30:10.45</t>
  </si>
  <si>
    <t>10.45:11.00</t>
  </si>
  <si>
    <t>11.00:11.15</t>
  </si>
  <si>
    <t>11.15:11.30</t>
  </si>
  <si>
    <t>11.30:11.45</t>
  </si>
  <si>
    <t>11.45:12.00</t>
  </si>
  <si>
    <t>12.00:12.15</t>
  </si>
  <si>
    <t>12.15:12.30</t>
  </si>
  <si>
    <t>12.30:12.45</t>
  </si>
  <si>
    <t>12.45:1.00</t>
  </si>
  <si>
    <t>9.00:9.15</t>
  </si>
  <si>
    <t>Sunny</t>
  </si>
  <si>
    <t>9:00-9:15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</si>
  <si>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</si>
  <si>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</si>
  <si>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</si>
  <si>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</si>
  <si>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</si>
  <si>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</si>
  <si>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</si>
  <si>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</si>
  <si>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</si>
  <si>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</si>
  <si>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</si>
  <si>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12:45-1:00</t>
  </si>
  <si>
    <t>9:00-10.00</t>
  </si>
  <si>
    <t>11.00-12.00</t>
  </si>
  <si>
    <t>12.00-1.00</t>
  </si>
  <si>
    <t>9.15-10.15</t>
  </si>
  <si>
    <t>9.30-10.30</t>
  </si>
  <si>
    <t>9.45-10.45</t>
  </si>
  <si>
    <t>10.00-11.00</t>
  </si>
  <si>
    <t>10.15-11.15</t>
  </si>
  <si>
    <t>10.30-11.30</t>
  </si>
  <si>
    <t>10.45-11.45</t>
  </si>
  <si>
    <t>11.15-12.15</t>
  </si>
  <si>
    <t>11.30-12.30</t>
  </si>
  <si>
    <t>11.45-12.45</t>
  </si>
  <si>
    <t>12.15-12.30</t>
  </si>
  <si>
    <t>4 Hour</t>
  </si>
  <si>
    <t>4HR TOTAL</t>
  </si>
  <si>
    <t>WeekendTotal</t>
  </si>
  <si>
    <t>Kilbirnie</t>
  </si>
  <si>
    <t>Total</t>
  </si>
  <si>
    <t>4 Hr</t>
  </si>
  <si>
    <t>Lyall Bay</t>
  </si>
  <si>
    <t>Saturday 17 March 2012</t>
  </si>
  <si>
    <t>Sunday 18 March 2012</t>
  </si>
  <si>
    <t>Average Sat-Sun Date March 2012</t>
  </si>
  <si>
    <t>Average Sat-Sun March 2012</t>
  </si>
  <si>
    <t xml:space="preserve">East Approach </t>
  </si>
  <si>
    <t xml:space="preserve">West Approach </t>
  </si>
  <si>
    <t>Fine and Dry</t>
  </si>
  <si>
    <t>Friday</t>
  </si>
  <si>
    <t>Thursday</t>
  </si>
  <si>
    <t>Wednesday</t>
  </si>
  <si>
    <t>Tuesday</t>
  </si>
  <si>
    <t xml:space="preserve">Monday </t>
  </si>
  <si>
    <t>WeekTotal</t>
  </si>
  <si>
    <t>Monday</t>
  </si>
  <si>
    <t>Ngauranga</t>
  </si>
  <si>
    <t>2 Hr</t>
  </si>
  <si>
    <t>2 Hour</t>
  </si>
  <si>
    <t>Newtown</t>
  </si>
  <si>
    <t>Kelburn</t>
  </si>
  <si>
    <t>2HR TOTAL</t>
  </si>
  <si>
    <t>8:00-9:00</t>
  </si>
  <si>
    <t>7:45-8:45</t>
  </si>
  <si>
    <t>7:30-8:30</t>
  </si>
  <si>
    <t>7:15-8:15</t>
  </si>
  <si>
    <t>7:00-8:00</t>
  </si>
  <si>
    <t>8:45-9:00</t>
  </si>
  <si>
    <t>8:30-8:45</t>
  </si>
  <si>
    <t>8:15-8:30</t>
  </si>
  <si>
    <t>8:00-8:15</t>
  </si>
  <si>
    <t>7:45-8:00</t>
  </si>
  <si>
    <t>7:30-7:45</t>
  </si>
  <si>
    <t>7:15-7:30</t>
  </si>
  <si>
    <t>7:00-7:15</t>
  </si>
  <si>
    <t>Friday 16 March 2012</t>
  </si>
  <si>
    <t>Thursday 15 March 2012</t>
  </si>
  <si>
    <t>Wednesday 14 March 2012</t>
  </si>
  <si>
    <t>Tuesday 13 March 2012</t>
  </si>
  <si>
    <t>Monday 12 March 2012</t>
  </si>
  <si>
    <t>Upland</t>
  </si>
  <si>
    <t>Glenmore (S)</t>
  </si>
  <si>
    <t>Glenmore (N)</t>
  </si>
  <si>
    <t>Average Mon-Fri March 2012</t>
  </si>
  <si>
    <t>Upland/Glenmore</t>
  </si>
  <si>
    <t>Riddiford</t>
  </si>
  <si>
    <t>Adelaide (S)</t>
  </si>
  <si>
    <t>John</t>
  </si>
  <si>
    <t>Adelaide (N)</t>
  </si>
  <si>
    <t>Adelaide/John/Riddiford</t>
  </si>
  <si>
    <t>Jarden Mile</t>
  </si>
  <si>
    <t>Cent Hway</t>
  </si>
  <si>
    <t>Jarden Mile/Centennial Hway/Hutt Rd</t>
  </si>
  <si>
    <t>Outbound</t>
  </si>
  <si>
    <t>out</t>
  </si>
  <si>
    <t>at Hinemoa Street</t>
  </si>
  <si>
    <t>Aotea Quay</t>
  </si>
  <si>
    <t>sth of Tinakori Rd</t>
  </si>
  <si>
    <t>at overbridge</t>
  </si>
  <si>
    <t>Hobson St</t>
  </si>
  <si>
    <t xml:space="preserve">at overbridge </t>
  </si>
  <si>
    <t>Murphy St</t>
  </si>
  <si>
    <t xml:space="preserve">wst of Molesworth </t>
  </si>
  <si>
    <t>Hawkestone St</t>
  </si>
  <si>
    <t>Hill Street</t>
  </si>
  <si>
    <t>wst of The Terrace</t>
  </si>
  <si>
    <t>Bowen St</t>
  </si>
  <si>
    <t>Bolton Street</t>
  </si>
  <si>
    <t>Aurora Terrace</t>
  </si>
  <si>
    <t>at The Terrace</t>
  </si>
  <si>
    <t>Boulcott Street</t>
  </si>
  <si>
    <t>Everton Terrace</t>
  </si>
  <si>
    <t>nth of Salamanca</t>
  </si>
  <si>
    <t>The Terrace</t>
  </si>
  <si>
    <t>wst of Willis</t>
  </si>
  <si>
    <t>Dixon Street</t>
  </si>
  <si>
    <t>Ghuznee Street</t>
  </si>
  <si>
    <t>Vivian Street</t>
  </si>
  <si>
    <t>Abel Smith Street</t>
  </si>
  <si>
    <t>Aro Street</t>
  </si>
  <si>
    <t>nth of Webb</t>
  </si>
  <si>
    <t>Willis Street</t>
  </si>
  <si>
    <t>Victoria Street</t>
  </si>
  <si>
    <t>Cuba Street</t>
  </si>
  <si>
    <t>sth of Buckle</t>
  </si>
  <si>
    <t>Taranaki Street</t>
  </si>
  <si>
    <t>Tasman Street</t>
  </si>
  <si>
    <t>wst of Basin</t>
  </si>
  <si>
    <t>Buckle Street</t>
  </si>
  <si>
    <t>nth of Basin</t>
  </si>
  <si>
    <t>Cambridge Terrace</t>
  </si>
  <si>
    <t>est of Kent</t>
  </si>
  <si>
    <t>Pirie St</t>
  </si>
  <si>
    <t>Elizabeth St</t>
  </si>
  <si>
    <t>Majoribanks St</t>
  </si>
  <si>
    <t>nth of Herd Street</t>
  </si>
  <si>
    <t>Oriental Parade</t>
  </si>
  <si>
    <t>Inbound</t>
  </si>
  <si>
    <t>in</t>
  </si>
  <si>
    <t>AVG HOUR</t>
  </si>
  <si>
    <t>2 HR TOTAL</t>
  </si>
  <si>
    <t>DIR</t>
  </si>
  <si>
    <t>LOCATION</t>
  </si>
  <si>
    <t>Friday 9 March 2012</t>
  </si>
  <si>
    <t>Cycle Cordon Surveys</t>
  </si>
  <si>
    <t>Thursday 8 March 2012</t>
  </si>
  <si>
    <t>Wednesday 7 March 2012</t>
  </si>
  <si>
    <t>Tuesday 6 March 2012</t>
  </si>
  <si>
    <t>Monday 5 of March 2012</t>
  </si>
  <si>
    <t>hourly totals</t>
  </si>
  <si>
    <t>Tot</t>
  </si>
  <si>
    <t>Avg</t>
  </si>
  <si>
    <t>Fri</t>
  </si>
  <si>
    <t>Thu</t>
  </si>
  <si>
    <t>Wed</t>
  </si>
  <si>
    <t>Tue</t>
  </si>
  <si>
    <t>Mon</t>
  </si>
  <si>
    <t>Peak</t>
  </si>
  <si>
    <t>tot</t>
  </si>
  <si>
    <t>avg</t>
  </si>
  <si>
    <t>fri</t>
  </si>
  <si>
    <t>thu</t>
  </si>
  <si>
    <t>wed</t>
  </si>
  <si>
    <t>tue</t>
  </si>
  <si>
    <t>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</si>
</sst>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2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center"/>
    </xf>
    <xf numFmtId="0" fontId="3" fillId="0" borderId="6" xfId="0" applyFont="1" applyBorder="1"/>
    <xf numFmtId="0" fontId="2" fillId="0" borderId="7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0" xfId="0" applyFont="1"/>
    <xf numFmtId="0" fontId="4" fillId="0" borderId="5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0" xfId="0" applyFont="1"/>
    <xf numFmtId="0" fontId="4" fillId="0" borderId="1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right"/>
    </xf>
    <xf numFmtId="1" fontId="0" fillId="0" borderId="0" xfId="0" applyNumberFormat="1"/>
    <xf numFmtId="0" fontId="0" fillId="0" borderId="1" xfId="0" applyBorder="1"/>
    <xf numFmtId="0" fontId="3" fillId="0" borderId="15" xfId="0" applyFont="1" applyBorder="1"/>
    <xf numFmtId="0" fontId="4" fillId="0" borderId="1" xfId="0" applyFont="1" applyBorder="1"/>
    <xf numFmtId="0" fontId="3" fillId="0" borderId="5" xfId="0" applyFont="1" applyBorder="1"/>
    <xf numFmtId="0" fontId="3" fillId="0" borderId="12" xfId="0" applyFont="1" applyFill="1" applyBorder="1"/>
    <xf numFmtId="0" fontId="3" fillId="0" borderId="13" xfId="0" applyFont="1" applyFill="1" applyBorder="1"/>
    <xf numFmtId="0" fontId="4" fillId="0" borderId="12" xfId="0" applyFont="1" applyFill="1" applyBorder="1" applyAlignment="1">
      <alignment wrapText="1"/>
    </xf>
    <xf numFmtId="0" fontId="4" fillId="0" borderId="13" xfId="0" applyFont="1" applyFill="1" applyBorder="1" applyAlignment="1">
      <alignment wrapText="1"/>
    </xf>
    <xf numFmtId="0" fontId="3" fillId="0" borderId="22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/>
    <xf numFmtId="0" fontId="3" fillId="0" borderId="21" xfId="0" applyFont="1" applyFill="1" applyBorder="1"/>
    <xf numFmtId="0" fontId="3" fillId="0" borderId="22" xfId="0" applyFont="1" applyFill="1" applyBorder="1"/>
    <xf numFmtId="0" fontId="3" fillId="0" borderId="0" xfId="0" applyFont="1" applyFill="1"/>
    <xf numFmtId="0" fontId="3" fillId="0" borderId="14" xfId="0" applyFont="1" applyFill="1" applyBorder="1"/>
    <xf numFmtId="0" fontId="1" fillId="0" borderId="0" xfId="0" applyFont="1" applyFill="1"/>
    <xf numFmtId="0" fontId="1" fillId="0" borderId="0" xfId="0" applyFont="1" applyFill="1" applyBorder="1"/>
    <xf numFmtId="0" fontId="0" fillId="0" borderId="0" xfId="0" applyFill="1"/>
    <xf numFmtId="0" fontId="0" fillId="0" borderId="2" xfId="0" applyFill="1" applyBorder="1"/>
    <xf numFmtId="0" fontId="0" fillId="0" borderId="3" xfId="0" applyFill="1" applyBorder="1"/>
    <xf numFmtId="0" fontId="3" fillId="0" borderId="6" xfId="0" applyFont="1" applyFill="1" applyBorder="1"/>
    <xf numFmtId="0" fontId="2" fillId="0" borderId="7" xfId="0" applyFont="1" applyFill="1" applyBorder="1"/>
    <xf numFmtId="0" fontId="4" fillId="0" borderId="9" xfId="0" applyFont="1" applyFill="1" applyBorder="1"/>
    <xf numFmtId="0" fontId="4" fillId="0" borderId="10" xfId="0" applyFont="1" applyFill="1" applyBorder="1"/>
    <xf numFmtId="0" fontId="3" fillId="0" borderId="23" xfId="0" applyFont="1" applyFill="1" applyBorder="1"/>
    <xf numFmtId="0" fontId="3" fillId="0" borderId="24" xfId="0" applyFont="1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0" xfId="0" applyFill="1" applyBorder="1"/>
    <xf numFmtId="0" fontId="3" fillId="0" borderId="16" xfId="0" applyFont="1" applyFill="1" applyBorder="1"/>
    <xf numFmtId="0" fontId="3" fillId="0" borderId="17" xfId="0" applyFont="1" applyFill="1" applyBorder="1"/>
    <xf numFmtId="0" fontId="3" fillId="0" borderId="7" xfId="0" applyFont="1" applyFill="1" applyBorder="1"/>
    <xf numFmtId="0" fontId="2" fillId="0" borderId="0" xfId="0" applyFont="1" applyFill="1"/>
    <xf numFmtId="0" fontId="1" fillId="0" borderId="1" xfId="0" applyFont="1" applyFill="1" applyBorder="1" applyAlignment="1">
      <alignment horizontal="center"/>
    </xf>
    <xf numFmtId="0" fontId="0" fillId="0" borderId="4" xfId="0" applyFill="1" applyBorder="1"/>
    <xf numFmtId="0" fontId="0" fillId="0" borderId="1" xfId="0" applyFill="1" applyBorder="1"/>
    <xf numFmtId="0" fontId="1" fillId="0" borderId="5" xfId="0" applyFont="1" applyFill="1" applyBorder="1" applyAlignment="1">
      <alignment horizontal="center"/>
    </xf>
    <xf numFmtId="0" fontId="3" fillId="0" borderId="8" xfId="0" applyFont="1" applyFill="1" applyBorder="1"/>
    <xf numFmtId="0" fontId="3" fillId="0" borderId="5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11" xfId="0" applyFont="1" applyFill="1" applyBorder="1"/>
    <xf numFmtId="0" fontId="4" fillId="0" borderId="1" xfId="0" applyFont="1" applyFill="1" applyBorder="1"/>
    <xf numFmtId="0" fontId="4" fillId="0" borderId="0" xfId="0" applyFont="1" applyFill="1"/>
    <xf numFmtId="0" fontId="4" fillId="0" borderId="14" xfId="0" applyFont="1" applyFill="1" applyBorder="1" applyAlignment="1">
      <alignment wrapText="1"/>
    </xf>
    <xf numFmtId="0" fontId="3" fillId="0" borderId="14" xfId="0" applyFont="1" applyFill="1" applyBorder="1" applyAlignment="1">
      <alignment wrapText="1"/>
    </xf>
    <xf numFmtId="0" fontId="3" fillId="0" borderId="5" xfId="0" applyFont="1" applyFill="1" applyBorder="1" applyAlignment="1">
      <alignment horizontal="center"/>
    </xf>
    <xf numFmtId="0" fontId="3" fillId="0" borderId="25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0" fillId="0" borderId="18" xfId="0" applyFill="1" applyBorder="1"/>
    <xf numFmtId="0" fontId="0" fillId="0" borderId="15" xfId="0" applyFill="1" applyBorder="1"/>
    <xf numFmtId="0" fontId="3" fillId="0" borderId="0" xfId="0" applyFont="1" applyFill="1" applyBorder="1" applyAlignment="1">
      <alignment horizontal="center"/>
    </xf>
    <xf numFmtId="0" fontId="3" fillId="0" borderId="15" xfId="0" applyFont="1" applyFill="1" applyBorder="1"/>
    <xf numFmtId="0" fontId="3" fillId="0" borderId="18" xfId="0" applyFont="1" applyFill="1" applyBorder="1"/>
    <xf numFmtId="0" fontId="2" fillId="0" borderId="6" xfId="0" applyFont="1" applyFill="1" applyBorder="1"/>
    <xf numFmtId="0" fontId="1" fillId="0" borderId="2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2" fillId="0" borderId="20" xfId="0" applyFont="1" applyFill="1" applyBorder="1"/>
    <xf numFmtId="0" fontId="4" fillId="0" borderId="20" xfId="0" applyFont="1" applyFill="1" applyBorder="1"/>
    <xf numFmtId="0" fontId="4" fillId="0" borderId="20" xfId="0" applyFont="1" applyFill="1" applyBorder="1" applyAlignment="1">
      <alignment wrapText="1"/>
    </xf>
    <xf numFmtId="0" fontId="0" fillId="0" borderId="30" xfId="0" applyFill="1" applyBorder="1"/>
    <xf numFmtId="0" fontId="0" fillId="0" borderId="31" xfId="0" applyFill="1" applyBorder="1"/>
    <xf numFmtId="0" fontId="0" fillId="0" borderId="32" xfId="0" applyFill="1" applyBorder="1"/>
    <xf numFmtId="0" fontId="4" fillId="0" borderId="19" xfId="0" applyFont="1" applyFill="1" applyBorder="1"/>
    <xf numFmtId="0" fontId="4" fillId="0" borderId="21" xfId="0" applyFont="1" applyFill="1" applyBorder="1"/>
    <xf numFmtId="0" fontId="4" fillId="0" borderId="19" xfId="0" applyFont="1" applyFill="1" applyBorder="1" applyAlignment="1">
      <alignment wrapText="1"/>
    </xf>
    <xf numFmtId="0" fontId="4" fillId="0" borderId="21" xfId="0" applyFont="1" applyFill="1" applyBorder="1" applyAlignment="1">
      <alignment wrapText="1"/>
    </xf>
    <xf numFmtId="0" fontId="3" fillId="0" borderId="33" xfId="0" applyFont="1" applyFill="1" applyBorder="1"/>
    <xf numFmtId="0" fontId="4" fillId="0" borderId="4" xfId="0" applyFont="1" applyFill="1" applyBorder="1"/>
    <xf numFmtId="0" fontId="3" fillId="0" borderId="34" xfId="0" applyFont="1" applyFill="1" applyBorder="1"/>
    <xf numFmtId="0" fontId="3" fillId="0" borderId="36" xfId="0" applyFont="1" applyFill="1" applyBorder="1"/>
    <xf numFmtId="0" fontId="3" fillId="0" borderId="37" xfId="0" applyFont="1" applyFill="1" applyBorder="1"/>
    <xf numFmtId="0" fontId="3" fillId="0" borderId="39" xfId="0" applyFont="1" applyFill="1" applyBorder="1"/>
    <xf numFmtId="0" fontId="3" fillId="0" borderId="40" xfId="0" applyFont="1" applyFill="1" applyBorder="1"/>
    <xf numFmtId="0" fontId="3" fillId="0" borderId="41" xfId="0" applyFont="1" applyFill="1" applyBorder="1"/>
    <xf numFmtId="0" fontId="3" fillId="0" borderId="0" xfId="0" applyFont="1" applyFill="1" applyBorder="1"/>
    <xf numFmtId="0" fontId="1" fillId="0" borderId="0" xfId="0" quotePrefix="1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42" xfId="0" applyFont="1" applyFill="1" applyBorder="1"/>
    <xf numFmtId="0" fontId="1" fillId="0" borderId="0" xfId="0" quotePrefix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3" fillId="0" borderId="27" xfId="0" applyFont="1" applyFill="1" applyBorder="1" applyAlignment="1">
      <alignment horizontal="center"/>
    </xf>
    <xf numFmtId="0" fontId="3" fillId="0" borderId="29" xfId="0" applyFont="1" applyFill="1" applyBorder="1"/>
    <xf numFmtId="0" fontId="3" fillId="0" borderId="44" xfId="0" applyFont="1" applyFill="1" applyBorder="1"/>
    <xf numFmtId="0" fontId="3" fillId="0" borderId="35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46" xfId="0" applyFont="1" applyFill="1" applyBorder="1" applyAlignment="1">
      <alignment horizontal="center"/>
    </xf>
    <xf numFmtId="0" fontId="3" fillId="0" borderId="48" xfId="0" applyFont="1" applyFill="1" applyBorder="1" applyAlignment="1">
      <alignment horizontal="center"/>
    </xf>
    <xf numFmtId="0" fontId="3" fillId="0" borderId="5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34" xfId="0" applyFont="1" applyBorder="1"/>
    <xf numFmtId="1" fontId="0" fillId="0" borderId="0" xfId="0" applyNumberFormat="1" applyBorder="1"/>
    <xf numFmtId="1" fontId="0" fillId="0" borderId="0" xfId="0" applyNumberFormat="1" applyFill="1" applyBorder="1"/>
    <xf numFmtId="0" fontId="0" fillId="0" borderId="33" xfId="0" applyFill="1" applyBorder="1"/>
    <xf numFmtId="0" fontId="3" fillId="0" borderId="31" xfId="0" applyFont="1" applyFill="1" applyBorder="1"/>
    <xf numFmtId="0" fontId="3" fillId="0" borderId="32" xfId="0" applyFont="1" applyFill="1" applyBorder="1"/>
    <xf numFmtId="0" fontId="3" fillId="0" borderId="19" xfId="0" applyFont="1" applyFill="1" applyBorder="1" applyAlignment="1">
      <alignment horizontal="center"/>
    </xf>
    <xf numFmtId="0" fontId="3" fillId="0" borderId="53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1" fontId="3" fillId="0" borderId="19" xfId="0" applyNumberFormat="1" applyFont="1" applyFill="1" applyBorder="1"/>
    <xf numFmtId="1" fontId="3" fillId="0" borderId="20" xfId="0" applyNumberFormat="1" applyFont="1" applyFill="1" applyBorder="1"/>
    <xf numFmtId="1" fontId="3" fillId="0" borderId="21" xfId="0" applyNumberFormat="1" applyFont="1" applyFill="1" applyBorder="1"/>
    <xf numFmtId="1" fontId="3" fillId="0" borderId="22" xfId="0" applyNumberFormat="1" applyFont="1" applyFill="1" applyBorder="1"/>
    <xf numFmtId="1" fontId="3" fillId="0" borderId="13" xfId="0" applyNumberFormat="1" applyFont="1" applyFill="1" applyBorder="1"/>
    <xf numFmtId="1" fontId="3" fillId="0" borderId="12" xfId="0" applyNumberFormat="1" applyFont="1" applyFill="1" applyBorder="1"/>
    <xf numFmtId="1" fontId="3" fillId="0" borderId="14" xfId="0" applyNumberFormat="1" applyFont="1" applyFill="1" applyBorder="1"/>
    <xf numFmtId="1" fontId="3" fillId="0" borderId="24" xfId="0" applyNumberFormat="1" applyFont="1" applyFill="1" applyBorder="1"/>
    <xf numFmtId="1" fontId="3" fillId="0" borderId="23" xfId="0" applyNumberFormat="1" applyFont="1" applyFill="1" applyBorder="1"/>
    <xf numFmtId="1" fontId="3" fillId="0" borderId="25" xfId="0" applyNumberFormat="1" applyFont="1" applyFill="1" applyBorder="1"/>
    <xf numFmtId="1" fontId="0" fillId="0" borderId="12" xfId="0" applyNumberFormat="1" applyFill="1" applyBorder="1"/>
    <xf numFmtId="1" fontId="3" fillId="2" borderId="20" xfId="0" applyNumberFormat="1" applyFont="1" applyFill="1" applyBorder="1"/>
    <xf numFmtId="1" fontId="3" fillId="2" borderId="19" xfId="0" applyNumberFormat="1" applyFont="1" applyFill="1" applyBorder="1"/>
    <xf numFmtId="1" fontId="3" fillId="0" borderId="21" xfId="0" applyNumberFormat="1" applyFont="1" applyBorder="1"/>
    <xf numFmtId="1" fontId="3" fillId="0" borderId="22" xfId="0" applyNumberFormat="1" applyFont="1" applyBorder="1"/>
    <xf numFmtId="1" fontId="3" fillId="2" borderId="13" xfId="0" applyNumberFormat="1" applyFont="1" applyFill="1" applyBorder="1"/>
    <xf numFmtId="1" fontId="3" fillId="2" borderId="12" xfId="0" applyNumberFormat="1" applyFont="1" applyFill="1" applyBorder="1"/>
    <xf numFmtId="1" fontId="3" fillId="0" borderId="42" xfId="0" applyNumberFormat="1" applyFont="1" applyFill="1" applyBorder="1"/>
    <xf numFmtId="1" fontId="3" fillId="0" borderId="19" xfId="0" applyNumberFormat="1" applyFont="1" applyBorder="1"/>
    <xf numFmtId="1" fontId="3" fillId="0" borderId="20" xfId="0" applyNumberFormat="1" applyFont="1" applyBorder="1"/>
    <xf numFmtId="1" fontId="3" fillId="2" borderId="24" xfId="0" applyNumberFormat="1" applyFont="1" applyFill="1" applyBorder="1"/>
    <xf numFmtId="1" fontId="3" fillId="0" borderId="23" xfId="0" applyNumberFormat="1" applyFont="1" applyBorder="1"/>
    <xf numFmtId="1" fontId="3" fillId="0" borderId="24" xfId="0" applyNumberFormat="1" applyFont="1" applyBorder="1"/>
    <xf numFmtId="1" fontId="3" fillId="0" borderId="25" xfId="0" applyNumberFormat="1" applyFont="1" applyBorder="1"/>
    <xf numFmtId="1" fontId="3" fillId="2" borderId="23" xfId="0" applyNumberFormat="1" applyFont="1" applyFill="1" applyBorder="1"/>
    <xf numFmtId="1" fontId="3" fillId="0" borderId="12" xfId="0" applyNumberFormat="1" applyFont="1" applyBorder="1"/>
    <xf numFmtId="1" fontId="3" fillId="0" borderId="13" xfId="0" applyNumberFormat="1" applyFont="1" applyBorder="1"/>
    <xf numFmtId="1" fontId="3" fillId="0" borderId="14" xfId="0" applyNumberFormat="1" applyFont="1" applyBorder="1"/>
    <xf numFmtId="1" fontId="3" fillId="0" borderId="26" xfId="0" applyNumberFormat="1" applyFont="1" applyBorder="1"/>
    <xf numFmtId="1" fontId="0" fillId="0" borderId="9" xfId="0" applyNumberFormat="1" applyFill="1" applyBorder="1"/>
    <xf numFmtId="1" fontId="0" fillId="0" borderId="10" xfId="0" applyNumberFormat="1" applyFill="1" applyBorder="1"/>
    <xf numFmtId="1" fontId="0" fillId="2" borderId="10" xfId="0" applyNumberFormat="1" applyFill="1" applyBorder="1"/>
    <xf numFmtId="1" fontId="0" fillId="0" borderId="11" xfId="0" applyNumberFormat="1" applyBorder="1"/>
    <xf numFmtId="1" fontId="0" fillId="0" borderId="9" xfId="0" applyNumberFormat="1" applyBorder="1"/>
    <xf numFmtId="1" fontId="0" fillId="0" borderId="10" xfId="0" applyNumberFormat="1" applyBorder="1"/>
    <xf numFmtId="1" fontId="0" fillId="2" borderId="9" xfId="0" applyNumberFormat="1" applyFill="1" applyBorder="1"/>
    <xf numFmtId="1" fontId="0" fillId="0" borderId="1" xfId="0" applyNumberFormat="1" applyBorder="1"/>
    <xf numFmtId="1" fontId="0" fillId="0" borderId="13" xfId="0" applyNumberFormat="1" applyFill="1" applyBorder="1"/>
    <xf numFmtId="1" fontId="0" fillId="2" borderId="14" xfId="0" applyNumberFormat="1" applyFill="1" applyBorder="1"/>
    <xf numFmtId="1" fontId="0" fillId="2" borderId="12" xfId="0" applyNumberFormat="1" applyFill="1" applyBorder="1"/>
    <xf numFmtId="1" fontId="0" fillId="0" borderId="14" xfId="0" applyNumberFormat="1" applyFill="1" applyBorder="1"/>
    <xf numFmtId="1" fontId="0" fillId="0" borderId="5" xfId="0" applyNumberFormat="1" applyBorder="1"/>
    <xf numFmtId="1" fontId="0" fillId="0" borderId="2" xfId="0" applyNumberFormat="1" applyFill="1" applyBorder="1"/>
    <xf numFmtId="1" fontId="0" fillId="0" borderId="43" xfId="0" applyNumberFormat="1" applyFill="1" applyBorder="1"/>
    <xf numFmtId="1" fontId="0" fillId="0" borderId="11" xfId="0" applyNumberFormat="1" applyFill="1" applyBorder="1"/>
    <xf numFmtId="1" fontId="0" fillId="0" borderId="1" xfId="0" applyNumberFormat="1" applyFill="1" applyBorder="1"/>
    <xf numFmtId="1" fontId="0" fillId="0" borderId="27" xfId="0" applyNumberFormat="1" applyFill="1" applyBorder="1"/>
    <xf numFmtId="1" fontId="0" fillId="0" borderId="41" xfId="0" applyNumberFormat="1" applyFill="1" applyBorder="1"/>
    <xf numFmtId="1" fontId="0" fillId="0" borderId="5" xfId="0" applyNumberFormat="1" applyFill="1" applyBorder="1"/>
    <xf numFmtId="1" fontId="0" fillId="0" borderId="45" xfId="0" applyNumberFormat="1" applyFill="1" applyBorder="1"/>
    <xf numFmtId="1" fontId="0" fillId="0" borderId="16" xfId="0" applyNumberFormat="1" applyFill="1" applyBorder="1"/>
    <xf numFmtId="1" fontId="0" fillId="0" borderId="17" xfId="0" applyNumberFormat="1" applyFill="1" applyBorder="1"/>
    <xf numFmtId="1" fontId="0" fillId="0" borderId="18" xfId="0" applyNumberFormat="1" applyFill="1" applyBorder="1"/>
    <xf numFmtId="1" fontId="0" fillId="0" borderId="15" xfId="0" applyNumberFormat="1" applyFill="1" applyBorder="1"/>
    <xf numFmtId="1" fontId="3" fillId="0" borderId="30" xfId="0" applyNumberFormat="1" applyFont="1" applyFill="1" applyBorder="1"/>
    <xf numFmtId="1" fontId="3" fillId="0" borderId="53" xfId="0" applyNumberFormat="1" applyFont="1" applyFill="1" applyBorder="1"/>
    <xf numFmtId="1" fontId="3" fillId="0" borderId="38" xfId="0" applyNumberFormat="1" applyFont="1" applyFill="1" applyBorder="1"/>
    <xf numFmtId="1" fontId="3" fillId="0" borderId="36" xfId="0" applyNumberFormat="1" applyFont="1" applyFill="1" applyBorder="1"/>
    <xf numFmtId="1" fontId="3" fillId="0" borderId="49" xfId="0" applyNumberFormat="1" applyFont="1" applyFill="1" applyBorder="1"/>
    <xf numFmtId="1" fontId="3" fillId="0" borderId="50" xfId="0" applyNumberFormat="1" applyFont="1" applyFill="1" applyBorder="1"/>
    <xf numFmtId="1" fontId="3" fillId="0" borderId="51" xfId="0" applyNumberFormat="1" applyFont="1" applyFill="1" applyBorder="1"/>
    <xf numFmtId="1" fontId="3" fillId="0" borderId="48" xfId="0" applyNumberFormat="1" applyFont="1" applyFill="1" applyBorder="1"/>
    <xf numFmtId="1" fontId="3" fillId="0" borderId="47" xfId="0" applyNumberFormat="1" applyFont="1" applyFill="1" applyBorder="1"/>
    <xf numFmtId="1" fontId="3" fillId="0" borderId="3" xfId="0" applyNumberFormat="1" applyFont="1" applyFill="1" applyBorder="1"/>
    <xf numFmtId="1" fontId="3" fillId="0" borderId="4" xfId="0" applyNumberFormat="1" applyFont="1" applyFill="1" applyBorder="1"/>
    <xf numFmtId="1" fontId="3" fillId="0" borderId="56" xfId="0" applyNumberFormat="1" applyFont="1" applyFill="1" applyBorder="1"/>
    <xf numFmtId="0" fontId="3" fillId="0" borderId="57" xfId="0" applyFont="1" applyFill="1" applyBorder="1" applyAlignment="1">
      <alignment horizontal="center"/>
    </xf>
    <xf numFmtId="0" fontId="3" fillId="0" borderId="38" xfId="0" applyFont="1" applyFill="1" applyBorder="1" applyAlignment="1">
      <alignment horizontal="center"/>
    </xf>
    <xf numFmtId="0" fontId="3" fillId="0" borderId="27" xfId="0" applyFont="1" applyFill="1" applyBorder="1"/>
    <xf numFmtId="1" fontId="3" fillId="0" borderId="0" xfId="0" applyNumberFormat="1" applyFont="1" applyFill="1" applyBorder="1"/>
    <xf numFmtId="1" fontId="3" fillId="0" borderId="26" xfId="0" applyNumberFormat="1" applyFont="1" applyFill="1" applyBorder="1"/>
    <xf numFmtId="0" fontId="3" fillId="0" borderId="58" xfId="0" applyFont="1" applyFill="1" applyBorder="1"/>
    <xf numFmtId="0" fontId="1" fillId="0" borderId="27" xfId="0" applyFont="1" applyFill="1" applyBorder="1"/>
    <xf numFmtId="0" fontId="3" fillId="0" borderId="59" xfId="0" applyFont="1" applyFill="1" applyBorder="1" applyAlignment="1">
      <alignment horizontal="center"/>
    </xf>
    <xf numFmtId="0" fontId="3" fillId="0" borderId="60" xfId="0" applyFont="1" applyFill="1" applyBorder="1"/>
    <xf numFmtId="0" fontId="3" fillId="0" borderId="30" xfId="0" applyFont="1" applyFill="1" applyBorder="1"/>
    <xf numFmtId="1" fontId="0" fillId="0" borderId="6" xfId="0" applyNumberFormat="1" applyFill="1" applyBorder="1"/>
    <xf numFmtId="1" fontId="0" fillId="0" borderId="61" xfId="0" applyNumberFormat="1" applyFill="1" applyBorder="1"/>
    <xf numFmtId="0" fontId="1" fillId="0" borderId="2" xfId="0" applyFont="1" applyFill="1" applyBorder="1"/>
    <xf numFmtId="0" fontId="1" fillId="0" borderId="3" xfId="0" applyFont="1" applyFill="1" applyBorder="1"/>
    <xf numFmtId="1" fontId="0" fillId="0" borderId="17" xfId="0" applyNumberFormat="1" applyBorder="1"/>
    <xf numFmtId="1" fontId="0" fillId="0" borderId="18" xfId="0" applyNumberFormat="1" applyBorder="1"/>
    <xf numFmtId="1" fontId="0" fillId="0" borderId="16" xfId="0" applyNumberFormat="1" applyBorder="1"/>
    <xf numFmtId="1" fontId="0" fillId="0" borderId="15" xfId="0" applyNumberFormat="1" applyBorder="1"/>
    <xf numFmtId="1" fontId="3" fillId="0" borderId="41" xfId="0" applyNumberFormat="1" applyFont="1" applyBorder="1"/>
    <xf numFmtId="1" fontId="3" fillId="0" borderId="40" xfId="0" applyNumberFormat="1" applyFont="1" applyBorder="1"/>
    <xf numFmtId="1" fontId="3" fillId="2" borderId="41" xfId="0" applyNumberFormat="1" applyFont="1" applyFill="1" applyBorder="1"/>
    <xf numFmtId="1" fontId="3" fillId="0" borderId="41" xfId="0" applyNumberFormat="1" applyFont="1" applyFill="1" applyBorder="1"/>
    <xf numFmtId="1" fontId="3" fillId="0" borderId="5" xfId="0" applyNumberFormat="1" applyFont="1" applyBorder="1"/>
    <xf numFmtId="1" fontId="3" fillId="0" borderId="5" xfId="0" applyNumberFormat="1" applyFont="1" applyFill="1" applyBorder="1"/>
    <xf numFmtId="1" fontId="3" fillId="2" borderId="17" xfId="0" applyNumberFormat="1" applyFont="1" applyFill="1" applyBorder="1"/>
    <xf numFmtId="1" fontId="3" fillId="0" borderId="17" xfId="0" applyNumberFormat="1" applyFont="1" applyBorder="1"/>
    <xf numFmtId="1" fontId="3" fillId="0" borderId="16" xfId="0" applyNumberFormat="1" applyFont="1" applyFill="1" applyBorder="1"/>
    <xf numFmtId="1" fontId="3" fillId="0" borderId="17" xfId="0" applyNumberFormat="1" applyFont="1" applyFill="1" applyBorder="1"/>
    <xf numFmtId="1" fontId="3" fillId="0" borderId="18" xfId="0" applyNumberFormat="1" applyFont="1" applyBorder="1"/>
    <xf numFmtId="1" fontId="3" fillId="0" borderId="16" xfId="0" applyNumberFormat="1" applyFont="1" applyBorder="1"/>
    <xf numFmtId="1" fontId="3" fillId="0" borderId="15" xfId="0" applyNumberFormat="1" applyFont="1" applyBorder="1"/>
    <xf numFmtId="1" fontId="0" fillId="0" borderId="0" xfId="0" applyNumberFormat="1" applyFill="1"/>
    <xf numFmtId="0" fontId="4" fillId="0" borderId="43" xfId="0" applyFont="1" applyBorder="1"/>
    <xf numFmtId="0" fontId="4" fillId="0" borderId="41" xfId="0" applyFont="1" applyBorder="1" applyAlignment="1">
      <alignment wrapText="1"/>
    </xf>
    <xf numFmtId="1" fontId="3" fillId="0" borderId="42" xfId="0" applyNumberFormat="1" applyFont="1" applyBorder="1"/>
    <xf numFmtId="1" fontId="3" fillId="0" borderId="61" xfId="0" applyNumberFormat="1" applyFont="1" applyBorder="1"/>
    <xf numFmtId="0" fontId="4" fillId="0" borderId="2" xfId="0" applyFont="1" applyBorder="1"/>
    <xf numFmtId="0" fontId="4" fillId="0" borderId="27" xfId="0" applyFont="1" applyBorder="1" applyAlignment="1">
      <alignment wrapText="1"/>
    </xf>
    <xf numFmtId="1" fontId="3" fillId="2" borderId="28" xfId="0" applyNumberFormat="1" applyFont="1" applyFill="1" applyBorder="1"/>
    <xf numFmtId="1" fontId="3" fillId="2" borderId="29" xfId="0" applyNumberFormat="1" applyFont="1" applyFill="1" applyBorder="1"/>
    <xf numFmtId="1" fontId="3" fillId="2" borderId="0" xfId="0" applyNumberFormat="1" applyFont="1" applyFill="1" applyBorder="1"/>
    <xf numFmtId="1" fontId="3" fillId="2" borderId="27" xfId="0" applyNumberFormat="1" applyFont="1" applyFill="1" applyBorder="1"/>
    <xf numFmtId="1" fontId="3" fillId="2" borderId="6" xfId="0" applyNumberFormat="1" applyFont="1" applyFill="1" applyBorder="1"/>
    <xf numFmtId="0" fontId="4" fillId="0" borderId="27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Border="1"/>
    <xf numFmtId="0" fontId="3" fillId="0" borderId="33" xfId="0" applyFont="1" applyBorder="1"/>
    <xf numFmtId="1" fontId="0" fillId="2" borderId="13" xfId="0" applyNumberFormat="1" applyFill="1" applyBorder="1"/>
    <xf numFmtId="1" fontId="0" fillId="0" borderId="14" xfId="0" applyNumberFormat="1" applyBorder="1"/>
    <xf numFmtId="0" fontId="4" fillId="0" borderId="20" xfId="0" applyFont="1" applyBorder="1" applyAlignment="1">
      <alignment wrapText="1"/>
    </xf>
    <xf numFmtId="0" fontId="4" fillId="0" borderId="30" xfId="0" applyFont="1" applyFill="1" applyBorder="1"/>
    <xf numFmtId="0" fontId="4" fillId="0" borderId="31" xfId="0" applyFont="1" applyFill="1" applyBorder="1"/>
    <xf numFmtId="0" fontId="4" fillId="0" borderId="31" xfId="0" applyFont="1" applyBorder="1"/>
    <xf numFmtId="0" fontId="4" fillId="0" borderId="32" xfId="0" applyFont="1" applyBorder="1"/>
    <xf numFmtId="0" fontId="4" fillId="0" borderId="21" xfId="0" applyFont="1" applyBorder="1" applyAlignment="1">
      <alignment wrapText="1"/>
    </xf>
    <xf numFmtId="1" fontId="3" fillId="0" borderId="40" xfId="0" applyNumberFormat="1" applyFont="1" applyFill="1" applyBorder="1"/>
    <xf numFmtId="0" fontId="4" fillId="0" borderId="4" xfId="0" applyFont="1" applyBorder="1"/>
    <xf numFmtId="0" fontId="2" fillId="0" borderId="0" xfId="0" applyFont="1" applyBorder="1"/>
    <xf numFmtId="0" fontId="3" fillId="0" borderId="21" xfId="0" applyFont="1" applyBorder="1" applyAlignment="1">
      <alignment wrapText="1"/>
    </xf>
    <xf numFmtId="1" fontId="3" fillId="2" borderId="39" xfId="0" applyNumberFormat="1" applyFont="1" applyFill="1" applyBorder="1"/>
    <xf numFmtId="1" fontId="3" fillId="0" borderId="39" xfId="0" applyNumberFormat="1" applyFont="1" applyFill="1" applyBorder="1"/>
    <xf numFmtId="1" fontId="3" fillId="0" borderId="63" xfId="0" applyNumberFormat="1" applyFont="1" applyFill="1" applyBorder="1"/>
    <xf numFmtId="1" fontId="0" fillId="2" borderId="2" xfId="0" applyNumberFormat="1" applyFill="1" applyBorder="1"/>
    <xf numFmtId="1" fontId="0" fillId="2" borderId="27" xfId="0" applyNumberFormat="1" applyFill="1" applyBorder="1"/>
    <xf numFmtId="1" fontId="0" fillId="0" borderId="6" xfId="0" applyNumberFormat="1" applyBorder="1"/>
    <xf numFmtId="0" fontId="0" fillId="0" borderId="33" xfId="0" applyBorder="1"/>
    <xf numFmtId="0" fontId="0" fillId="0" borderId="8" xfId="0" applyBorder="1"/>
    <xf numFmtId="1" fontId="0" fillId="0" borderId="20" xfId="0" applyNumberFormat="1" applyFill="1" applyBorder="1"/>
    <xf numFmtId="1" fontId="0" fillId="0" borderId="31" xfId="0" applyNumberFormat="1" applyFill="1" applyBorder="1"/>
    <xf numFmtId="1" fontId="0" fillId="0" borderId="24" xfId="0" applyNumberFormat="1" applyFill="1" applyBorder="1"/>
    <xf numFmtId="0" fontId="4" fillId="0" borderId="43" xfId="0" applyFont="1" applyFill="1" applyBorder="1"/>
    <xf numFmtId="1" fontId="0" fillId="0" borderId="54" xfId="0" applyNumberFormat="1" applyFill="1" applyBorder="1"/>
    <xf numFmtId="1" fontId="0" fillId="0" borderId="42" xfId="0" applyNumberFormat="1" applyFill="1" applyBorder="1"/>
    <xf numFmtId="1" fontId="0" fillId="0" borderId="55" xfId="0" applyNumberFormat="1" applyFill="1" applyBorder="1"/>
    <xf numFmtId="1" fontId="3" fillId="0" borderId="55" xfId="0" applyNumberFormat="1" applyFont="1" applyFill="1" applyBorder="1"/>
    <xf numFmtId="0" fontId="2" fillId="0" borderId="15" xfId="0" applyFont="1" applyFill="1" applyBorder="1"/>
    <xf numFmtId="1" fontId="0" fillId="0" borderId="53" xfId="0" applyNumberFormat="1" applyFill="1" applyBorder="1"/>
    <xf numFmtId="1" fontId="0" fillId="0" borderId="22" xfId="0" applyNumberFormat="1" applyFill="1" applyBorder="1"/>
    <xf numFmtId="1" fontId="0" fillId="0" borderId="26" xfId="0" applyNumberFormat="1" applyFill="1" applyBorder="1"/>
    <xf numFmtId="0" fontId="4" fillId="0" borderId="45" xfId="0" applyFont="1" applyFill="1" applyBorder="1"/>
    <xf numFmtId="1" fontId="3" fillId="0" borderId="29" xfId="0" applyNumberFormat="1" applyFont="1" applyFill="1" applyBorder="1"/>
    <xf numFmtId="1" fontId="0" fillId="0" borderId="64" xfId="0" applyNumberFormat="1" applyFill="1" applyBorder="1"/>
    <xf numFmtId="1" fontId="0" fillId="0" borderId="29" xfId="0" applyNumberFormat="1" applyFill="1" applyBorder="1"/>
    <xf numFmtId="1" fontId="0" fillId="0" borderId="65" xfId="0" applyNumberFormat="1" applyFill="1" applyBorder="1"/>
    <xf numFmtId="1" fontId="3" fillId="0" borderId="65" xfId="0" applyNumberFormat="1" applyFont="1" applyFill="1" applyBorder="1"/>
    <xf numFmtId="0" fontId="3" fillId="0" borderId="61" xfId="0" applyFont="1" applyFill="1" applyBorder="1"/>
    <xf numFmtId="0" fontId="3" fillId="0" borderId="62" xfId="0" applyFont="1" applyFill="1" applyBorder="1"/>
    <xf numFmtId="0" fontId="2" fillId="0" borderId="0" xfId="0" applyFont="1" applyFill="1" applyBorder="1" applyAlignment="1">
      <alignment vertical="center"/>
    </xf>
    <xf numFmtId="1" fontId="3" fillId="0" borderId="34" xfId="0" applyNumberFormat="1" applyFont="1" applyFill="1" applyBorder="1"/>
    <xf numFmtId="0" fontId="2" fillId="0" borderId="8" xfId="0" applyFont="1" applyFill="1" applyBorder="1"/>
    <xf numFmtId="1" fontId="3" fillId="0" borderId="58" xfId="0" applyNumberFormat="1" applyFont="1" applyFill="1" applyBorder="1"/>
    <xf numFmtId="1" fontId="3" fillId="0" borderId="54" xfId="0" applyNumberFormat="1" applyFont="1" applyFill="1" applyBorder="1"/>
    <xf numFmtId="1" fontId="3" fillId="0" borderId="31" xfId="0" applyNumberFormat="1" applyFont="1" applyFill="1" applyBorder="1"/>
    <xf numFmtId="1" fontId="3" fillId="0" borderId="64" xfId="0" applyNumberFormat="1" applyFont="1" applyFill="1" applyBorder="1"/>
    <xf numFmtId="1" fontId="3" fillId="0" borderId="32" xfId="0" applyNumberFormat="1" applyFont="1" applyFill="1" applyBorder="1"/>
    <xf numFmtId="1" fontId="3" fillId="0" borderId="60" xfId="0" applyNumberFormat="1" applyFont="1" applyFill="1" applyBorder="1"/>
    <xf numFmtId="1" fontId="3" fillId="0" borderId="61" xfId="0" applyNumberFormat="1" applyFont="1" applyFill="1" applyBorder="1"/>
    <xf numFmtId="1" fontId="3" fillId="0" borderId="18" xfId="0" applyNumberFormat="1" applyFont="1" applyFill="1" applyBorder="1"/>
    <xf numFmtId="1" fontId="3" fillId="0" borderId="62" xfId="0" applyNumberFormat="1" applyFont="1" applyFill="1" applyBorder="1"/>
    <xf numFmtId="0" fontId="4" fillId="0" borderId="53" xfId="0" applyFont="1" applyFill="1" applyBorder="1" applyAlignment="1">
      <alignment wrapText="1"/>
    </xf>
    <xf numFmtId="0" fontId="4" fillId="0" borderId="54" xfId="0" applyFont="1" applyFill="1" applyBorder="1" applyAlignment="1">
      <alignment wrapText="1"/>
    </xf>
    <xf numFmtId="0" fontId="4" fillId="0" borderId="31" xfId="0" applyFont="1" applyFill="1" applyBorder="1" applyAlignment="1">
      <alignment wrapText="1"/>
    </xf>
    <xf numFmtId="0" fontId="3" fillId="0" borderId="64" xfId="0" applyFont="1" applyFill="1" applyBorder="1"/>
    <xf numFmtId="0" fontId="3" fillId="0" borderId="64" xfId="0" applyFont="1" applyFill="1" applyBorder="1" applyAlignment="1">
      <alignment wrapText="1"/>
    </xf>
    <xf numFmtId="0" fontId="3" fillId="0" borderId="53" xfId="0" applyFont="1" applyFill="1" applyBorder="1"/>
    <xf numFmtId="0" fontId="3" fillId="0" borderId="26" xfId="0" applyFont="1" applyFill="1" applyBorder="1"/>
    <xf numFmtId="0" fontId="3" fillId="0" borderId="55" xfId="0" applyFont="1" applyFill="1" applyBorder="1"/>
    <xf numFmtId="0" fontId="3" fillId="0" borderId="65" xfId="0" applyFont="1" applyFill="1" applyBorder="1"/>
    <xf numFmtId="0" fontId="0" fillId="0" borderId="5" xfId="0" applyFill="1" applyBorder="1"/>
    <xf numFmtId="0" fontId="0" fillId="0" borderId="41" xfId="0" applyFill="1" applyBorder="1"/>
    <xf numFmtId="0" fontId="0" fillId="0" borderId="13" xfId="0" applyFill="1" applyBorder="1"/>
    <xf numFmtId="0" fontId="0" fillId="0" borderId="40" xfId="0" applyFill="1" applyBorder="1"/>
    <xf numFmtId="0" fontId="3" fillId="0" borderId="5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4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0" fillId="0" borderId="0" xfId="0" quotePrefix="1" applyAlignment="1">
      <alignment horizontal="right"/>
    </xf>
    <xf numFmtId="1" fontId="0" fillId="0" borderId="0" xfId="0" applyNumberFormat="1" applyAlignment="1">
      <alignment horizontal="left" indent="3"/>
    </xf>
    <xf numFmtId="1" fontId="3" fillId="0" borderId="15" xfId="0" applyNumberFormat="1" applyFont="1" applyBorder="1" applyAlignment="1">
      <alignment horizontal="center"/>
    </xf>
    <xf numFmtId="1" fontId="0" fillId="0" borderId="13" xfId="0" applyNumberFormat="1" applyBorder="1"/>
    <xf numFmtId="1" fontId="0" fillId="0" borderId="12" xfId="0" applyNumberFormat="1" applyBorder="1"/>
    <xf numFmtId="1" fontId="3" fillId="0" borderId="5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/>
    <xf numFmtId="1" fontId="3" fillId="0" borderId="22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wrapText="1"/>
    </xf>
    <xf numFmtId="1" fontId="4" fillId="0" borderId="13" xfId="0" applyNumberFormat="1" applyFont="1" applyFill="1" applyBorder="1" applyAlignment="1">
      <alignment wrapText="1"/>
    </xf>
    <xf numFmtId="1" fontId="4" fillId="0" borderId="13" xfId="0" applyNumberFormat="1" applyFont="1" applyBorder="1" applyAlignment="1">
      <alignment wrapText="1"/>
    </xf>
    <xf numFmtId="1" fontId="4" fillId="0" borderId="12" xfId="0" applyNumberFormat="1" applyFont="1" applyFill="1" applyBorder="1" applyAlignment="1">
      <alignment wrapText="1"/>
    </xf>
    <xf numFmtId="1" fontId="4" fillId="0" borderId="14" xfId="0" applyNumberFormat="1" applyFont="1" applyBorder="1" applyAlignment="1">
      <alignment wrapText="1"/>
    </xf>
    <xf numFmtId="1" fontId="4" fillId="0" borderId="12" xfId="0" applyNumberFormat="1" applyFont="1" applyBorder="1" applyAlignment="1">
      <alignment wrapText="1"/>
    </xf>
    <xf numFmtId="1" fontId="1" fillId="0" borderId="5" xfId="0" applyNumberFormat="1" applyFont="1" applyBorder="1" applyAlignment="1">
      <alignment horizontal="center"/>
    </xf>
    <xf numFmtId="1" fontId="4" fillId="0" borderId="0" xfId="0" applyNumberFormat="1" applyFont="1"/>
    <xf numFmtId="1" fontId="4" fillId="0" borderId="1" xfId="0" applyNumberFormat="1" applyFont="1" applyBorder="1"/>
    <xf numFmtId="1" fontId="4" fillId="0" borderId="11" xfId="0" applyNumberFormat="1" applyFont="1" applyBorder="1"/>
    <xf numFmtId="1" fontId="4" fillId="0" borderId="10" xfId="0" applyNumberFormat="1" applyFont="1" applyFill="1" applyBorder="1"/>
    <xf numFmtId="1" fontId="4" fillId="0" borderId="10" xfId="0" applyNumberFormat="1" applyFont="1" applyBorder="1"/>
    <xf numFmtId="1" fontId="4" fillId="0" borderId="9" xfId="0" applyNumberFormat="1" applyFont="1" applyFill="1" applyBorder="1"/>
    <xf numFmtId="1" fontId="4" fillId="0" borderId="9" xfId="0" applyNumberFormat="1" applyFont="1" applyBorder="1"/>
    <xf numFmtId="1" fontId="4" fillId="0" borderId="5" xfId="0" applyNumberFormat="1" applyFont="1" applyBorder="1" applyAlignment="1">
      <alignment horizontal="center"/>
    </xf>
    <xf numFmtId="1" fontId="3" fillId="0" borderId="8" xfId="0" applyNumberFormat="1" applyFont="1" applyBorder="1"/>
    <xf numFmtId="1" fontId="3" fillId="0" borderId="7" xfId="0" applyNumberFormat="1" applyFont="1" applyFill="1" applyBorder="1"/>
    <xf numFmtId="1" fontId="2" fillId="0" borderId="7" xfId="0" applyNumberFormat="1" applyFont="1" applyBorder="1"/>
    <xf numFmtId="1" fontId="3" fillId="0" borderId="6" xfId="0" applyNumberFormat="1" applyFont="1" applyFill="1" applyBorder="1"/>
    <xf numFmtId="1" fontId="2" fillId="0" borderId="7" xfId="0" applyNumberFormat="1" applyFont="1" applyFill="1" applyBorder="1"/>
    <xf numFmtId="1" fontId="3" fillId="0" borderId="6" xfId="0" applyNumberFormat="1" applyFont="1" applyBorder="1"/>
    <xf numFmtId="1" fontId="3" fillId="0" borderId="7" xfId="0" applyNumberFormat="1" applyFont="1" applyBorder="1"/>
    <xf numFmtId="1" fontId="0" fillId="0" borderId="4" xfId="0" applyNumberFormat="1" applyBorder="1"/>
    <xf numFmtId="1" fontId="0" fillId="0" borderId="3" xfId="0" applyNumberFormat="1" applyFill="1" applyBorder="1"/>
    <xf numFmtId="1" fontId="0" fillId="0" borderId="3" xfId="0" applyNumberFormat="1" applyBorder="1"/>
    <xf numFmtId="1" fontId="0" fillId="0" borderId="2" xfId="0" applyNumberFormat="1" applyBorder="1"/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 applyFill="1"/>
    <xf numFmtId="1" fontId="1" fillId="0" borderId="0" xfId="0" applyNumberFormat="1" applyFont="1" applyBorder="1"/>
    <xf numFmtId="1" fontId="1" fillId="0" borderId="0" xfId="0" applyNumberFormat="1" applyFont="1"/>
    <xf numFmtId="1" fontId="3" fillId="0" borderId="0" xfId="0" applyNumberFormat="1" applyFont="1" applyBorder="1" applyAlignment="1">
      <alignment horizontal="center"/>
    </xf>
    <xf numFmtId="1" fontId="3" fillId="0" borderId="26" xfId="0" applyNumberFormat="1" applyFont="1" applyBorder="1" applyAlignment="1">
      <alignment horizontal="center"/>
    </xf>
    <xf numFmtId="1" fontId="3" fillId="0" borderId="0" xfId="0" applyNumberFormat="1" applyFont="1" applyFill="1"/>
    <xf numFmtId="1" fontId="3" fillId="0" borderId="22" xfId="0" applyNumberFormat="1" applyFont="1" applyFill="1" applyBorder="1" applyAlignment="1">
      <alignment horizontal="center"/>
    </xf>
    <xf numFmtId="1" fontId="2" fillId="0" borderId="0" xfId="0" applyNumberFormat="1" applyFont="1"/>
    <xf numFmtId="1" fontId="1" fillId="0" borderId="0" xfId="0" applyNumberFormat="1" applyFont="1" applyFill="1" applyBorder="1"/>
    <xf numFmtId="1" fontId="3" fillId="0" borderId="15" xfId="0" applyNumberFormat="1" applyFont="1" applyFill="1" applyBorder="1" applyAlignment="1">
      <alignment horizontal="center"/>
    </xf>
    <xf numFmtId="1" fontId="3" fillId="0" borderId="5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3" fillId="0" borderId="15" xfId="0" applyNumberFormat="1" applyFont="1" applyFill="1" applyBorder="1"/>
    <xf numFmtId="1" fontId="3" fillId="0" borderId="14" xfId="0" applyNumberFormat="1" applyFont="1" applyFill="1" applyBorder="1" applyAlignment="1">
      <alignment wrapText="1"/>
    </xf>
    <xf numFmtId="1" fontId="4" fillId="0" borderId="14" xfId="0" applyNumberFormat="1" applyFont="1" applyFill="1" applyBorder="1" applyAlignment="1">
      <alignment wrapText="1"/>
    </xf>
    <xf numFmtId="1" fontId="1" fillId="0" borderId="5" xfId="0" applyNumberFormat="1" applyFont="1" applyFill="1" applyBorder="1" applyAlignment="1">
      <alignment horizontal="center"/>
    </xf>
    <xf numFmtId="1" fontId="4" fillId="0" borderId="0" xfId="0" applyNumberFormat="1" applyFont="1" applyFill="1"/>
    <xf numFmtId="1" fontId="4" fillId="0" borderId="1" xfId="0" applyNumberFormat="1" applyFont="1" applyFill="1" applyBorder="1"/>
    <xf numFmtId="1" fontId="4" fillId="0" borderId="11" xfId="0" applyNumberFormat="1" applyFont="1" applyFill="1" applyBorder="1"/>
    <xf numFmtId="1" fontId="4" fillId="0" borderId="5" xfId="0" applyNumberFormat="1" applyFont="1" applyFill="1" applyBorder="1" applyAlignment="1">
      <alignment horizontal="center"/>
    </xf>
    <xf numFmtId="1" fontId="3" fillId="0" borderId="8" xfId="0" applyNumberFormat="1" applyFont="1" applyFill="1" applyBorder="1"/>
    <xf numFmtId="1" fontId="0" fillId="0" borderId="4" xfId="0" applyNumberFormat="1" applyFill="1" applyBorder="1"/>
    <xf numFmtId="1" fontId="1" fillId="0" borderId="1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" fontId="3" fillId="0" borderId="26" xfId="0" applyNumberFormat="1" applyFont="1" applyFill="1" applyBorder="1" applyAlignment="1">
      <alignment horizontal="center"/>
    </xf>
    <xf numFmtId="1" fontId="2" fillId="0" borderId="0" xfId="0" applyNumberFormat="1" applyFont="1" applyFill="1"/>
    <xf numFmtId="0" fontId="0" fillId="0" borderId="14" xfId="0" applyFill="1" applyBorder="1"/>
    <xf numFmtId="0" fontId="0" fillId="0" borderId="12" xfId="0" applyFill="1" applyBorder="1"/>
    <xf numFmtId="0" fontId="0" fillId="0" borderId="11" xfId="0" applyFill="1" applyBorder="1"/>
    <xf numFmtId="0" fontId="0" fillId="0" borderId="10" xfId="0" applyFill="1" applyBorder="1"/>
    <xf numFmtId="0" fontId="0" fillId="0" borderId="9" xfId="0" applyFill="1" applyBorder="1"/>
    <xf numFmtId="0" fontId="0" fillId="0" borderId="27" xfId="0" applyFill="1" applyBorder="1"/>
    <xf numFmtId="0" fontId="4" fillId="0" borderId="0" xfId="0" applyFont="1" applyFill="1" applyBorder="1"/>
    <xf numFmtId="0" fontId="4" fillId="0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1" fontId="4" fillId="0" borderId="0" xfId="0" applyNumberFormat="1" applyFont="1" applyFill="1" applyAlignment="1">
      <alignment horizontal="right"/>
    </xf>
    <xf numFmtId="1" fontId="4" fillId="0" borderId="0" xfId="0" applyNumberFormat="1" applyFont="1" applyAlignment="1">
      <alignment horizontal="right"/>
    </xf>
    <xf numFmtId="0" fontId="4" fillId="0" borderId="0" xfId="0" applyFont="1" applyFill="1" applyAlignment="1">
      <alignment vertical="center"/>
    </xf>
    <xf numFmtId="1" fontId="4" fillId="0" borderId="25" xfId="0" applyNumberFormat="1" applyFont="1" applyFill="1" applyBorder="1" applyAlignment="1">
      <alignment horizontal="right" vertical="center"/>
    </xf>
    <xf numFmtId="1" fontId="4" fillId="0" borderId="24" xfId="0" applyNumberFormat="1" applyFont="1" applyFill="1" applyBorder="1" applyAlignment="1">
      <alignment horizontal="right" vertical="center"/>
    </xf>
    <xf numFmtId="0" fontId="4" fillId="0" borderId="24" xfId="0" applyFont="1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1" fontId="4" fillId="0" borderId="21" xfId="0" applyNumberFormat="1" applyFont="1" applyFill="1" applyBorder="1" applyAlignment="1">
      <alignment horizontal="right"/>
    </xf>
    <xf numFmtId="1" fontId="4" fillId="0" borderId="20" xfId="0" applyNumberFormat="1" applyFont="1" applyFill="1" applyBorder="1" applyAlignment="1">
      <alignment horizontal="right"/>
    </xf>
    <xf numFmtId="1" fontId="4" fillId="0" borderId="20" xfId="0" applyNumberFormat="1" applyFont="1" applyFill="1" applyBorder="1" applyAlignment="1">
      <alignment horizontal="right" wrapText="1"/>
    </xf>
    <xf numFmtId="0" fontId="0" fillId="0" borderId="20" xfId="0" applyFill="1" applyBorder="1"/>
    <xf numFmtId="0" fontId="0" fillId="0" borderId="19" xfId="0" applyFill="1" applyBorder="1"/>
    <xf numFmtId="1" fontId="4" fillId="0" borderId="21" xfId="0" applyNumberFormat="1" applyFont="1" applyFill="1" applyBorder="1" applyAlignment="1">
      <alignment horizontal="right" wrapText="1"/>
    </xf>
    <xf numFmtId="1" fontId="4" fillId="0" borderId="21" xfId="0" applyNumberFormat="1" applyFont="1" applyFill="1" applyBorder="1" applyAlignment="1">
      <alignment horizontal="right" vertical="center"/>
    </xf>
    <xf numFmtId="1" fontId="4" fillId="0" borderId="20" xfId="0" applyNumberFormat="1" applyFont="1" applyFill="1" applyBorder="1" applyAlignment="1">
      <alignment horizontal="right" vertical="center"/>
    </xf>
    <xf numFmtId="0" fontId="4" fillId="0" borderId="20" xfId="0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20" fontId="4" fillId="0" borderId="31" xfId="0" applyNumberFormat="1" applyFont="1" applyFill="1" applyBorder="1" applyAlignment="1">
      <alignment wrapText="1"/>
    </xf>
    <xf numFmtId="1" fontId="4" fillId="0" borderId="32" xfId="0" applyNumberFormat="1" applyFont="1" applyFill="1" applyBorder="1" applyAlignment="1">
      <alignment horizontal="right" wrapText="1"/>
    </xf>
    <xf numFmtId="1" fontId="4" fillId="0" borderId="31" xfId="0" applyNumberFormat="1" applyFont="1" applyFill="1" applyBorder="1" applyAlignment="1">
      <alignment horizontal="right" wrapText="1"/>
    </xf>
    <xf numFmtId="0" fontId="0" fillId="0" borderId="31" xfId="0" applyFill="1" applyBorder="1" applyAlignment="1">
      <alignment wrapText="1"/>
    </xf>
    <xf numFmtId="0" fontId="0" fillId="0" borderId="30" xfId="0" applyFill="1" applyBorder="1" applyAlignment="1">
      <alignment wrapText="1"/>
    </xf>
    <xf numFmtId="1" fontId="6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Alignment="1">
      <alignment horizontal="right"/>
    </xf>
    <xf numFmtId="1" fontId="4" fillId="0" borderId="0" xfId="0" applyNumberFormat="1" applyFont="1" applyFill="1" applyAlignment="1">
      <alignment vertical="center"/>
    </xf>
    <xf numFmtId="0" fontId="4" fillId="0" borderId="32" xfId="0" applyFont="1" applyFill="1" applyBorder="1" applyAlignment="1">
      <alignment horizontal="right" wrapText="1"/>
    </xf>
    <xf numFmtId="0" fontId="4" fillId="0" borderId="31" xfId="0" applyFont="1" applyFill="1" applyBorder="1" applyAlignment="1">
      <alignment horizontal="right" wrapText="1"/>
    </xf>
    <xf numFmtId="20" fontId="4" fillId="0" borderId="31" xfId="0" applyNumberFormat="1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FC729-4F5B-AF42-AC18-A899A7332D1B}">
  <dimension ref="A1:I8"/>
  <sheetViews>
    <sheetView tabSelected="1" workbookViewId="0">
      <selection activeCell="J7" sqref="J7"/>
    </sheetView>
  </sheetViews>
  <sheetFormatPr baseColWidth="10" defaultColWidth="8.83203125" defaultRowHeight="13" x14ac:dyDescent="0.15"/>
  <cols>
    <col min="1" max="1" width="24.6640625" bestFit="1" customWidth="1"/>
    <col min="2" max="17" width="5.6640625" customWidth="1"/>
  </cols>
  <sheetData>
    <row r="1" spans="1:9" x14ac:dyDescent="0.15">
      <c r="A1" s="1" t="s">
        <v>0</v>
      </c>
      <c r="B1" s="1"/>
      <c r="C1" s="2"/>
      <c r="D1" s="2"/>
      <c r="F1" s="1"/>
      <c r="I1" s="3"/>
    </row>
    <row r="2" spans="1:9" x14ac:dyDescent="0.15">
      <c r="A2" s="1"/>
      <c r="B2" s="1"/>
      <c r="C2" s="2"/>
      <c r="D2" s="2"/>
      <c r="F2" s="1"/>
      <c r="I2" s="3"/>
    </row>
    <row r="3" spans="1:9" x14ac:dyDescent="0.15">
      <c r="A3" s="13" t="s">
        <v>31</v>
      </c>
      <c r="B3" t="s">
        <v>38</v>
      </c>
      <c r="D3" s="2"/>
    </row>
    <row r="4" spans="1:9" x14ac:dyDescent="0.15">
      <c r="A4" s="13" t="s">
        <v>106</v>
      </c>
      <c r="B4" t="s">
        <v>101</v>
      </c>
      <c r="D4" s="2"/>
    </row>
    <row r="5" spans="1:9" x14ac:dyDescent="0.15">
      <c r="A5" s="13" t="s">
        <v>105</v>
      </c>
      <c r="B5" t="s">
        <v>101</v>
      </c>
      <c r="D5" s="2"/>
    </row>
    <row r="6" spans="1:9" x14ac:dyDescent="0.15">
      <c r="A6" s="13" t="s">
        <v>104</v>
      </c>
      <c r="B6" t="s">
        <v>101</v>
      </c>
      <c r="D6" s="2"/>
    </row>
    <row r="7" spans="1:9" x14ac:dyDescent="0.15">
      <c r="A7" s="13" t="s">
        <v>103</v>
      </c>
      <c r="B7" t="s">
        <v>101</v>
      </c>
      <c r="D7" s="2"/>
    </row>
    <row r="8" spans="1:9" x14ac:dyDescent="0.15">
      <c r="A8" s="13" t="s">
        <v>102</v>
      </c>
      <c r="B8" t="s">
        <v>101</v>
      </c>
      <c r="D8" s="2"/>
    </row>
  </sheetData>
  <pageMargins left="0" right="0" top="0.19685039370078741" bottom="0" header="0" footer="0"/>
  <pageSetup paperSize="9" scale="95" orientation="portrait" horizontalDpi="4294967292"/>
  <headerFooter alignWithMargins="0"/>
  <rowBreaks count="1" manualBreakCount="1">
    <brk id="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5"/>
  <sheetViews>
    <sheetView workbookViewId="0">
      <selection activeCell="G21" sqref="G21"/>
    </sheetView>
  </sheetViews>
  <sheetFormatPr baseColWidth="10" defaultColWidth="8.83203125" defaultRowHeight="13" x14ac:dyDescent="0.15"/>
  <cols>
    <col min="1" max="1" width="24.6640625" bestFit="1" customWidth="1"/>
    <col min="2" max="17" width="5.6640625" customWidth="1"/>
  </cols>
  <sheetData>
    <row r="1" spans="1:9" x14ac:dyDescent="0.15">
      <c r="A1" s="1" t="s">
        <v>39</v>
      </c>
      <c r="B1" s="1"/>
      <c r="C1" s="2"/>
      <c r="D1" s="2"/>
      <c r="F1" s="1"/>
      <c r="I1" s="3"/>
    </row>
    <row r="2" spans="1:9" x14ac:dyDescent="0.15">
      <c r="A2" s="1"/>
      <c r="B2" s="1"/>
      <c r="C2" s="2"/>
      <c r="D2" s="2"/>
      <c r="F2" s="1"/>
      <c r="I2" s="3"/>
    </row>
    <row r="3" spans="1:9" x14ac:dyDescent="0.15">
      <c r="A3" s="13" t="s">
        <v>31</v>
      </c>
      <c r="B3" t="s">
        <v>38</v>
      </c>
      <c r="D3" s="2"/>
    </row>
    <row r="4" spans="1:9" x14ac:dyDescent="0.15">
      <c r="A4" s="13" t="s">
        <v>40</v>
      </c>
      <c r="B4" t="s">
        <v>60</v>
      </c>
      <c r="D4" s="2"/>
    </row>
    <row r="5" spans="1:9" x14ac:dyDescent="0.15">
      <c r="A5" s="13" t="s">
        <v>41</v>
      </c>
      <c r="B5" t="s">
        <v>60</v>
      </c>
      <c r="D5" s="2"/>
    </row>
  </sheetData>
  <phoneticPr fontId="5" type="noConversion"/>
  <pageMargins left="0" right="0" top="0.19685039370078741" bottom="0" header="0" footer="0"/>
  <pageSetup paperSize="9" scale="95" orientation="portrait" horizont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3"/>
  <sheetViews>
    <sheetView workbookViewId="0">
      <selection activeCell="C30" sqref="C30"/>
    </sheetView>
  </sheetViews>
  <sheetFormatPr baseColWidth="10" defaultColWidth="8.83203125" defaultRowHeight="13" x14ac:dyDescent="0.15"/>
  <cols>
    <col min="1" max="1" width="16.6640625" customWidth="1"/>
    <col min="9" max="9" width="12.83203125" customWidth="1"/>
    <col min="10" max="10" width="11.5" customWidth="1"/>
    <col min="12" max="12" width="11.5" bestFit="1" customWidth="1"/>
    <col min="13" max="13" width="9.83203125" bestFit="1" customWidth="1"/>
  </cols>
  <sheetData>
    <row r="1" spans="1:19" x14ac:dyDescent="0.15">
      <c r="A1" s="1" t="s">
        <v>13</v>
      </c>
      <c r="B1" s="1"/>
      <c r="C1" s="1"/>
      <c r="D1" s="1"/>
      <c r="G1" t="str">
        <f>A1</f>
        <v>Wellington/Cobham/Evans Bay</v>
      </c>
    </row>
    <row r="2" spans="1:19" x14ac:dyDescent="0.15">
      <c r="A2" s="1" t="s">
        <v>31</v>
      </c>
      <c r="B2" s="108" t="s">
        <v>88</v>
      </c>
      <c r="C2" s="109" t="s">
        <v>32</v>
      </c>
      <c r="D2" s="109" t="s">
        <v>33</v>
      </c>
      <c r="G2" s="28" t="str">
        <f>LEFT(A3,3)</f>
        <v>Sat</v>
      </c>
      <c r="H2" s="28" t="str">
        <f>LEFT(A4,3)</f>
        <v>Sun</v>
      </c>
      <c r="I2" s="28" t="str">
        <f>A5</f>
        <v>Average Day</v>
      </c>
      <c r="J2" s="28" t="str">
        <f>A6</f>
        <v>WeekendTotal</v>
      </c>
      <c r="K2" s="28" t="str">
        <f>LEFT(A7,3)</f>
        <v/>
      </c>
      <c r="P2" s="29"/>
      <c r="Q2" s="29"/>
      <c r="R2" s="29"/>
      <c r="S2" s="29"/>
    </row>
    <row r="3" spans="1:19" x14ac:dyDescent="0.15">
      <c r="A3" s="13" t="s">
        <v>40</v>
      </c>
      <c r="B3" s="29">
        <f>'Wellington_Cobham_Evans Bay'!R82</f>
        <v>461</v>
      </c>
      <c r="C3" s="29">
        <f>'Wellington_Cobham_Evans Bay'!R83</f>
        <v>155</v>
      </c>
      <c r="D3" s="29">
        <f>'Wellington_Cobham_Evans Bay'!R84</f>
        <v>115.25</v>
      </c>
      <c r="F3" t="s">
        <v>93</v>
      </c>
      <c r="G3" s="29">
        <f>B3</f>
        <v>461</v>
      </c>
      <c r="H3" s="29">
        <f>B4</f>
        <v>202</v>
      </c>
      <c r="I3" s="29">
        <f>B5</f>
        <v>331.5</v>
      </c>
      <c r="J3" s="29">
        <f>B6</f>
        <v>663</v>
      </c>
      <c r="K3" s="29"/>
      <c r="P3" s="29"/>
      <c r="Q3" s="29"/>
      <c r="R3" s="29"/>
      <c r="S3" s="29"/>
    </row>
    <row r="4" spans="1:19" x14ac:dyDescent="0.15">
      <c r="A4" s="13" t="s">
        <v>41</v>
      </c>
      <c r="B4" s="29">
        <f>'Wellington_Cobham_Evans Bay'!R123</f>
        <v>202</v>
      </c>
      <c r="C4" s="29">
        <f>'Wellington_Cobham_Evans Bay'!R124</f>
        <v>64</v>
      </c>
      <c r="D4" s="29">
        <f>'Wellington_Cobham_Evans Bay'!R125</f>
        <v>50.5</v>
      </c>
      <c r="F4" t="s">
        <v>37</v>
      </c>
      <c r="G4" s="29">
        <f>C3</f>
        <v>155</v>
      </c>
      <c r="H4" s="29">
        <f>C4</f>
        <v>64</v>
      </c>
      <c r="I4" s="29">
        <f>C5</f>
        <v>109.5</v>
      </c>
      <c r="J4" s="29">
        <f>C6</f>
        <v>219</v>
      </c>
      <c r="K4" s="29"/>
      <c r="P4" s="29"/>
      <c r="Q4" s="29"/>
      <c r="R4" s="29"/>
      <c r="S4" s="29"/>
    </row>
    <row r="5" spans="1:19" x14ac:dyDescent="0.15">
      <c r="A5" t="s">
        <v>34</v>
      </c>
      <c r="B5" s="29">
        <f>AVERAGE(B3:B4)</f>
        <v>331.5</v>
      </c>
      <c r="C5" s="29">
        <f>AVERAGE(C3:C4)</f>
        <v>109.5</v>
      </c>
      <c r="D5" s="29">
        <f>AVERAGE(D3:D4)</f>
        <v>82.875</v>
      </c>
      <c r="F5" t="s">
        <v>33</v>
      </c>
      <c r="G5" s="29">
        <f>D3</f>
        <v>115.25</v>
      </c>
      <c r="H5" s="29">
        <f>D4</f>
        <v>50.5</v>
      </c>
      <c r="I5" s="29">
        <f>D5</f>
        <v>82.875</v>
      </c>
      <c r="J5" s="29">
        <f>D6</f>
        <v>165.75</v>
      </c>
      <c r="K5" s="29"/>
    </row>
    <row r="6" spans="1:19" x14ac:dyDescent="0.15">
      <c r="A6" t="s">
        <v>90</v>
      </c>
      <c r="B6" s="29">
        <f>B3+B4</f>
        <v>663</v>
      </c>
      <c r="C6" s="29">
        <f>C3+C4</f>
        <v>219</v>
      </c>
      <c r="D6" s="29">
        <f>D3+D4</f>
        <v>165.75</v>
      </c>
    </row>
    <row r="11" spans="1:19" x14ac:dyDescent="0.15">
      <c r="A11" s="1" t="s">
        <v>35</v>
      </c>
      <c r="B11" s="1"/>
      <c r="C11" s="1"/>
      <c r="D11" s="1"/>
      <c r="G11" t="str">
        <f>A11</f>
        <v>Thorndon</v>
      </c>
    </row>
    <row r="12" spans="1:19" x14ac:dyDescent="0.15">
      <c r="A12" s="1" t="s">
        <v>31</v>
      </c>
      <c r="B12" s="108" t="s">
        <v>88</v>
      </c>
      <c r="C12" s="109" t="s">
        <v>32</v>
      </c>
      <c r="D12" s="109" t="s">
        <v>33</v>
      </c>
      <c r="G12" s="28" t="str">
        <f>LEFT(A13,3)</f>
        <v>Sat</v>
      </c>
      <c r="H12" s="28" t="str">
        <f>LEFT(A14,3)</f>
        <v>Sun</v>
      </c>
      <c r="I12" s="28" t="str">
        <f>A15</f>
        <v>Average Day</v>
      </c>
      <c r="J12" s="28" t="str">
        <f>A16</f>
        <v>WeekendTotal</v>
      </c>
      <c r="K12" s="28"/>
      <c r="L12" s="28"/>
      <c r="M12" s="28"/>
    </row>
    <row r="13" spans="1:19" x14ac:dyDescent="0.15">
      <c r="A13" s="13" t="s">
        <v>40</v>
      </c>
      <c r="B13" s="29">
        <f>Hutt_Tinakori_Thorndon!R81</f>
        <v>294</v>
      </c>
      <c r="C13" s="29">
        <f>Hutt_Tinakori_Thorndon!R82</f>
        <v>124</v>
      </c>
      <c r="D13" s="29">
        <f>Hutt_Tinakori_Thorndon!R83</f>
        <v>73.5</v>
      </c>
      <c r="F13" t="s">
        <v>93</v>
      </c>
      <c r="G13" s="29">
        <f>B13</f>
        <v>294</v>
      </c>
      <c r="H13" s="29">
        <f>B14</f>
        <v>126</v>
      </c>
      <c r="I13" s="29">
        <f>B15</f>
        <v>210</v>
      </c>
      <c r="J13" s="29">
        <f>B16</f>
        <v>420</v>
      </c>
      <c r="K13" s="29"/>
      <c r="L13" s="29"/>
      <c r="M13" s="29"/>
    </row>
    <row r="14" spans="1:19" x14ac:dyDescent="0.15">
      <c r="A14" s="13" t="s">
        <v>41</v>
      </c>
      <c r="B14" s="29">
        <f>Hutt_Tinakori_Thorndon!R122</f>
        <v>126</v>
      </c>
      <c r="C14" s="29">
        <f>Hutt_Tinakori_Thorndon!R123</f>
        <v>49</v>
      </c>
      <c r="D14" s="29">
        <f>Hutt_Tinakori_Thorndon!R124</f>
        <v>31.5</v>
      </c>
      <c r="F14" t="s">
        <v>37</v>
      </c>
      <c r="G14" s="29">
        <f>C13</f>
        <v>124</v>
      </c>
      <c r="H14" s="29">
        <f>C14</f>
        <v>49</v>
      </c>
      <c r="I14" s="29">
        <f>C15</f>
        <v>86.5</v>
      </c>
      <c r="J14" s="29">
        <f>C16</f>
        <v>173</v>
      </c>
      <c r="K14" s="29"/>
      <c r="L14" s="29"/>
      <c r="M14" s="29"/>
    </row>
    <row r="15" spans="1:19" x14ac:dyDescent="0.15">
      <c r="A15" t="s">
        <v>34</v>
      </c>
      <c r="B15" s="124">
        <f>AVERAGE(B13:B14)</f>
        <v>210</v>
      </c>
      <c r="C15" s="124">
        <f>AVERAGE(C13:C14)</f>
        <v>86.5</v>
      </c>
      <c r="D15" s="124">
        <f>AVERAGE(D13:D14)</f>
        <v>52.5</v>
      </c>
      <c r="F15" t="s">
        <v>33</v>
      </c>
      <c r="G15" s="29">
        <f>D13</f>
        <v>73.5</v>
      </c>
      <c r="H15" s="29">
        <f>D14</f>
        <v>31.5</v>
      </c>
      <c r="I15" s="29">
        <f>D15</f>
        <v>52.5</v>
      </c>
      <c r="J15" s="29">
        <f>D16</f>
        <v>105</v>
      </c>
      <c r="K15" s="29"/>
      <c r="L15" s="29"/>
      <c r="M15" s="29"/>
    </row>
    <row r="16" spans="1:19" x14ac:dyDescent="0.15">
      <c r="A16" t="s">
        <v>90</v>
      </c>
      <c r="B16" s="124">
        <f>B13+B14</f>
        <v>420</v>
      </c>
      <c r="C16" s="124">
        <f>C13+C14</f>
        <v>173</v>
      </c>
      <c r="D16" s="124">
        <f>D13+D14</f>
        <v>105</v>
      </c>
    </row>
    <row r="17" spans="1:13" x14ac:dyDescent="0.15">
      <c r="B17" s="27"/>
      <c r="C17" s="27"/>
      <c r="D17" s="27"/>
    </row>
    <row r="18" spans="1:13" x14ac:dyDescent="0.15">
      <c r="B18" s="27"/>
      <c r="C18" s="27"/>
      <c r="D18" s="27"/>
    </row>
    <row r="19" spans="1:13" x14ac:dyDescent="0.15">
      <c r="B19" s="27"/>
      <c r="C19" s="27"/>
      <c r="D19" s="27"/>
    </row>
    <row r="20" spans="1:13" x14ac:dyDescent="0.15">
      <c r="B20" s="27"/>
      <c r="C20" s="27"/>
      <c r="D20" s="27"/>
    </row>
    <row r="21" spans="1:13" x14ac:dyDescent="0.15">
      <c r="A21" s="1" t="s">
        <v>43</v>
      </c>
      <c r="B21" s="2"/>
      <c r="C21" s="2"/>
      <c r="D21" s="2"/>
      <c r="G21" t="str">
        <f>A21</f>
        <v>Lyall Pde</v>
      </c>
    </row>
    <row r="22" spans="1:13" x14ac:dyDescent="0.15">
      <c r="A22" s="1" t="s">
        <v>31</v>
      </c>
      <c r="B22" s="111" t="s">
        <v>88</v>
      </c>
      <c r="C22" s="112" t="s">
        <v>32</v>
      </c>
      <c r="D22" s="112" t="s">
        <v>33</v>
      </c>
      <c r="G22" s="28" t="str">
        <f>LEFT(A23,3)</f>
        <v>Sat</v>
      </c>
      <c r="H22" s="28" t="str">
        <f>LEFT(A24,3)</f>
        <v>Sun</v>
      </c>
      <c r="I22" s="28" t="str">
        <f>A25</f>
        <v>Average Day</v>
      </c>
      <c r="J22" s="28" t="str">
        <f>A26</f>
        <v>WeekendTotal</v>
      </c>
      <c r="K22" s="28"/>
      <c r="L22" s="28"/>
      <c r="M22" s="28"/>
    </row>
    <row r="23" spans="1:13" x14ac:dyDescent="0.15">
      <c r="A23" s="13" t="s">
        <v>40</v>
      </c>
      <c r="B23" s="124">
        <f>'Lyall Pde'!S77</f>
        <v>125</v>
      </c>
      <c r="C23" s="124">
        <f>'Lyall Pde'!S78</f>
        <v>33</v>
      </c>
      <c r="D23" s="124">
        <f>'Lyall Pde'!S79</f>
        <v>31.25</v>
      </c>
      <c r="F23" t="s">
        <v>93</v>
      </c>
      <c r="G23" s="29">
        <f>B23</f>
        <v>125</v>
      </c>
      <c r="H23" s="29">
        <f>B24</f>
        <v>115</v>
      </c>
      <c r="I23" s="29">
        <f>B25</f>
        <v>120</v>
      </c>
      <c r="J23" s="29">
        <f>B26</f>
        <v>240</v>
      </c>
      <c r="K23" s="29"/>
      <c r="L23" s="29"/>
      <c r="M23" s="29"/>
    </row>
    <row r="24" spans="1:13" x14ac:dyDescent="0.15">
      <c r="A24" s="13" t="s">
        <v>41</v>
      </c>
      <c r="B24" s="124">
        <f>'Lyall Pde'!S116</f>
        <v>115</v>
      </c>
      <c r="C24" s="124">
        <f>'Lyall Pde'!S117</f>
        <v>36</v>
      </c>
      <c r="D24" s="124">
        <f>'Lyall Pde'!S118</f>
        <v>28.75</v>
      </c>
      <c r="F24" t="s">
        <v>37</v>
      </c>
      <c r="G24" s="29">
        <f>C23</f>
        <v>33</v>
      </c>
      <c r="H24" s="29">
        <f>C24</f>
        <v>36</v>
      </c>
      <c r="I24" s="29">
        <f>C25</f>
        <v>34.5</v>
      </c>
      <c r="J24" s="29">
        <f>C26</f>
        <v>69</v>
      </c>
      <c r="K24" s="29"/>
      <c r="L24" s="29"/>
      <c r="M24" s="29"/>
    </row>
    <row r="25" spans="1:13" x14ac:dyDescent="0.15">
      <c r="A25" t="s">
        <v>34</v>
      </c>
      <c r="B25" s="125">
        <f>AVERAGE(B23:B24)</f>
        <v>120</v>
      </c>
      <c r="C25" s="125">
        <f>AVERAGE(C23:C24)</f>
        <v>34.5</v>
      </c>
      <c r="D25" s="125">
        <f>AVERAGE(D23:D24)</f>
        <v>30</v>
      </c>
      <c r="F25" t="s">
        <v>33</v>
      </c>
      <c r="G25" s="29">
        <f>D23</f>
        <v>31.25</v>
      </c>
      <c r="H25" s="29">
        <f>D24</f>
        <v>28.75</v>
      </c>
      <c r="I25" s="29">
        <f>D25</f>
        <v>30</v>
      </c>
      <c r="J25" s="29">
        <f>D26</f>
        <v>60</v>
      </c>
      <c r="K25" s="29"/>
      <c r="L25" s="29"/>
      <c r="M25" s="29"/>
    </row>
    <row r="26" spans="1:13" x14ac:dyDescent="0.15">
      <c r="A26" t="s">
        <v>90</v>
      </c>
      <c r="B26" s="29">
        <f>B23+B24</f>
        <v>240</v>
      </c>
      <c r="C26" s="29">
        <f>C23+C24</f>
        <v>69</v>
      </c>
      <c r="D26" s="29">
        <f>D23+D24</f>
        <v>60</v>
      </c>
    </row>
    <row r="27" spans="1:13" x14ac:dyDescent="0.15">
      <c r="B27" s="29"/>
      <c r="C27" s="29"/>
      <c r="D27" s="29"/>
    </row>
    <row r="30" spans="1:13" x14ac:dyDescent="0.15">
      <c r="G30" t="s">
        <v>35</v>
      </c>
      <c r="H30" t="s">
        <v>91</v>
      </c>
      <c r="I30" t="s">
        <v>94</v>
      </c>
      <c r="J30" t="s">
        <v>92</v>
      </c>
    </row>
    <row r="31" spans="1:13" x14ac:dyDescent="0.15">
      <c r="G31" s="29">
        <f>I13</f>
        <v>210</v>
      </c>
      <c r="H31" s="29">
        <f>I3</f>
        <v>331.5</v>
      </c>
      <c r="I31" s="29">
        <f>I23</f>
        <v>120</v>
      </c>
      <c r="J31" s="29">
        <f>SUM(G31:I31)</f>
        <v>661.5</v>
      </c>
    </row>
    <row r="32" spans="1:13" x14ac:dyDescent="0.15">
      <c r="G32" s="29">
        <f>I14</f>
        <v>86.5</v>
      </c>
      <c r="H32" s="29">
        <f>I4</f>
        <v>109.5</v>
      </c>
      <c r="I32" s="29">
        <f>I24</f>
        <v>34.5</v>
      </c>
      <c r="J32" s="29">
        <f>SUM(G32:I32)</f>
        <v>230.5</v>
      </c>
    </row>
    <row r="33" spans="7:10" x14ac:dyDescent="0.15">
      <c r="G33" s="29">
        <f>I15</f>
        <v>52.5</v>
      </c>
      <c r="H33" s="29">
        <f>I5</f>
        <v>82.875</v>
      </c>
      <c r="I33" s="29">
        <f>I25</f>
        <v>30</v>
      </c>
      <c r="J33" s="29">
        <f>SUM(G33:I33)</f>
        <v>165.375</v>
      </c>
    </row>
  </sheetData>
  <phoneticPr fontId="5" type="noConversion"/>
  <pageMargins left="0.75" right="0.75" top="1" bottom="1" header="0.5" footer="0.5"/>
  <pageSetup paperSize="9" orientation="portrait" r:id="rId1"/>
  <headerFooter alignWithMargins="0">
    <oddFooter>&amp;C&amp;F&amp;R&amp;A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Z127"/>
  <sheetViews>
    <sheetView view="pageLayout" zoomScaleNormal="100" workbookViewId="0">
      <selection activeCell="R41" sqref="R41"/>
    </sheetView>
  </sheetViews>
  <sheetFormatPr baseColWidth="10" defaultColWidth="9.1640625" defaultRowHeight="13" x14ac:dyDescent="0.15"/>
  <cols>
    <col min="1" max="1" width="13.5" style="47" customWidth="1"/>
    <col min="2" max="17" width="5.6640625" style="47" customWidth="1"/>
    <col min="18" max="16384" width="9.1640625" style="47"/>
  </cols>
  <sheetData>
    <row r="1" spans="1:18" x14ac:dyDescent="0.15">
      <c r="A1" s="45" t="s">
        <v>0</v>
      </c>
      <c r="B1" s="45"/>
      <c r="C1" s="46"/>
      <c r="D1" s="46"/>
      <c r="F1" s="45" t="s">
        <v>1</v>
      </c>
      <c r="I1" s="62" t="s">
        <v>13</v>
      </c>
    </row>
    <row r="2" spans="1:18" x14ac:dyDescent="0.15">
      <c r="A2" s="45"/>
      <c r="B2" s="45"/>
      <c r="C2" s="46"/>
      <c r="D2" s="46"/>
      <c r="F2" s="45"/>
      <c r="I2" s="62"/>
    </row>
    <row r="3" spans="1:18" ht="14" thickBot="1" x14ac:dyDescent="0.2">
      <c r="A3" s="45"/>
      <c r="B3" s="45" t="s">
        <v>97</v>
      </c>
      <c r="D3" s="46"/>
    </row>
    <row r="4" spans="1:18" x14ac:dyDescent="0.15">
      <c r="A4" s="63"/>
      <c r="B4" s="48" t="s">
        <v>3</v>
      </c>
      <c r="C4" s="49"/>
      <c r="D4" s="49"/>
      <c r="E4" s="64"/>
      <c r="F4" s="48" t="s">
        <v>4</v>
      </c>
      <c r="G4" s="49"/>
      <c r="H4" s="49"/>
      <c r="I4" s="64"/>
      <c r="J4" s="48" t="s">
        <v>5</v>
      </c>
      <c r="K4" s="49"/>
      <c r="L4" s="49"/>
      <c r="M4" s="64"/>
      <c r="N4" s="48" t="s">
        <v>6</v>
      </c>
      <c r="O4" s="49"/>
      <c r="P4" s="49"/>
      <c r="Q4" s="64"/>
      <c r="R4" s="65" t="s">
        <v>36</v>
      </c>
    </row>
    <row r="5" spans="1:18" s="43" customFormat="1" ht="14" thickBot="1" x14ac:dyDescent="0.2">
      <c r="A5" s="66"/>
      <c r="B5" s="50"/>
      <c r="C5" s="51" t="s">
        <v>16</v>
      </c>
      <c r="D5" s="61"/>
      <c r="E5" s="67"/>
      <c r="F5" s="50"/>
      <c r="G5" s="51" t="s">
        <v>14</v>
      </c>
      <c r="H5" s="61"/>
      <c r="I5" s="67"/>
      <c r="J5" s="50"/>
      <c r="K5" s="51" t="s">
        <v>15</v>
      </c>
      <c r="L5" s="61"/>
      <c r="M5" s="67"/>
      <c r="N5" s="50"/>
      <c r="O5" s="51" t="s">
        <v>17</v>
      </c>
      <c r="P5" s="61"/>
      <c r="Q5" s="67"/>
      <c r="R5" s="82"/>
    </row>
    <row r="6" spans="1:18" s="72" customFormat="1" ht="11" x14ac:dyDescent="0.15">
      <c r="A6" s="69"/>
      <c r="B6" s="52" t="s">
        <v>7</v>
      </c>
      <c r="C6" s="53" t="s">
        <v>8</v>
      </c>
      <c r="D6" s="53" t="s">
        <v>9</v>
      </c>
      <c r="E6" s="70" t="s">
        <v>10</v>
      </c>
      <c r="F6" s="52" t="s">
        <v>7</v>
      </c>
      <c r="G6" s="53" t="s">
        <v>8</v>
      </c>
      <c r="H6" s="53" t="s">
        <v>9</v>
      </c>
      <c r="I6" s="70" t="s">
        <v>10</v>
      </c>
      <c r="J6" s="52" t="s">
        <v>7</v>
      </c>
      <c r="K6" s="53" t="s">
        <v>8</v>
      </c>
      <c r="L6" s="53" t="s">
        <v>9</v>
      </c>
      <c r="M6" s="70" t="s">
        <v>10</v>
      </c>
      <c r="N6" s="52" t="s">
        <v>7</v>
      </c>
      <c r="O6" s="53" t="s">
        <v>8</v>
      </c>
      <c r="P6" s="53" t="s">
        <v>9</v>
      </c>
      <c r="Q6" s="70" t="s">
        <v>10</v>
      </c>
      <c r="R6" s="71"/>
    </row>
    <row r="7" spans="1:18" s="43" customFormat="1" ht="14" thickBot="1" x14ac:dyDescent="0.2">
      <c r="A7" s="66"/>
      <c r="B7" s="36"/>
      <c r="C7" s="37"/>
      <c r="D7" s="37"/>
      <c r="E7" s="73"/>
      <c r="F7" s="36"/>
      <c r="G7" s="37"/>
      <c r="H7" s="37"/>
      <c r="I7" s="73"/>
      <c r="J7" s="36"/>
      <c r="K7" s="37"/>
      <c r="L7" s="37"/>
      <c r="M7" s="73"/>
      <c r="N7" s="36"/>
      <c r="O7" s="37"/>
      <c r="P7" s="37"/>
      <c r="Q7" s="74"/>
      <c r="R7" s="68"/>
    </row>
    <row r="8" spans="1:18" s="43" customFormat="1" x14ac:dyDescent="0.15">
      <c r="A8" s="120" t="s">
        <v>61</v>
      </c>
      <c r="B8" s="186">
        <f>(B51+B92)/2</f>
        <v>10</v>
      </c>
      <c r="C8" s="186">
        <f t="shared" ref="C8:Q8" si="0">(C51+C92)/2</f>
        <v>0.5</v>
      </c>
      <c r="D8" s="186">
        <f t="shared" si="0"/>
        <v>0.5</v>
      </c>
      <c r="E8" s="186">
        <f t="shared" si="0"/>
        <v>11</v>
      </c>
      <c r="F8" s="186">
        <f t="shared" ref="F8:H23" si="1">(F51+F92)/2</f>
        <v>0</v>
      </c>
      <c r="G8" s="186">
        <f t="shared" si="1"/>
        <v>1.5</v>
      </c>
      <c r="H8" s="186">
        <f t="shared" si="1"/>
        <v>0</v>
      </c>
      <c r="I8" s="186">
        <f t="shared" si="0"/>
        <v>1.5</v>
      </c>
      <c r="J8" s="186">
        <f t="shared" si="0"/>
        <v>0</v>
      </c>
      <c r="K8" s="186">
        <f>(K51+K92)/2</f>
        <v>0.5</v>
      </c>
      <c r="L8" s="186">
        <f t="shared" si="0"/>
        <v>0.5</v>
      </c>
      <c r="M8" s="186">
        <f t="shared" si="0"/>
        <v>1</v>
      </c>
      <c r="N8" s="186">
        <f t="shared" si="0"/>
        <v>0.5</v>
      </c>
      <c r="O8" s="186">
        <f t="shared" si="0"/>
        <v>0</v>
      </c>
      <c r="P8" s="186">
        <f t="shared" si="0"/>
        <v>1.5</v>
      </c>
      <c r="Q8" s="186">
        <f t="shared" si="0"/>
        <v>2</v>
      </c>
      <c r="R8" s="187">
        <f>E8+I8+M8+Q8</f>
        <v>15.5</v>
      </c>
    </row>
    <row r="9" spans="1:18" s="43" customFormat="1" x14ac:dyDescent="0.15">
      <c r="A9" s="88" t="s">
        <v>44</v>
      </c>
      <c r="B9" s="132">
        <f t="shared" ref="B9:Q9" si="2">(B52+B93)/2</f>
        <v>7.5</v>
      </c>
      <c r="C9" s="132">
        <f t="shared" si="2"/>
        <v>1</v>
      </c>
      <c r="D9" s="132">
        <f t="shared" si="2"/>
        <v>0</v>
      </c>
      <c r="E9" s="132">
        <f t="shared" si="2"/>
        <v>8.5</v>
      </c>
      <c r="F9" s="132">
        <f t="shared" si="1"/>
        <v>0</v>
      </c>
      <c r="G9" s="132">
        <f t="shared" si="1"/>
        <v>1</v>
      </c>
      <c r="H9" s="132">
        <f t="shared" si="1"/>
        <v>0.5</v>
      </c>
      <c r="I9" s="132">
        <f t="shared" si="2"/>
        <v>1.5</v>
      </c>
      <c r="J9" s="132">
        <f t="shared" si="2"/>
        <v>0</v>
      </c>
      <c r="K9" s="132">
        <f t="shared" si="2"/>
        <v>1</v>
      </c>
      <c r="L9" s="132">
        <f t="shared" si="2"/>
        <v>2.5</v>
      </c>
      <c r="M9" s="132">
        <f t="shared" si="2"/>
        <v>3.5</v>
      </c>
      <c r="N9" s="132">
        <f t="shared" si="2"/>
        <v>0.5</v>
      </c>
      <c r="O9" s="132">
        <f t="shared" si="2"/>
        <v>0.5</v>
      </c>
      <c r="P9" s="132">
        <f t="shared" si="2"/>
        <v>4</v>
      </c>
      <c r="Q9" s="132">
        <f t="shared" si="2"/>
        <v>5</v>
      </c>
      <c r="R9" s="135">
        <f t="shared" ref="R9:R41" si="3">E9+I9+M9+Q9</f>
        <v>18.5</v>
      </c>
    </row>
    <row r="10" spans="1:18" s="43" customFormat="1" x14ac:dyDescent="0.15">
      <c r="A10" s="88" t="s">
        <v>45</v>
      </c>
      <c r="B10" s="132">
        <f t="shared" ref="B10:Q10" si="4">(B53+B94)/2</f>
        <v>10</v>
      </c>
      <c r="C10" s="132">
        <f t="shared" si="4"/>
        <v>4</v>
      </c>
      <c r="D10" s="132">
        <f t="shared" si="4"/>
        <v>0</v>
      </c>
      <c r="E10" s="132">
        <f t="shared" si="4"/>
        <v>14</v>
      </c>
      <c r="F10" s="132">
        <f t="shared" si="1"/>
        <v>1</v>
      </c>
      <c r="G10" s="132">
        <f t="shared" si="1"/>
        <v>1</v>
      </c>
      <c r="H10" s="132">
        <f t="shared" si="1"/>
        <v>0</v>
      </c>
      <c r="I10" s="132">
        <f t="shared" si="4"/>
        <v>2</v>
      </c>
      <c r="J10" s="132">
        <f t="shared" si="4"/>
        <v>0</v>
      </c>
      <c r="K10" s="132">
        <f t="shared" si="4"/>
        <v>4</v>
      </c>
      <c r="L10" s="132">
        <f t="shared" si="4"/>
        <v>0</v>
      </c>
      <c r="M10" s="132">
        <f t="shared" si="4"/>
        <v>4</v>
      </c>
      <c r="N10" s="132">
        <f t="shared" si="4"/>
        <v>0.5</v>
      </c>
      <c r="O10" s="132">
        <f t="shared" si="4"/>
        <v>2.5</v>
      </c>
      <c r="P10" s="132">
        <f t="shared" si="4"/>
        <v>5</v>
      </c>
      <c r="Q10" s="132">
        <f t="shared" si="4"/>
        <v>8</v>
      </c>
      <c r="R10" s="135">
        <f t="shared" si="3"/>
        <v>28</v>
      </c>
    </row>
    <row r="11" spans="1:18" s="43" customFormat="1" x14ac:dyDescent="0.15">
      <c r="A11" s="88" t="s">
        <v>46</v>
      </c>
      <c r="B11" s="132">
        <f t="shared" ref="B11:Q11" si="5">(B54+B95)/2</f>
        <v>10.5</v>
      </c>
      <c r="C11" s="132">
        <f t="shared" si="5"/>
        <v>0.5</v>
      </c>
      <c r="D11" s="132">
        <f t="shared" si="5"/>
        <v>0</v>
      </c>
      <c r="E11" s="132">
        <f t="shared" si="5"/>
        <v>11</v>
      </c>
      <c r="F11" s="132">
        <f t="shared" si="1"/>
        <v>1</v>
      </c>
      <c r="G11" s="132">
        <f t="shared" si="1"/>
        <v>1.5</v>
      </c>
      <c r="H11" s="132">
        <f t="shared" si="1"/>
        <v>0</v>
      </c>
      <c r="I11" s="132">
        <f t="shared" si="5"/>
        <v>2.5</v>
      </c>
      <c r="J11" s="132">
        <f t="shared" si="5"/>
        <v>1</v>
      </c>
      <c r="K11" s="132">
        <f t="shared" si="5"/>
        <v>1.5</v>
      </c>
      <c r="L11" s="132">
        <f t="shared" si="5"/>
        <v>2.5</v>
      </c>
      <c r="M11" s="132">
        <f t="shared" si="5"/>
        <v>5</v>
      </c>
      <c r="N11" s="132">
        <f t="shared" si="5"/>
        <v>0.5</v>
      </c>
      <c r="O11" s="132">
        <f t="shared" si="5"/>
        <v>0.5</v>
      </c>
      <c r="P11" s="132">
        <f t="shared" si="5"/>
        <v>4</v>
      </c>
      <c r="Q11" s="132">
        <f t="shared" si="5"/>
        <v>5</v>
      </c>
      <c r="R11" s="135">
        <f t="shared" si="3"/>
        <v>23.5</v>
      </c>
    </row>
    <row r="12" spans="1:18" s="43" customFormat="1" x14ac:dyDescent="0.15">
      <c r="A12" s="88" t="s">
        <v>62</v>
      </c>
      <c r="B12" s="132">
        <f t="shared" ref="B12:Q12" si="6">(B55+B96)/2</f>
        <v>12</v>
      </c>
      <c r="C12" s="132">
        <f t="shared" si="6"/>
        <v>4</v>
      </c>
      <c r="D12" s="132">
        <f t="shared" si="6"/>
        <v>0</v>
      </c>
      <c r="E12" s="132">
        <f t="shared" si="6"/>
        <v>16</v>
      </c>
      <c r="F12" s="132">
        <f t="shared" si="1"/>
        <v>0</v>
      </c>
      <c r="G12" s="132">
        <f t="shared" si="1"/>
        <v>2</v>
      </c>
      <c r="H12" s="132">
        <f t="shared" si="1"/>
        <v>0</v>
      </c>
      <c r="I12" s="132">
        <f t="shared" si="6"/>
        <v>2</v>
      </c>
      <c r="J12" s="132">
        <f t="shared" si="6"/>
        <v>0</v>
      </c>
      <c r="K12" s="132">
        <f t="shared" si="6"/>
        <v>3</v>
      </c>
      <c r="L12" s="132">
        <f t="shared" si="6"/>
        <v>1</v>
      </c>
      <c r="M12" s="132">
        <f t="shared" si="6"/>
        <v>4</v>
      </c>
      <c r="N12" s="132">
        <f t="shared" si="6"/>
        <v>0</v>
      </c>
      <c r="O12" s="132">
        <f t="shared" si="6"/>
        <v>1</v>
      </c>
      <c r="P12" s="132">
        <f t="shared" si="6"/>
        <v>9</v>
      </c>
      <c r="Q12" s="132">
        <f t="shared" si="6"/>
        <v>10</v>
      </c>
      <c r="R12" s="135">
        <f t="shared" si="3"/>
        <v>32</v>
      </c>
    </row>
    <row r="13" spans="1:18" s="43" customFormat="1" x14ac:dyDescent="0.15">
      <c r="A13" s="88" t="s">
        <v>63</v>
      </c>
      <c r="B13" s="132">
        <f t="shared" ref="B13:Q13" si="7">(B56+B97)/2</f>
        <v>4</v>
      </c>
      <c r="C13" s="132">
        <f t="shared" si="7"/>
        <v>1.5</v>
      </c>
      <c r="D13" s="132">
        <f t="shared" si="7"/>
        <v>0</v>
      </c>
      <c r="E13" s="132">
        <f t="shared" si="7"/>
        <v>5.5</v>
      </c>
      <c r="F13" s="132">
        <f t="shared" si="1"/>
        <v>1.5</v>
      </c>
      <c r="G13" s="132">
        <f t="shared" si="1"/>
        <v>0.5</v>
      </c>
      <c r="H13" s="132">
        <f t="shared" si="1"/>
        <v>0</v>
      </c>
      <c r="I13" s="132">
        <f t="shared" si="7"/>
        <v>2</v>
      </c>
      <c r="J13" s="132">
        <f t="shared" si="7"/>
        <v>0</v>
      </c>
      <c r="K13" s="132">
        <f t="shared" si="7"/>
        <v>2.5</v>
      </c>
      <c r="L13" s="132">
        <f t="shared" si="7"/>
        <v>1.5</v>
      </c>
      <c r="M13" s="132">
        <f t="shared" si="7"/>
        <v>4</v>
      </c>
      <c r="N13" s="132">
        <f t="shared" si="7"/>
        <v>0</v>
      </c>
      <c r="O13" s="132">
        <f t="shared" si="7"/>
        <v>1</v>
      </c>
      <c r="P13" s="132">
        <f t="shared" si="7"/>
        <v>13.5</v>
      </c>
      <c r="Q13" s="132">
        <f t="shared" si="7"/>
        <v>14.5</v>
      </c>
      <c r="R13" s="135">
        <f t="shared" si="3"/>
        <v>26</v>
      </c>
    </row>
    <row r="14" spans="1:18" s="43" customFormat="1" x14ac:dyDescent="0.15">
      <c r="A14" s="88" t="s">
        <v>64</v>
      </c>
      <c r="B14" s="132">
        <f t="shared" ref="B14:Q14" si="8">(B57+B98)/2</f>
        <v>9.5</v>
      </c>
      <c r="C14" s="132">
        <f t="shared" si="8"/>
        <v>0</v>
      </c>
      <c r="D14" s="132">
        <f t="shared" si="8"/>
        <v>2</v>
      </c>
      <c r="E14" s="132">
        <f t="shared" si="8"/>
        <v>11.5</v>
      </c>
      <c r="F14" s="132">
        <f t="shared" si="1"/>
        <v>0</v>
      </c>
      <c r="G14" s="132">
        <f t="shared" si="1"/>
        <v>0.5</v>
      </c>
      <c r="H14" s="132">
        <f t="shared" si="1"/>
        <v>0</v>
      </c>
      <c r="I14" s="132">
        <f t="shared" si="8"/>
        <v>0.5</v>
      </c>
      <c r="J14" s="132">
        <f t="shared" si="8"/>
        <v>0</v>
      </c>
      <c r="K14" s="132">
        <f t="shared" si="8"/>
        <v>3.5</v>
      </c>
      <c r="L14" s="132">
        <f t="shared" si="8"/>
        <v>0.5</v>
      </c>
      <c r="M14" s="132">
        <f t="shared" si="8"/>
        <v>4</v>
      </c>
      <c r="N14" s="132">
        <f t="shared" si="8"/>
        <v>1</v>
      </c>
      <c r="O14" s="132">
        <f t="shared" si="8"/>
        <v>2</v>
      </c>
      <c r="P14" s="132">
        <f t="shared" si="8"/>
        <v>4</v>
      </c>
      <c r="Q14" s="132">
        <f t="shared" si="8"/>
        <v>7</v>
      </c>
      <c r="R14" s="135">
        <f t="shared" si="3"/>
        <v>23</v>
      </c>
    </row>
    <row r="15" spans="1:18" s="43" customFormat="1" x14ac:dyDescent="0.15">
      <c r="A15" s="88" t="s">
        <v>65</v>
      </c>
      <c r="B15" s="132">
        <f t="shared" ref="B15:Q15" si="9">(B58+B99)/2</f>
        <v>5.5</v>
      </c>
      <c r="C15" s="132">
        <f t="shared" si="9"/>
        <v>0.5</v>
      </c>
      <c r="D15" s="132">
        <f t="shared" si="9"/>
        <v>1</v>
      </c>
      <c r="E15" s="132">
        <f t="shared" si="9"/>
        <v>7</v>
      </c>
      <c r="F15" s="132">
        <f t="shared" si="1"/>
        <v>2</v>
      </c>
      <c r="G15" s="132">
        <f t="shared" si="1"/>
        <v>1.5</v>
      </c>
      <c r="H15" s="132">
        <f t="shared" si="1"/>
        <v>0</v>
      </c>
      <c r="I15" s="132">
        <f t="shared" si="9"/>
        <v>3.5</v>
      </c>
      <c r="J15" s="132">
        <f t="shared" si="9"/>
        <v>0</v>
      </c>
      <c r="K15" s="132">
        <f t="shared" si="9"/>
        <v>2.5</v>
      </c>
      <c r="L15" s="132">
        <f t="shared" si="9"/>
        <v>1.5</v>
      </c>
      <c r="M15" s="132">
        <f t="shared" si="9"/>
        <v>4</v>
      </c>
      <c r="N15" s="132">
        <f t="shared" si="9"/>
        <v>0</v>
      </c>
      <c r="O15" s="132">
        <f t="shared" si="9"/>
        <v>1.5</v>
      </c>
      <c r="P15" s="132">
        <f t="shared" si="9"/>
        <v>4.5</v>
      </c>
      <c r="Q15" s="132">
        <f t="shared" si="9"/>
        <v>6</v>
      </c>
      <c r="R15" s="135">
        <f t="shared" si="3"/>
        <v>20.5</v>
      </c>
    </row>
    <row r="16" spans="1:18" s="43" customFormat="1" x14ac:dyDescent="0.15">
      <c r="A16" s="88" t="s">
        <v>66</v>
      </c>
      <c r="B16" s="132">
        <f t="shared" ref="B16:Q16" si="10">(B59+B100)/2</f>
        <v>6</v>
      </c>
      <c r="C16" s="132">
        <f t="shared" si="10"/>
        <v>3</v>
      </c>
      <c r="D16" s="132">
        <f t="shared" si="10"/>
        <v>2</v>
      </c>
      <c r="E16" s="132">
        <f t="shared" si="10"/>
        <v>11</v>
      </c>
      <c r="F16" s="132">
        <f t="shared" si="1"/>
        <v>0</v>
      </c>
      <c r="G16" s="132">
        <f t="shared" si="1"/>
        <v>1</v>
      </c>
      <c r="H16" s="132">
        <f t="shared" si="1"/>
        <v>0</v>
      </c>
      <c r="I16" s="132">
        <f t="shared" si="10"/>
        <v>1</v>
      </c>
      <c r="J16" s="132">
        <f t="shared" si="10"/>
        <v>0</v>
      </c>
      <c r="K16" s="132">
        <f t="shared" si="10"/>
        <v>0.5</v>
      </c>
      <c r="L16" s="132">
        <f t="shared" si="10"/>
        <v>0</v>
      </c>
      <c r="M16" s="132">
        <f t="shared" si="10"/>
        <v>0.5</v>
      </c>
      <c r="N16" s="132">
        <f t="shared" si="10"/>
        <v>0</v>
      </c>
      <c r="O16" s="132">
        <f t="shared" si="10"/>
        <v>1.5</v>
      </c>
      <c r="P16" s="132">
        <f t="shared" si="10"/>
        <v>4.5</v>
      </c>
      <c r="Q16" s="132">
        <f t="shared" si="10"/>
        <v>6</v>
      </c>
      <c r="R16" s="135">
        <f t="shared" si="3"/>
        <v>18.5</v>
      </c>
    </row>
    <row r="17" spans="1:18" s="43" customFormat="1" x14ac:dyDescent="0.15">
      <c r="A17" s="88" t="s">
        <v>67</v>
      </c>
      <c r="B17" s="132">
        <f t="shared" ref="B17:Q17" si="11">(B60+B101)/2</f>
        <v>7.5</v>
      </c>
      <c r="C17" s="132">
        <f t="shared" si="11"/>
        <v>1.5</v>
      </c>
      <c r="D17" s="132">
        <f t="shared" si="11"/>
        <v>1.5</v>
      </c>
      <c r="E17" s="132">
        <f t="shared" si="11"/>
        <v>10.5</v>
      </c>
      <c r="F17" s="132">
        <f t="shared" si="1"/>
        <v>0</v>
      </c>
      <c r="G17" s="132">
        <f t="shared" si="1"/>
        <v>0</v>
      </c>
      <c r="H17" s="132">
        <f t="shared" si="1"/>
        <v>0</v>
      </c>
      <c r="I17" s="132">
        <f t="shared" si="11"/>
        <v>0</v>
      </c>
      <c r="J17" s="132">
        <f t="shared" si="11"/>
        <v>0</v>
      </c>
      <c r="K17" s="132">
        <f t="shared" si="11"/>
        <v>4.5</v>
      </c>
      <c r="L17" s="132">
        <f t="shared" si="11"/>
        <v>0</v>
      </c>
      <c r="M17" s="132">
        <f t="shared" si="11"/>
        <v>4.5</v>
      </c>
      <c r="N17" s="132">
        <f t="shared" si="11"/>
        <v>0</v>
      </c>
      <c r="O17" s="132">
        <f t="shared" si="11"/>
        <v>1</v>
      </c>
      <c r="P17" s="132">
        <f t="shared" si="11"/>
        <v>4</v>
      </c>
      <c r="Q17" s="132">
        <f t="shared" si="11"/>
        <v>5</v>
      </c>
      <c r="R17" s="135">
        <f t="shared" si="3"/>
        <v>20</v>
      </c>
    </row>
    <row r="18" spans="1:18" s="43" customFormat="1" x14ac:dyDescent="0.15">
      <c r="A18" s="88" t="s">
        <v>68</v>
      </c>
      <c r="B18" s="132">
        <f t="shared" ref="B18:Q18" si="12">(B61+B102)/2</f>
        <v>9.5</v>
      </c>
      <c r="C18" s="132">
        <f t="shared" si="12"/>
        <v>1.5</v>
      </c>
      <c r="D18" s="132">
        <f t="shared" si="12"/>
        <v>0</v>
      </c>
      <c r="E18" s="132">
        <f t="shared" si="12"/>
        <v>11</v>
      </c>
      <c r="F18" s="132">
        <f t="shared" si="1"/>
        <v>1.5</v>
      </c>
      <c r="G18" s="132">
        <f t="shared" si="1"/>
        <v>1.5</v>
      </c>
      <c r="H18" s="132">
        <f t="shared" si="1"/>
        <v>0</v>
      </c>
      <c r="I18" s="132">
        <f t="shared" si="12"/>
        <v>3</v>
      </c>
      <c r="J18" s="132">
        <f t="shared" si="12"/>
        <v>0</v>
      </c>
      <c r="K18" s="132">
        <f t="shared" si="12"/>
        <v>3</v>
      </c>
      <c r="L18" s="132">
        <f t="shared" si="12"/>
        <v>1</v>
      </c>
      <c r="M18" s="132">
        <f t="shared" si="12"/>
        <v>4</v>
      </c>
      <c r="N18" s="132">
        <f t="shared" si="12"/>
        <v>1</v>
      </c>
      <c r="O18" s="132">
        <f t="shared" si="12"/>
        <v>1</v>
      </c>
      <c r="P18" s="132">
        <f t="shared" si="12"/>
        <v>1</v>
      </c>
      <c r="Q18" s="132">
        <f t="shared" si="12"/>
        <v>3</v>
      </c>
      <c r="R18" s="135">
        <f t="shared" si="3"/>
        <v>21</v>
      </c>
    </row>
    <row r="19" spans="1:18" s="43" customFormat="1" x14ac:dyDescent="0.15">
      <c r="A19" s="88" t="s">
        <v>69</v>
      </c>
      <c r="B19" s="132">
        <f t="shared" ref="B19:Q19" si="13">(B62+B103)/2</f>
        <v>7</v>
      </c>
      <c r="C19" s="132">
        <f t="shared" si="13"/>
        <v>3</v>
      </c>
      <c r="D19" s="132">
        <f t="shared" si="13"/>
        <v>2</v>
      </c>
      <c r="E19" s="132">
        <f t="shared" si="13"/>
        <v>12</v>
      </c>
      <c r="F19" s="132">
        <f t="shared" si="1"/>
        <v>1</v>
      </c>
      <c r="G19" s="132">
        <f t="shared" si="1"/>
        <v>2</v>
      </c>
      <c r="H19" s="132">
        <f t="shared" si="1"/>
        <v>0</v>
      </c>
      <c r="I19" s="132">
        <f t="shared" si="13"/>
        <v>3</v>
      </c>
      <c r="J19" s="132">
        <f t="shared" si="13"/>
        <v>0</v>
      </c>
      <c r="K19" s="132">
        <f t="shared" si="13"/>
        <v>5.5</v>
      </c>
      <c r="L19" s="132">
        <f t="shared" si="13"/>
        <v>0</v>
      </c>
      <c r="M19" s="132">
        <f t="shared" si="13"/>
        <v>5.5</v>
      </c>
      <c r="N19" s="132">
        <f t="shared" si="13"/>
        <v>0.5</v>
      </c>
      <c r="O19" s="132">
        <f t="shared" si="13"/>
        <v>2</v>
      </c>
      <c r="P19" s="132">
        <f t="shared" si="13"/>
        <v>4</v>
      </c>
      <c r="Q19" s="132">
        <f t="shared" si="13"/>
        <v>6.5</v>
      </c>
      <c r="R19" s="135">
        <f t="shared" si="3"/>
        <v>27</v>
      </c>
    </row>
    <row r="20" spans="1:18" s="43" customFormat="1" x14ac:dyDescent="0.15">
      <c r="A20" s="88" t="s">
        <v>70</v>
      </c>
      <c r="B20" s="132">
        <f t="shared" ref="B20:Q20" si="14">(B63+B104)/2</f>
        <v>4.5</v>
      </c>
      <c r="C20" s="132">
        <f t="shared" si="14"/>
        <v>2.5</v>
      </c>
      <c r="D20" s="132">
        <f t="shared" si="14"/>
        <v>0.5</v>
      </c>
      <c r="E20" s="132">
        <f t="shared" si="14"/>
        <v>7.5</v>
      </c>
      <c r="F20" s="132">
        <f t="shared" si="1"/>
        <v>0.5</v>
      </c>
      <c r="G20" s="132">
        <f t="shared" si="1"/>
        <v>0</v>
      </c>
      <c r="H20" s="132">
        <f t="shared" si="1"/>
        <v>0</v>
      </c>
      <c r="I20" s="132">
        <f t="shared" si="14"/>
        <v>0.5</v>
      </c>
      <c r="J20" s="132">
        <f t="shared" si="14"/>
        <v>0</v>
      </c>
      <c r="K20" s="132">
        <f t="shared" si="14"/>
        <v>0.5</v>
      </c>
      <c r="L20" s="132">
        <f t="shared" si="14"/>
        <v>0</v>
      </c>
      <c r="M20" s="132">
        <f t="shared" si="14"/>
        <v>0.5</v>
      </c>
      <c r="N20" s="132">
        <f t="shared" si="14"/>
        <v>1</v>
      </c>
      <c r="O20" s="132">
        <f t="shared" si="14"/>
        <v>0.5</v>
      </c>
      <c r="P20" s="132">
        <f t="shared" si="14"/>
        <v>0</v>
      </c>
      <c r="Q20" s="132">
        <f t="shared" si="14"/>
        <v>1.5</v>
      </c>
      <c r="R20" s="135">
        <f t="shared" si="3"/>
        <v>10</v>
      </c>
    </row>
    <row r="21" spans="1:18" s="43" customFormat="1" x14ac:dyDescent="0.15">
      <c r="A21" s="88" t="s">
        <v>71</v>
      </c>
      <c r="B21" s="132">
        <f t="shared" ref="B21:Q21" si="15">(B64+B105)/2</f>
        <v>9</v>
      </c>
      <c r="C21" s="132">
        <f t="shared" si="15"/>
        <v>4.5</v>
      </c>
      <c r="D21" s="132">
        <f t="shared" si="15"/>
        <v>0</v>
      </c>
      <c r="E21" s="132">
        <f t="shared" si="15"/>
        <v>13.5</v>
      </c>
      <c r="F21" s="132">
        <f t="shared" si="1"/>
        <v>0.5</v>
      </c>
      <c r="G21" s="132">
        <f t="shared" si="1"/>
        <v>0</v>
      </c>
      <c r="H21" s="132">
        <f t="shared" si="1"/>
        <v>0</v>
      </c>
      <c r="I21" s="132">
        <f t="shared" si="15"/>
        <v>0.5</v>
      </c>
      <c r="J21" s="132">
        <f t="shared" si="15"/>
        <v>0.5</v>
      </c>
      <c r="K21" s="132">
        <f t="shared" si="15"/>
        <v>0.5</v>
      </c>
      <c r="L21" s="132">
        <f t="shared" si="15"/>
        <v>0.5</v>
      </c>
      <c r="M21" s="132">
        <f t="shared" si="15"/>
        <v>1.5</v>
      </c>
      <c r="N21" s="132">
        <f t="shared" si="15"/>
        <v>0</v>
      </c>
      <c r="O21" s="132">
        <f t="shared" si="15"/>
        <v>0.5</v>
      </c>
      <c r="P21" s="132">
        <f t="shared" si="15"/>
        <v>4.5</v>
      </c>
      <c r="Q21" s="132">
        <f t="shared" si="15"/>
        <v>5</v>
      </c>
      <c r="R21" s="135">
        <f t="shared" si="3"/>
        <v>20.5</v>
      </c>
    </row>
    <row r="22" spans="1:18" s="43" customFormat="1" x14ac:dyDescent="0.15">
      <c r="A22" s="198" t="s">
        <v>72</v>
      </c>
      <c r="B22" s="132">
        <f t="shared" ref="B22:Q22" si="16">(B65+B106)/2</f>
        <v>4</v>
      </c>
      <c r="C22" s="132">
        <f t="shared" si="16"/>
        <v>1.5</v>
      </c>
      <c r="D22" s="132">
        <f t="shared" si="16"/>
        <v>0</v>
      </c>
      <c r="E22" s="132">
        <f t="shared" si="16"/>
        <v>5.5</v>
      </c>
      <c r="F22" s="132">
        <f t="shared" si="1"/>
        <v>0</v>
      </c>
      <c r="G22" s="132">
        <f t="shared" si="1"/>
        <v>0</v>
      </c>
      <c r="H22" s="132">
        <f t="shared" si="1"/>
        <v>0.5</v>
      </c>
      <c r="I22" s="132">
        <f t="shared" si="16"/>
        <v>0.5</v>
      </c>
      <c r="J22" s="132">
        <f t="shared" si="16"/>
        <v>0</v>
      </c>
      <c r="K22" s="132">
        <f t="shared" si="16"/>
        <v>4</v>
      </c>
      <c r="L22" s="132">
        <f t="shared" si="16"/>
        <v>0</v>
      </c>
      <c r="M22" s="132">
        <f t="shared" si="16"/>
        <v>4</v>
      </c>
      <c r="N22" s="132">
        <f t="shared" si="16"/>
        <v>0</v>
      </c>
      <c r="O22" s="132">
        <f t="shared" si="16"/>
        <v>0</v>
      </c>
      <c r="P22" s="132">
        <f t="shared" si="16"/>
        <v>2</v>
      </c>
      <c r="Q22" s="132">
        <f t="shared" si="16"/>
        <v>2</v>
      </c>
      <c r="R22" s="135">
        <f t="shared" si="3"/>
        <v>12</v>
      </c>
    </row>
    <row r="23" spans="1:18" s="43" customFormat="1" ht="13.5" customHeight="1" thickBot="1" x14ac:dyDescent="0.2">
      <c r="A23" s="199" t="s">
        <v>73</v>
      </c>
      <c r="B23" s="188">
        <f t="shared" ref="B23:Q23" si="17">(B66+B107)/2</f>
        <v>3.5</v>
      </c>
      <c r="C23" s="188">
        <f t="shared" si="17"/>
        <v>4</v>
      </c>
      <c r="D23" s="188">
        <f t="shared" si="17"/>
        <v>0</v>
      </c>
      <c r="E23" s="188">
        <f t="shared" si="17"/>
        <v>7.5</v>
      </c>
      <c r="F23" s="188">
        <f t="shared" si="1"/>
        <v>0</v>
      </c>
      <c r="G23" s="188">
        <f t="shared" si="1"/>
        <v>1</v>
      </c>
      <c r="H23" s="188">
        <f t="shared" si="1"/>
        <v>0</v>
      </c>
      <c r="I23" s="188">
        <f t="shared" si="17"/>
        <v>1</v>
      </c>
      <c r="J23" s="188">
        <f t="shared" si="17"/>
        <v>0.5</v>
      </c>
      <c r="K23" s="188">
        <f t="shared" si="17"/>
        <v>2</v>
      </c>
      <c r="L23" s="188">
        <f t="shared" si="17"/>
        <v>1.5</v>
      </c>
      <c r="M23" s="188">
        <f t="shared" si="17"/>
        <v>4</v>
      </c>
      <c r="N23" s="188">
        <f t="shared" si="17"/>
        <v>0</v>
      </c>
      <c r="O23" s="188">
        <f t="shared" si="17"/>
        <v>0</v>
      </c>
      <c r="P23" s="188">
        <f t="shared" si="17"/>
        <v>3</v>
      </c>
      <c r="Q23" s="188">
        <f t="shared" si="17"/>
        <v>3</v>
      </c>
      <c r="R23" s="189">
        <f t="shared" si="3"/>
        <v>15.5</v>
      </c>
    </row>
    <row r="24" spans="1:18" s="43" customFormat="1" ht="14" thickBot="1" x14ac:dyDescent="0.2">
      <c r="A24" s="119"/>
      <c r="B24" s="190"/>
      <c r="C24" s="191"/>
      <c r="D24" s="191"/>
      <c r="E24" s="192"/>
      <c r="F24" s="190"/>
      <c r="G24" s="191"/>
      <c r="H24" s="191"/>
      <c r="I24" s="192"/>
      <c r="J24" s="190"/>
      <c r="K24" s="191"/>
      <c r="L24" s="191"/>
      <c r="M24" s="192"/>
      <c r="N24" s="190"/>
      <c r="O24" s="191"/>
      <c r="P24" s="191"/>
      <c r="Q24" s="192"/>
      <c r="R24" s="193"/>
    </row>
    <row r="25" spans="1:18" s="43" customFormat="1" x14ac:dyDescent="0.15">
      <c r="A25" s="118" t="s">
        <v>74</v>
      </c>
      <c r="B25" s="194">
        <f t="shared" ref="B25:B35" si="18">SUM(B8:B11)</f>
        <v>38</v>
      </c>
      <c r="C25" s="194">
        <f t="shared" ref="C25:Q25" si="19">SUM(C8:C11)</f>
        <v>6</v>
      </c>
      <c r="D25" s="194">
        <f t="shared" si="19"/>
        <v>0.5</v>
      </c>
      <c r="E25" s="194">
        <f t="shared" si="19"/>
        <v>44.5</v>
      </c>
      <c r="F25" s="194">
        <f t="shared" si="19"/>
        <v>2</v>
      </c>
      <c r="G25" s="194">
        <f t="shared" si="19"/>
        <v>5</v>
      </c>
      <c r="H25" s="194">
        <f t="shared" si="19"/>
        <v>0.5</v>
      </c>
      <c r="I25" s="194">
        <f t="shared" si="19"/>
        <v>7.5</v>
      </c>
      <c r="J25" s="194">
        <f t="shared" si="19"/>
        <v>1</v>
      </c>
      <c r="K25" s="194">
        <f t="shared" si="19"/>
        <v>7</v>
      </c>
      <c r="L25" s="194">
        <f t="shared" si="19"/>
        <v>5.5</v>
      </c>
      <c r="M25" s="194">
        <f t="shared" si="19"/>
        <v>13.5</v>
      </c>
      <c r="N25" s="194">
        <f t="shared" si="19"/>
        <v>2</v>
      </c>
      <c r="O25" s="194">
        <f t="shared" si="19"/>
        <v>3.5</v>
      </c>
      <c r="P25" s="194">
        <f t="shared" si="19"/>
        <v>14.5</v>
      </c>
      <c r="Q25" s="194">
        <f t="shared" si="19"/>
        <v>20</v>
      </c>
      <c r="R25" s="187">
        <f t="shared" si="3"/>
        <v>85.5</v>
      </c>
    </row>
    <row r="26" spans="1:18" s="43" customFormat="1" x14ac:dyDescent="0.15">
      <c r="A26" s="88" t="s">
        <v>77</v>
      </c>
      <c r="B26" s="132">
        <f t="shared" si="18"/>
        <v>40</v>
      </c>
      <c r="C26" s="132">
        <f t="shared" ref="C26:Q26" si="20">SUM(C9:C12)</f>
        <v>9.5</v>
      </c>
      <c r="D26" s="132">
        <f t="shared" si="20"/>
        <v>0</v>
      </c>
      <c r="E26" s="132">
        <f t="shared" si="20"/>
        <v>49.5</v>
      </c>
      <c r="F26" s="132">
        <f t="shared" si="20"/>
        <v>2</v>
      </c>
      <c r="G26" s="132">
        <f t="shared" si="20"/>
        <v>5.5</v>
      </c>
      <c r="H26" s="132">
        <f t="shared" si="20"/>
        <v>0.5</v>
      </c>
      <c r="I26" s="132">
        <f t="shared" si="20"/>
        <v>8</v>
      </c>
      <c r="J26" s="132">
        <f t="shared" si="20"/>
        <v>1</v>
      </c>
      <c r="K26" s="132">
        <f t="shared" si="20"/>
        <v>9.5</v>
      </c>
      <c r="L26" s="132">
        <f t="shared" si="20"/>
        <v>6</v>
      </c>
      <c r="M26" s="132">
        <f t="shared" si="20"/>
        <v>16.5</v>
      </c>
      <c r="N26" s="132">
        <f t="shared" si="20"/>
        <v>1.5</v>
      </c>
      <c r="O26" s="132">
        <f t="shared" si="20"/>
        <v>4.5</v>
      </c>
      <c r="P26" s="132">
        <f t="shared" si="20"/>
        <v>22</v>
      </c>
      <c r="Q26" s="132">
        <f t="shared" si="20"/>
        <v>28</v>
      </c>
      <c r="R26" s="135">
        <f t="shared" si="3"/>
        <v>102</v>
      </c>
    </row>
    <row r="27" spans="1:18" s="43" customFormat="1" x14ac:dyDescent="0.15">
      <c r="A27" s="88" t="s">
        <v>78</v>
      </c>
      <c r="B27" s="132">
        <f t="shared" si="18"/>
        <v>36.5</v>
      </c>
      <c r="C27" s="132">
        <f t="shared" ref="C27:Q27" si="21">SUM(C10:C13)</f>
        <v>10</v>
      </c>
      <c r="D27" s="132">
        <f t="shared" si="21"/>
        <v>0</v>
      </c>
      <c r="E27" s="132">
        <f t="shared" si="21"/>
        <v>46.5</v>
      </c>
      <c r="F27" s="132">
        <f t="shared" si="21"/>
        <v>3.5</v>
      </c>
      <c r="G27" s="132">
        <f t="shared" si="21"/>
        <v>5</v>
      </c>
      <c r="H27" s="132">
        <f t="shared" si="21"/>
        <v>0</v>
      </c>
      <c r="I27" s="132">
        <f t="shared" si="21"/>
        <v>8.5</v>
      </c>
      <c r="J27" s="132">
        <f t="shared" si="21"/>
        <v>1</v>
      </c>
      <c r="K27" s="132">
        <f t="shared" si="21"/>
        <v>11</v>
      </c>
      <c r="L27" s="132">
        <f t="shared" si="21"/>
        <v>5</v>
      </c>
      <c r="M27" s="132">
        <f t="shared" si="21"/>
        <v>17</v>
      </c>
      <c r="N27" s="132">
        <f t="shared" si="21"/>
        <v>1</v>
      </c>
      <c r="O27" s="132">
        <f t="shared" si="21"/>
        <v>5</v>
      </c>
      <c r="P27" s="132">
        <f t="shared" si="21"/>
        <v>31.5</v>
      </c>
      <c r="Q27" s="132">
        <f t="shared" si="21"/>
        <v>37.5</v>
      </c>
      <c r="R27" s="135">
        <f t="shared" si="3"/>
        <v>109.5</v>
      </c>
    </row>
    <row r="28" spans="1:18" s="43" customFormat="1" x14ac:dyDescent="0.15">
      <c r="A28" s="88" t="s">
        <v>79</v>
      </c>
      <c r="B28" s="132">
        <f t="shared" si="18"/>
        <v>36</v>
      </c>
      <c r="C28" s="132">
        <f t="shared" ref="C28:Q28" si="22">SUM(C11:C14)</f>
        <v>6</v>
      </c>
      <c r="D28" s="132">
        <f t="shared" si="22"/>
        <v>2</v>
      </c>
      <c r="E28" s="132">
        <f t="shared" si="22"/>
        <v>44</v>
      </c>
      <c r="F28" s="132">
        <f t="shared" si="22"/>
        <v>2.5</v>
      </c>
      <c r="G28" s="132">
        <f t="shared" si="22"/>
        <v>4.5</v>
      </c>
      <c r="H28" s="132">
        <f t="shared" si="22"/>
        <v>0</v>
      </c>
      <c r="I28" s="132">
        <f t="shared" si="22"/>
        <v>7</v>
      </c>
      <c r="J28" s="132">
        <f t="shared" si="22"/>
        <v>1</v>
      </c>
      <c r="K28" s="132">
        <f t="shared" si="22"/>
        <v>10.5</v>
      </c>
      <c r="L28" s="132">
        <f t="shared" si="22"/>
        <v>5.5</v>
      </c>
      <c r="M28" s="132">
        <f t="shared" si="22"/>
        <v>17</v>
      </c>
      <c r="N28" s="132">
        <f t="shared" si="22"/>
        <v>1.5</v>
      </c>
      <c r="O28" s="132">
        <f t="shared" si="22"/>
        <v>4.5</v>
      </c>
      <c r="P28" s="132">
        <f t="shared" si="22"/>
        <v>30.5</v>
      </c>
      <c r="Q28" s="132">
        <f t="shared" si="22"/>
        <v>36.5</v>
      </c>
      <c r="R28" s="135">
        <f t="shared" si="3"/>
        <v>104.5</v>
      </c>
    </row>
    <row r="29" spans="1:18" s="43" customFormat="1" x14ac:dyDescent="0.15">
      <c r="A29" s="88" t="s">
        <v>80</v>
      </c>
      <c r="B29" s="132">
        <f t="shared" si="18"/>
        <v>31</v>
      </c>
      <c r="C29" s="132">
        <f t="shared" ref="C29:Q29" si="23">SUM(C12:C15)</f>
        <v>6</v>
      </c>
      <c r="D29" s="132">
        <f t="shared" si="23"/>
        <v>3</v>
      </c>
      <c r="E29" s="132">
        <f t="shared" si="23"/>
        <v>40</v>
      </c>
      <c r="F29" s="132">
        <f t="shared" si="23"/>
        <v>3.5</v>
      </c>
      <c r="G29" s="132">
        <f t="shared" si="23"/>
        <v>4.5</v>
      </c>
      <c r="H29" s="132">
        <f t="shared" si="23"/>
        <v>0</v>
      </c>
      <c r="I29" s="132">
        <f t="shared" si="23"/>
        <v>8</v>
      </c>
      <c r="J29" s="132">
        <f t="shared" si="23"/>
        <v>0</v>
      </c>
      <c r="K29" s="132">
        <f t="shared" si="23"/>
        <v>11.5</v>
      </c>
      <c r="L29" s="132">
        <f t="shared" si="23"/>
        <v>4.5</v>
      </c>
      <c r="M29" s="132">
        <f t="shared" si="23"/>
        <v>16</v>
      </c>
      <c r="N29" s="132">
        <f t="shared" si="23"/>
        <v>1</v>
      </c>
      <c r="O29" s="132">
        <f t="shared" si="23"/>
        <v>5.5</v>
      </c>
      <c r="P29" s="132">
        <f t="shared" si="23"/>
        <v>31</v>
      </c>
      <c r="Q29" s="132">
        <f t="shared" si="23"/>
        <v>37.5</v>
      </c>
      <c r="R29" s="135">
        <f t="shared" si="3"/>
        <v>101.5</v>
      </c>
    </row>
    <row r="30" spans="1:18" s="43" customFormat="1" x14ac:dyDescent="0.15">
      <c r="A30" s="88" t="s">
        <v>81</v>
      </c>
      <c r="B30" s="132">
        <f t="shared" si="18"/>
        <v>25</v>
      </c>
      <c r="C30" s="132">
        <f t="shared" ref="C30:Q30" si="24">SUM(C13:C16)</f>
        <v>5</v>
      </c>
      <c r="D30" s="132">
        <f t="shared" si="24"/>
        <v>5</v>
      </c>
      <c r="E30" s="132">
        <f t="shared" si="24"/>
        <v>35</v>
      </c>
      <c r="F30" s="132">
        <f t="shared" si="24"/>
        <v>3.5</v>
      </c>
      <c r="G30" s="132">
        <f t="shared" si="24"/>
        <v>3.5</v>
      </c>
      <c r="H30" s="132">
        <f t="shared" si="24"/>
        <v>0</v>
      </c>
      <c r="I30" s="132">
        <f t="shared" si="24"/>
        <v>7</v>
      </c>
      <c r="J30" s="132">
        <f t="shared" si="24"/>
        <v>0</v>
      </c>
      <c r="K30" s="132">
        <f t="shared" si="24"/>
        <v>9</v>
      </c>
      <c r="L30" s="132">
        <f t="shared" si="24"/>
        <v>3.5</v>
      </c>
      <c r="M30" s="132">
        <f t="shared" si="24"/>
        <v>12.5</v>
      </c>
      <c r="N30" s="132">
        <f t="shared" si="24"/>
        <v>1</v>
      </c>
      <c r="O30" s="132">
        <f t="shared" si="24"/>
        <v>6</v>
      </c>
      <c r="P30" s="132">
        <f t="shared" si="24"/>
        <v>26.5</v>
      </c>
      <c r="Q30" s="132">
        <f t="shared" si="24"/>
        <v>33.5</v>
      </c>
      <c r="R30" s="135">
        <f t="shared" si="3"/>
        <v>88</v>
      </c>
    </row>
    <row r="31" spans="1:18" s="43" customFormat="1" x14ac:dyDescent="0.15">
      <c r="A31" s="88" t="s">
        <v>82</v>
      </c>
      <c r="B31" s="132">
        <f t="shared" si="18"/>
        <v>28.5</v>
      </c>
      <c r="C31" s="132">
        <f t="shared" ref="C31:Q31" si="25">SUM(C14:C17)</f>
        <v>5</v>
      </c>
      <c r="D31" s="132">
        <f t="shared" si="25"/>
        <v>6.5</v>
      </c>
      <c r="E31" s="132">
        <f t="shared" si="25"/>
        <v>40</v>
      </c>
      <c r="F31" s="132">
        <f t="shared" si="25"/>
        <v>2</v>
      </c>
      <c r="G31" s="132">
        <f t="shared" si="25"/>
        <v>3</v>
      </c>
      <c r="H31" s="132">
        <f t="shared" si="25"/>
        <v>0</v>
      </c>
      <c r="I31" s="132">
        <f t="shared" si="25"/>
        <v>5</v>
      </c>
      <c r="J31" s="132">
        <f t="shared" si="25"/>
        <v>0</v>
      </c>
      <c r="K31" s="132">
        <f t="shared" si="25"/>
        <v>11</v>
      </c>
      <c r="L31" s="132">
        <f t="shared" si="25"/>
        <v>2</v>
      </c>
      <c r="M31" s="132">
        <f t="shared" si="25"/>
        <v>13</v>
      </c>
      <c r="N31" s="132">
        <f t="shared" si="25"/>
        <v>1</v>
      </c>
      <c r="O31" s="132">
        <f t="shared" si="25"/>
        <v>6</v>
      </c>
      <c r="P31" s="132">
        <f t="shared" si="25"/>
        <v>17</v>
      </c>
      <c r="Q31" s="132">
        <f t="shared" si="25"/>
        <v>24</v>
      </c>
      <c r="R31" s="135">
        <f t="shared" si="3"/>
        <v>82</v>
      </c>
    </row>
    <row r="32" spans="1:18" s="43" customFormat="1" x14ac:dyDescent="0.15">
      <c r="A32" s="88" t="s">
        <v>83</v>
      </c>
      <c r="B32" s="132">
        <f t="shared" si="18"/>
        <v>28.5</v>
      </c>
      <c r="C32" s="132">
        <f t="shared" ref="C32:Q32" si="26">SUM(C15:C18)</f>
        <v>6.5</v>
      </c>
      <c r="D32" s="132">
        <f t="shared" si="26"/>
        <v>4.5</v>
      </c>
      <c r="E32" s="132">
        <f t="shared" si="26"/>
        <v>39.5</v>
      </c>
      <c r="F32" s="132">
        <f t="shared" si="26"/>
        <v>3.5</v>
      </c>
      <c r="G32" s="132">
        <f t="shared" si="26"/>
        <v>4</v>
      </c>
      <c r="H32" s="132">
        <f t="shared" si="26"/>
        <v>0</v>
      </c>
      <c r="I32" s="132">
        <f t="shared" si="26"/>
        <v>7.5</v>
      </c>
      <c r="J32" s="132">
        <f t="shared" si="26"/>
        <v>0</v>
      </c>
      <c r="K32" s="132">
        <f t="shared" si="26"/>
        <v>10.5</v>
      </c>
      <c r="L32" s="132">
        <f t="shared" si="26"/>
        <v>2.5</v>
      </c>
      <c r="M32" s="132">
        <f t="shared" si="26"/>
        <v>13</v>
      </c>
      <c r="N32" s="132">
        <f t="shared" si="26"/>
        <v>1</v>
      </c>
      <c r="O32" s="132">
        <f t="shared" si="26"/>
        <v>5</v>
      </c>
      <c r="P32" s="132">
        <f t="shared" si="26"/>
        <v>14</v>
      </c>
      <c r="Q32" s="132">
        <f t="shared" si="26"/>
        <v>20</v>
      </c>
      <c r="R32" s="135">
        <f t="shared" si="3"/>
        <v>80</v>
      </c>
    </row>
    <row r="33" spans="1:20" s="43" customFormat="1" x14ac:dyDescent="0.15">
      <c r="A33" s="88" t="s">
        <v>75</v>
      </c>
      <c r="B33" s="132">
        <f t="shared" si="18"/>
        <v>30</v>
      </c>
      <c r="C33" s="132">
        <f t="shared" ref="C33:Q33" si="27">SUM(C16:C19)</f>
        <v>9</v>
      </c>
      <c r="D33" s="132">
        <f t="shared" si="27"/>
        <v>5.5</v>
      </c>
      <c r="E33" s="132">
        <f t="shared" si="27"/>
        <v>44.5</v>
      </c>
      <c r="F33" s="132">
        <f t="shared" si="27"/>
        <v>2.5</v>
      </c>
      <c r="G33" s="132">
        <f t="shared" si="27"/>
        <v>4.5</v>
      </c>
      <c r="H33" s="132">
        <f t="shared" si="27"/>
        <v>0</v>
      </c>
      <c r="I33" s="132">
        <f t="shared" si="27"/>
        <v>7</v>
      </c>
      <c r="J33" s="132">
        <f t="shared" si="27"/>
        <v>0</v>
      </c>
      <c r="K33" s="132">
        <f t="shared" si="27"/>
        <v>13.5</v>
      </c>
      <c r="L33" s="132">
        <f t="shared" si="27"/>
        <v>1</v>
      </c>
      <c r="M33" s="132">
        <f t="shared" si="27"/>
        <v>14.5</v>
      </c>
      <c r="N33" s="132">
        <f t="shared" si="27"/>
        <v>1.5</v>
      </c>
      <c r="O33" s="132">
        <f t="shared" si="27"/>
        <v>5.5</v>
      </c>
      <c r="P33" s="132">
        <f t="shared" si="27"/>
        <v>13.5</v>
      </c>
      <c r="Q33" s="132">
        <f t="shared" si="27"/>
        <v>20.5</v>
      </c>
      <c r="R33" s="135">
        <f t="shared" si="3"/>
        <v>86.5</v>
      </c>
    </row>
    <row r="34" spans="1:20" s="43" customFormat="1" x14ac:dyDescent="0.15">
      <c r="A34" s="88" t="s">
        <v>84</v>
      </c>
      <c r="B34" s="132">
        <f t="shared" si="18"/>
        <v>28.5</v>
      </c>
      <c r="C34" s="132">
        <f t="shared" ref="C34:Q34" si="28">SUM(C17:C20)</f>
        <v>8.5</v>
      </c>
      <c r="D34" s="132">
        <f t="shared" si="28"/>
        <v>4</v>
      </c>
      <c r="E34" s="132">
        <f t="shared" si="28"/>
        <v>41</v>
      </c>
      <c r="F34" s="132">
        <f t="shared" si="28"/>
        <v>3</v>
      </c>
      <c r="G34" s="132">
        <f t="shared" si="28"/>
        <v>3.5</v>
      </c>
      <c r="H34" s="132">
        <f t="shared" si="28"/>
        <v>0</v>
      </c>
      <c r="I34" s="132">
        <f t="shared" si="28"/>
        <v>6.5</v>
      </c>
      <c r="J34" s="132">
        <f t="shared" si="28"/>
        <v>0</v>
      </c>
      <c r="K34" s="132">
        <f t="shared" si="28"/>
        <v>13.5</v>
      </c>
      <c r="L34" s="132">
        <f t="shared" si="28"/>
        <v>1</v>
      </c>
      <c r="M34" s="132">
        <f t="shared" si="28"/>
        <v>14.5</v>
      </c>
      <c r="N34" s="132">
        <f t="shared" si="28"/>
        <v>2.5</v>
      </c>
      <c r="O34" s="132">
        <f t="shared" si="28"/>
        <v>4.5</v>
      </c>
      <c r="P34" s="132">
        <f t="shared" si="28"/>
        <v>9</v>
      </c>
      <c r="Q34" s="132">
        <f t="shared" si="28"/>
        <v>16</v>
      </c>
      <c r="R34" s="135">
        <f t="shared" si="3"/>
        <v>78</v>
      </c>
    </row>
    <row r="35" spans="1:20" s="43" customFormat="1" x14ac:dyDescent="0.15">
      <c r="A35" s="88" t="s">
        <v>85</v>
      </c>
      <c r="B35" s="132">
        <f t="shared" si="18"/>
        <v>30</v>
      </c>
      <c r="C35" s="132">
        <f t="shared" ref="C35:Q35" si="29">SUM(C18:C21)</f>
        <v>11.5</v>
      </c>
      <c r="D35" s="132">
        <f t="shared" si="29"/>
        <v>2.5</v>
      </c>
      <c r="E35" s="132">
        <f t="shared" si="29"/>
        <v>44</v>
      </c>
      <c r="F35" s="132">
        <f t="shared" si="29"/>
        <v>3.5</v>
      </c>
      <c r="G35" s="132">
        <f t="shared" si="29"/>
        <v>3.5</v>
      </c>
      <c r="H35" s="132">
        <f t="shared" si="29"/>
        <v>0</v>
      </c>
      <c r="I35" s="132">
        <f t="shared" si="29"/>
        <v>7</v>
      </c>
      <c r="J35" s="132">
        <f t="shared" si="29"/>
        <v>0.5</v>
      </c>
      <c r="K35" s="132">
        <f t="shared" si="29"/>
        <v>9.5</v>
      </c>
      <c r="L35" s="132">
        <f t="shared" si="29"/>
        <v>1.5</v>
      </c>
      <c r="M35" s="132">
        <f t="shared" si="29"/>
        <v>11.5</v>
      </c>
      <c r="N35" s="132">
        <f t="shared" si="29"/>
        <v>2.5</v>
      </c>
      <c r="O35" s="132">
        <f t="shared" si="29"/>
        <v>4</v>
      </c>
      <c r="P35" s="132">
        <f t="shared" si="29"/>
        <v>9.5</v>
      </c>
      <c r="Q35" s="132">
        <f t="shared" si="29"/>
        <v>16</v>
      </c>
      <c r="R35" s="135">
        <f t="shared" si="3"/>
        <v>78.5</v>
      </c>
    </row>
    <row r="36" spans="1:20" s="43" customFormat="1" x14ac:dyDescent="0.15">
      <c r="A36" s="88" t="s">
        <v>86</v>
      </c>
      <c r="B36" s="132">
        <f t="shared" ref="B36:Q36" si="30">SUM(B19:B22)</f>
        <v>24.5</v>
      </c>
      <c r="C36" s="132">
        <f t="shared" si="30"/>
        <v>11.5</v>
      </c>
      <c r="D36" s="132">
        <f t="shared" si="30"/>
        <v>2.5</v>
      </c>
      <c r="E36" s="132">
        <f t="shared" si="30"/>
        <v>38.5</v>
      </c>
      <c r="F36" s="132">
        <f t="shared" si="30"/>
        <v>2</v>
      </c>
      <c r="G36" s="132">
        <f t="shared" si="30"/>
        <v>2</v>
      </c>
      <c r="H36" s="132">
        <f t="shared" si="30"/>
        <v>0.5</v>
      </c>
      <c r="I36" s="132">
        <f t="shared" si="30"/>
        <v>4.5</v>
      </c>
      <c r="J36" s="132">
        <f t="shared" si="30"/>
        <v>0.5</v>
      </c>
      <c r="K36" s="132">
        <f t="shared" si="30"/>
        <v>10.5</v>
      </c>
      <c r="L36" s="132">
        <f t="shared" si="30"/>
        <v>0.5</v>
      </c>
      <c r="M36" s="132">
        <f t="shared" si="30"/>
        <v>11.5</v>
      </c>
      <c r="N36" s="132">
        <f t="shared" si="30"/>
        <v>1.5</v>
      </c>
      <c r="O36" s="132">
        <f t="shared" si="30"/>
        <v>3</v>
      </c>
      <c r="P36" s="132">
        <f t="shared" si="30"/>
        <v>10.5</v>
      </c>
      <c r="Q36" s="132">
        <f t="shared" si="30"/>
        <v>15</v>
      </c>
      <c r="R36" s="135">
        <f t="shared" si="3"/>
        <v>69.5</v>
      </c>
    </row>
    <row r="37" spans="1:20" s="43" customFormat="1" ht="14" thickBot="1" x14ac:dyDescent="0.2">
      <c r="A37" s="198" t="s">
        <v>76</v>
      </c>
      <c r="B37" s="188">
        <f t="shared" ref="B37:Q37" si="31">SUM(B20:B23)</f>
        <v>21</v>
      </c>
      <c r="C37" s="188">
        <f t="shared" si="31"/>
        <v>12.5</v>
      </c>
      <c r="D37" s="188">
        <f t="shared" si="31"/>
        <v>0.5</v>
      </c>
      <c r="E37" s="188">
        <f t="shared" si="31"/>
        <v>34</v>
      </c>
      <c r="F37" s="188">
        <f t="shared" si="31"/>
        <v>1</v>
      </c>
      <c r="G37" s="188">
        <f t="shared" si="31"/>
        <v>1</v>
      </c>
      <c r="H37" s="188">
        <f t="shared" si="31"/>
        <v>0.5</v>
      </c>
      <c r="I37" s="188">
        <f t="shared" si="31"/>
        <v>2.5</v>
      </c>
      <c r="J37" s="188">
        <f t="shared" si="31"/>
        <v>1</v>
      </c>
      <c r="K37" s="188">
        <f t="shared" si="31"/>
        <v>7</v>
      </c>
      <c r="L37" s="188">
        <f t="shared" si="31"/>
        <v>2</v>
      </c>
      <c r="M37" s="188">
        <f t="shared" si="31"/>
        <v>10</v>
      </c>
      <c r="N37" s="188">
        <f t="shared" si="31"/>
        <v>1</v>
      </c>
      <c r="O37" s="188">
        <f t="shared" si="31"/>
        <v>1</v>
      </c>
      <c r="P37" s="188">
        <f t="shared" si="31"/>
        <v>9.5</v>
      </c>
      <c r="Q37" s="188">
        <f t="shared" si="31"/>
        <v>11.5</v>
      </c>
      <c r="R37" s="135">
        <f t="shared" si="3"/>
        <v>58</v>
      </c>
    </row>
    <row r="38" spans="1:20" s="43" customFormat="1" x14ac:dyDescent="0.15">
      <c r="A38" s="117"/>
      <c r="B38" s="195"/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6"/>
      <c r="R38" s="135"/>
    </row>
    <row r="39" spans="1:20" s="43" customFormat="1" ht="14" thickBot="1" x14ac:dyDescent="0.2">
      <c r="A39" s="200"/>
      <c r="B39" s="201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35"/>
    </row>
    <row r="40" spans="1:20" x14ac:dyDescent="0.15">
      <c r="A40" s="77"/>
      <c r="B40" s="161"/>
      <c r="C40" s="162"/>
      <c r="D40" s="162"/>
      <c r="E40" s="176"/>
      <c r="F40" s="161"/>
      <c r="G40" s="162"/>
      <c r="H40" s="162"/>
      <c r="I40" s="176"/>
      <c r="J40" s="161"/>
      <c r="K40" s="162"/>
      <c r="L40" s="162"/>
      <c r="M40" s="176"/>
      <c r="N40" s="161"/>
      <c r="O40" s="162"/>
      <c r="P40" s="162"/>
      <c r="Q40" s="176"/>
      <c r="R40" s="135"/>
      <c r="S40" s="58"/>
      <c r="T40" s="58"/>
    </row>
    <row r="41" spans="1:20" x14ac:dyDescent="0.15">
      <c r="A41" s="75" t="s">
        <v>89</v>
      </c>
      <c r="B41" s="142">
        <f>SUM(B8:B23)</f>
        <v>120</v>
      </c>
      <c r="C41" s="169">
        <f t="shared" ref="C41:Q41" si="32">SUM(C8:C23)</f>
        <v>33.5</v>
      </c>
      <c r="D41" s="169">
        <f t="shared" si="32"/>
        <v>9.5</v>
      </c>
      <c r="E41" s="172">
        <f t="shared" si="32"/>
        <v>163</v>
      </c>
      <c r="F41" s="142">
        <f t="shared" si="32"/>
        <v>9</v>
      </c>
      <c r="G41" s="169">
        <f t="shared" si="32"/>
        <v>15</v>
      </c>
      <c r="H41" s="169">
        <f t="shared" si="32"/>
        <v>1</v>
      </c>
      <c r="I41" s="172">
        <f t="shared" si="32"/>
        <v>25</v>
      </c>
      <c r="J41" s="142">
        <f t="shared" si="32"/>
        <v>2</v>
      </c>
      <c r="K41" s="169">
        <f t="shared" si="32"/>
        <v>39</v>
      </c>
      <c r="L41" s="169">
        <f t="shared" si="32"/>
        <v>13</v>
      </c>
      <c r="M41" s="172">
        <f t="shared" si="32"/>
        <v>54</v>
      </c>
      <c r="N41" s="142">
        <f t="shared" si="32"/>
        <v>5.5</v>
      </c>
      <c r="O41" s="169">
        <f t="shared" si="32"/>
        <v>15.5</v>
      </c>
      <c r="P41" s="169">
        <f t="shared" si="32"/>
        <v>68.5</v>
      </c>
      <c r="Q41" s="172">
        <f t="shared" si="32"/>
        <v>89.5</v>
      </c>
      <c r="R41" s="135">
        <f t="shared" si="3"/>
        <v>331.5</v>
      </c>
      <c r="S41" s="107"/>
      <c r="T41" s="58"/>
    </row>
    <row r="42" spans="1:20" ht="14" thickBot="1" x14ac:dyDescent="0.2">
      <c r="A42" s="78" t="s">
        <v>11</v>
      </c>
      <c r="B42" s="182">
        <f>MAX(B25:B37)</f>
        <v>40</v>
      </c>
      <c r="C42" s="183">
        <f t="shared" ref="C42:Q42" si="33">MAX(C25:C37)</f>
        <v>12.5</v>
      </c>
      <c r="D42" s="183">
        <f t="shared" si="33"/>
        <v>6.5</v>
      </c>
      <c r="E42" s="184">
        <f t="shared" si="33"/>
        <v>49.5</v>
      </c>
      <c r="F42" s="182">
        <f t="shared" si="33"/>
        <v>3.5</v>
      </c>
      <c r="G42" s="183">
        <f t="shared" si="33"/>
        <v>5.5</v>
      </c>
      <c r="H42" s="183">
        <f t="shared" si="33"/>
        <v>0.5</v>
      </c>
      <c r="I42" s="184">
        <f t="shared" si="33"/>
        <v>8.5</v>
      </c>
      <c r="J42" s="182">
        <f t="shared" si="33"/>
        <v>1</v>
      </c>
      <c r="K42" s="183">
        <f t="shared" si="33"/>
        <v>13.5</v>
      </c>
      <c r="L42" s="183">
        <f t="shared" si="33"/>
        <v>6</v>
      </c>
      <c r="M42" s="184">
        <f t="shared" si="33"/>
        <v>17</v>
      </c>
      <c r="N42" s="182">
        <f t="shared" si="33"/>
        <v>2.5</v>
      </c>
      <c r="O42" s="183">
        <f t="shared" si="33"/>
        <v>6</v>
      </c>
      <c r="P42" s="183">
        <f t="shared" si="33"/>
        <v>31.5</v>
      </c>
      <c r="Q42" s="184">
        <f t="shared" si="33"/>
        <v>37.5</v>
      </c>
      <c r="R42" s="202">
        <f>MAX(R25:R37)</f>
        <v>109.5</v>
      </c>
    </row>
    <row r="43" spans="1:20" x14ac:dyDescent="0.15">
      <c r="A43" s="75" t="s">
        <v>12</v>
      </c>
      <c r="B43" s="142">
        <f>SUM(B8:B23)/4</f>
        <v>30</v>
      </c>
      <c r="C43" s="169">
        <f t="shared" ref="C43:Q43" si="34">SUM(C8:C23)/4</f>
        <v>8.375</v>
      </c>
      <c r="D43" s="169">
        <f t="shared" si="34"/>
        <v>2.375</v>
      </c>
      <c r="E43" s="172">
        <f t="shared" si="34"/>
        <v>40.75</v>
      </c>
      <c r="F43" s="142">
        <f t="shared" si="34"/>
        <v>2.25</v>
      </c>
      <c r="G43" s="169">
        <f t="shared" si="34"/>
        <v>3.75</v>
      </c>
      <c r="H43" s="169">
        <f t="shared" si="34"/>
        <v>0.25</v>
      </c>
      <c r="I43" s="172">
        <f t="shared" si="34"/>
        <v>6.25</v>
      </c>
      <c r="J43" s="142">
        <f t="shared" si="34"/>
        <v>0.5</v>
      </c>
      <c r="K43" s="169">
        <f t="shared" si="34"/>
        <v>9.75</v>
      </c>
      <c r="L43" s="169">
        <f t="shared" si="34"/>
        <v>3.25</v>
      </c>
      <c r="M43" s="172">
        <f t="shared" si="34"/>
        <v>13.5</v>
      </c>
      <c r="N43" s="142">
        <f t="shared" si="34"/>
        <v>1.375</v>
      </c>
      <c r="O43" s="169">
        <f t="shared" si="34"/>
        <v>3.875</v>
      </c>
      <c r="P43" s="169">
        <f t="shared" si="34"/>
        <v>17.125</v>
      </c>
      <c r="Q43" s="172">
        <f t="shared" si="34"/>
        <v>22.375</v>
      </c>
      <c r="R43" s="197">
        <f>E43+I43+M43+Q43</f>
        <v>82.875</v>
      </c>
    </row>
    <row r="44" spans="1:20" ht="14" thickBot="1" x14ac:dyDescent="0.2">
      <c r="A44" s="78"/>
      <c r="B44" s="56"/>
      <c r="C44" s="57"/>
      <c r="D44" s="57"/>
      <c r="E44" s="79"/>
      <c r="F44" s="56"/>
      <c r="G44" s="57"/>
      <c r="H44" s="57"/>
      <c r="I44" s="79"/>
      <c r="J44" s="56"/>
      <c r="K44" s="57"/>
      <c r="L44" s="57"/>
      <c r="M44" s="79"/>
      <c r="N44" s="56"/>
      <c r="O44" s="57"/>
      <c r="P44" s="57"/>
      <c r="Q44" s="79"/>
      <c r="R44" s="80"/>
    </row>
    <row r="45" spans="1:20" x14ac:dyDescent="0.15">
      <c r="A45" s="117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64"/>
    </row>
    <row r="46" spans="1:20" ht="14" thickBot="1" x14ac:dyDescent="0.2">
      <c r="A46" s="204"/>
      <c r="B46" s="46" t="s">
        <v>95</v>
      </c>
      <c r="C46" s="58"/>
      <c r="D46" s="46"/>
      <c r="E46" s="58"/>
      <c r="F46" s="58"/>
      <c r="G46" s="58"/>
      <c r="H46" s="46" t="str">
        <f>cycle!B4</f>
        <v>Sunny</v>
      </c>
      <c r="I46" s="58"/>
      <c r="J46" s="58"/>
      <c r="K46" s="58"/>
      <c r="L46" s="58"/>
      <c r="M46" s="58"/>
      <c r="N46" s="58"/>
      <c r="O46" s="58"/>
      <c r="P46" s="58"/>
      <c r="Q46" s="58"/>
      <c r="R46" s="126"/>
    </row>
    <row r="47" spans="1:20" x14ac:dyDescent="0.15">
      <c r="A47" s="85"/>
      <c r="B47" s="92" t="s">
        <v>3</v>
      </c>
      <c r="C47" s="93"/>
      <c r="D47" s="93"/>
      <c r="E47" s="94"/>
      <c r="F47" s="48" t="s">
        <v>4</v>
      </c>
      <c r="G47" s="49"/>
      <c r="H47" s="49"/>
      <c r="I47" s="64"/>
      <c r="J47" s="48" t="s">
        <v>5</v>
      </c>
      <c r="K47" s="49"/>
      <c r="L47" s="49"/>
      <c r="M47" s="64"/>
      <c r="N47" s="48" t="s">
        <v>6</v>
      </c>
      <c r="O47" s="49"/>
      <c r="P47" s="49"/>
      <c r="Q47" s="64"/>
      <c r="R47" s="64" t="s">
        <v>36</v>
      </c>
    </row>
    <row r="48" spans="1:20" s="43" customFormat="1" ht="14" thickBot="1" x14ac:dyDescent="0.2">
      <c r="A48" s="86"/>
      <c r="B48" s="39"/>
      <c r="C48" s="89" t="str">
        <f>C5</f>
        <v>Evans Bay (N)</v>
      </c>
      <c r="D48" s="40"/>
      <c r="E48" s="41"/>
      <c r="F48" s="50"/>
      <c r="G48" s="51" t="str">
        <f>G5</f>
        <v>Wellington</v>
      </c>
      <c r="H48" s="61"/>
      <c r="I48" s="67"/>
      <c r="J48" s="50"/>
      <c r="K48" s="51" t="str">
        <f>K5</f>
        <v>Evans Bay (S)</v>
      </c>
      <c r="L48" s="61"/>
      <c r="M48" s="67"/>
      <c r="N48" s="50"/>
      <c r="O48" s="51" t="str">
        <f>O5</f>
        <v>Cobham</v>
      </c>
      <c r="P48" s="61"/>
      <c r="Q48" s="67"/>
      <c r="R48" s="99"/>
    </row>
    <row r="49" spans="1:26" s="72" customFormat="1" ht="11" x14ac:dyDescent="0.15">
      <c r="A49" s="87"/>
      <c r="B49" s="95" t="s">
        <v>7</v>
      </c>
      <c r="C49" s="90" t="s">
        <v>8</v>
      </c>
      <c r="D49" s="90" t="s">
        <v>9</v>
      </c>
      <c r="E49" s="96" t="s">
        <v>10</v>
      </c>
      <c r="F49" s="52" t="s">
        <v>7</v>
      </c>
      <c r="G49" s="53" t="s">
        <v>8</v>
      </c>
      <c r="H49" s="53" t="s">
        <v>9</v>
      </c>
      <c r="I49" s="70" t="s">
        <v>10</v>
      </c>
      <c r="J49" s="52" t="s">
        <v>7</v>
      </c>
      <c r="K49" s="53" t="s">
        <v>8</v>
      </c>
      <c r="L49" s="53" t="s">
        <v>9</v>
      </c>
      <c r="M49" s="70" t="s">
        <v>10</v>
      </c>
      <c r="N49" s="52" t="s">
        <v>7</v>
      </c>
      <c r="O49" s="53" t="s">
        <v>8</v>
      </c>
      <c r="P49" s="53" t="s">
        <v>9</v>
      </c>
      <c r="Q49" s="70" t="s">
        <v>10</v>
      </c>
      <c r="R49" s="100"/>
    </row>
    <row r="50" spans="1:26" s="43" customFormat="1" x14ac:dyDescent="0.15">
      <c r="A50" s="86"/>
      <c r="B50" s="97"/>
      <c r="C50" s="91"/>
      <c r="D50" s="91"/>
      <c r="E50" s="98"/>
      <c r="F50" s="36"/>
      <c r="G50" s="37"/>
      <c r="H50" s="37"/>
      <c r="I50" s="73"/>
      <c r="J50" s="36"/>
      <c r="K50" s="37"/>
      <c r="L50" s="37"/>
      <c r="M50" s="73"/>
      <c r="N50" s="36"/>
      <c r="O50" s="37"/>
      <c r="P50" s="37"/>
      <c r="Q50" s="74"/>
      <c r="R50" s="99"/>
    </row>
    <row r="51" spans="1:26" s="43" customFormat="1" x14ac:dyDescent="0.15">
      <c r="A51" s="88" t="s">
        <v>61</v>
      </c>
      <c r="B51" s="39">
        <v>18</v>
      </c>
      <c r="C51" s="40">
        <v>0</v>
      </c>
      <c r="D51" s="40">
        <v>1</v>
      </c>
      <c r="E51" s="41">
        <f t="shared" ref="E51:E66" si="35">SUM(B51:D51)</f>
        <v>19</v>
      </c>
      <c r="F51" s="39">
        <v>0</v>
      </c>
      <c r="G51" s="40">
        <v>0</v>
      </c>
      <c r="H51" s="40">
        <v>0</v>
      </c>
      <c r="I51" s="41">
        <f t="shared" ref="I51:I66" si="36">SUM(F51:H51)</f>
        <v>0</v>
      </c>
      <c r="J51" s="39">
        <v>0</v>
      </c>
      <c r="K51" s="40">
        <v>0</v>
      </c>
      <c r="L51" s="40">
        <v>1</v>
      </c>
      <c r="M51" s="41">
        <f t="shared" ref="M51:M66" si="37">SUM(J51:L51)</f>
        <v>1</v>
      </c>
      <c r="N51" s="39">
        <v>1</v>
      </c>
      <c r="O51" s="40">
        <v>0</v>
      </c>
      <c r="P51" s="40">
        <v>1</v>
      </c>
      <c r="Q51" s="41">
        <f t="shared" ref="Q51:Q66" si="38">SUM(N51:P51)</f>
        <v>2</v>
      </c>
      <c r="R51" s="101">
        <f>E51+I51+M51+Q51</f>
        <v>22</v>
      </c>
      <c r="T51" s="47"/>
      <c r="U51" s="47"/>
      <c r="V51" s="47"/>
      <c r="W51" s="47"/>
      <c r="X51" s="47"/>
      <c r="Y51" s="47"/>
      <c r="Z51" s="47"/>
    </row>
    <row r="52" spans="1:26" s="43" customFormat="1" x14ac:dyDescent="0.15">
      <c r="A52" s="88" t="s">
        <v>44</v>
      </c>
      <c r="B52" s="39">
        <v>9</v>
      </c>
      <c r="C52" s="40">
        <v>2</v>
      </c>
      <c r="D52" s="40">
        <v>0</v>
      </c>
      <c r="E52" s="41">
        <f t="shared" si="35"/>
        <v>11</v>
      </c>
      <c r="F52" s="39">
        <v>0</v>
      </c>
      <c r="G52" s="40">
        <v>2</v>
      </c>
      <c r="H52" s="40">
        <v>0</v>
      </c>
      <c r="I52" s="41">
        <f t="shared" si="36"/>
        <v>2</v>
      </c>
      <c r="J52" s="39">
        <v>0</v>
      </c>
      <c r="K52" s="40">
        <v>2</v>
      </c>
      <c r="L52" s="40">
        <v>4</v>
      </c>
      <c r="M52" s="41">
        <f t="shared" si="37"/>
        <v>6</v>
      </c>
      <c r="N52" s="39">
        <v>1</v>
      </c>
      <c r="O52" s="40">
        <v>1</v>
      </c>
      <c r="P52" s="40">
        <v>6</v>
      </c>
      <c r="Q52" s="41">
        <f t="shared" si="38"/>
        <v>8</v>
      </c>
      <c r="R52" s="101">
        <f t="shared" ref="R52:R66" si="39">E52+I52+M52+Q52</f>
        <v>27</v>
      </c>
      <c r="T52" s="47"/>
      <c r="U52" s="47"/>
      <c r="V52" s="47"/>
      <c r="W52" s="47"/>
      <c r="X52" s="47"/>
      <c r="Y52" s="47"/>
      <c r="Z52" s="47"/>
    </row>
    <row r="53" spans="1:26" s="43" customFormat="1" x14ac:dyDescent="0.15">
      <c r="A53" s="88" t="s">
        <v>45</v>
      </c>
      <c r="B53" s="39">
        <v>12</v>
      </c>
      <c r="C53" s="40">
        <v>7</v>
      </c>
      <c r="D53" s="40">
        <v>0</v>
      </c>
      <c r="E53" s="41">
        <f t="shared" si="35"/>
        <v>19</v>
      </c>
      <c r="F53" s="39">
        <v>2</v>
      </c>
      <c r="G53" s="40">
        <v>2</v>
      </c>
      <c r="H53" s="40">
        <v>0</v>
      </c>
      <c r="I53" s="41">
        <f t="shared" si="36"/>
        <v>4</v>
      </c>
      <c r="J53" s="39">
        <v>0</v>
      </c>
      <c r="K53" s="40">
        <v>6</v>
      </c>
      <c r="L53" s="40">
        <v>0</v>
      </c>
      <c r="M53" s="41">
        <f t="shared" si="37"/>
        <v>6</v>
      </c>
      <c r="N53" s="39">
        <v>1</v>
      </c>
      <c r="O53" s="40">
        <v>5</v>
      </c>
      <c r="P53" s="40">
        <v>4</v>
      </c>
      <c r="Q53" s="41">
        <f t="shared" si="38"/>
        <v>10</v>
      </c>
      <c r="R53" s="101">
        <f t="shared" si="39"/>
        <v>39</v>
      </c>
      <c r="T53" s="47"/>
      <c r="U53" s="47"/>
      <c r="V53" s="47"/>
      <c r="W53" s="47"/>
      <c r="X53" s="47"/>
      <c r="Y53" s="47"/>
      <c r="Z53" s="47"/>
    </row>
    <row r="54" spans="1:26" s="43" customFormat="1" x14ac:dyDescent="0.15">
      <c r="A54" s="88" t="s">
        <v>46</v>
      </c>
      <c r="B54" s="39">
        <v>13</v>
      </c>
      <c r="C54" s="40">
        <v>0</v>
      </c>
      <c r="D54" s="40">
        <v>0</v>
      </c>
      <c r="E54" s="41">
        <f t="shared" si="35"/>
        <v>13</v>
      </c>
      <c r="F54" s="39">
        <v>1</v>
      </c>
      <c r="G54" s="40">
        <v>2</v>
      </c>
      <c r="H54" s="40">
        <v>0</v>
      </c>
      <c r="I54" s="41">
        <f t="shared" si="36"/>
        <v>3</v>
      </c>
      <c r="J54" s="39">
        <v>2</v>
      </c>
      <c r="K54" s="40">
        <v>2</v>
      </c>
      <c r="L54" s="40">
        <v>5</v>
      </c>
      <c r="M54" s="41">
        <f t="shared" si="37"/>
        <v>9</v>
      </c>
      <c r="N54" s="39">
        <v>1</v>
      </c>
      <c r="O54" s="40">
        <v>1</v>
      </c>
      <c r="P54" s="40">
        <v>6</v>
      </c>
      <c r="Q54" s="41">
        <f t="shared" si="38"/>
        <v>8</v>
      </c>
      <c r="R54" s="101">
        <f t="shared" si="39"/>
        <v>33</v>
      </c>
      <c r="T54" s="47"/>
      <c r="U54" s="47"/>
      <c r="V54" s="47"/>
      <c r="W54" s="47"/>
      <c r="X54" s="47"/>
      <c r="Y54" s="47"/>
      <c r="Z54" s="47"/>
    </row>
    <row r="55" spans="1:26" s="43" customFormat="1" x14ac:dyDescent="0.15">
      <c r="A55" s="88" t="s">
        <v>62</v>
      </c>
      <c r="B55" s="39">
        <v>16</v>
      </c>
      <c r="C55" s="40">
        <v>7</v>
      </c>
      <c r="D55" s="40">
        <v>0</v>
      </c>
      <c r="E55" s="41">
        <f t="shared" si="35"/>
        <v>23</v>
      </c>
      <c r="F55" s="39">
        <v>0</v>
      </c>
      <c r="G55" s="40">
        <v>4</v>
      </c>
      <c r="H55" s="40">
        <v>0</v>
      </c>
      <c r="I55" s="41">
        <f t="shared" si="36"/>
        <v>4</v>
      </c>
      <c r="J55" s="39">
        <v>0</v>
      </c>
      <c r="K55" s="40">
        <v>5</v>
      </c>
      <c r="L55" s="40">
        <v>0</v>
      </c>
      <c r="M55" s="41">
        <f t="shared" si="37"/>
        <v>5</v>
      </c>
      <c r="N55" s="39">
        <v>0</v>
      </c>
      <c r="O55" s="40">
        <v>0</v>
      </c>
      <c r="P55" s="40">
        <v>12</v>
      </c>
      <c r="Q55" s="41">
        <f t="shared" si="38"/>
        <v>12</v>
      </c>
      <c r="R55" s="101">
        <f t="shared" si="39"/>
        <v>44</v>
      </c>
      <c r="T55" s="47"/>
      <c r="U55" s="47"/>
      <c r="V55" s="47"/>
      <c r="W55" s="47"/>
      <c r="X55" s="47"/>
      <c r="Y55" s="47"/>
      <c r="Z55" s="47"/>
    </row>
    <row r="56" spans="1:26" s="43" customFormat="1" x14ac:dyDescent="0.15">
      <c r="A56" s="88" t="s">
        <v>63</v>
      </c>
      <c r="B56" s="39">
        <v>5</v>
      </c>
      <c r="C56" s="40">
        <v>2</v>
      </c>
      <c r="D56" s="40">
        <v>0</v>
      </c>
      <c r="E56" s="41">
        <f t="shared" si="35"/>
        <v>7</v>
      </c>
      <c r="F56" s="39">
        <v>2</v>
      </c>
      <c r="G56" s="40">
        <v>1</v>
      </c>
      <c r="H56" s="40">
        <v>0</v>
      </c>
      <c r="I56" s="41">
        <f t="shared" si="36"/>
        <v>3</v>
      </c>
      <c r="J56" s="39">
        <v>0</v>
      </c>
      <c r="K56" s="40">
        <v>1</v>
      </c>
      <c r="L56" s="40">
        <v>3</v>
      </c>
      <c r="M56" s="41">
        <f t="shared" si="37"/>
        <v>4</v>
      </c>
      <c r="N56" s="39">
        <v>0</v>
      </c>
      <c r="O56" s="40">
        <v>0</v>
      </c>
      <c r="P56" s="40">
        <v>25</v>
      </c>
      <c r="Q56" s="41">
        <f t="shared" si="38"/>
        <v>25</v>
      </c>
      <c r="R56" s="101">
        <f t="shared" si="39"/>
        <v>39</v>
      </c>
      <c r="T56" s="47"/>
      <c r="U56" s="47"/>
      <c r="V56" s="47"/>
      <c r="W56" s="47"/>
      <c r="X56" s="47"/>
      <c r="Y56" s="47"/>
      <c r="Z56" s="47"/>
    </row>
    <row r="57" spans="1:26" s="43" customFormat="1" x14ac:dyDescent="0.15">
      <c r="A57" s="88" t="s">
        <v>64</v>
      </c>
      <c r="B57" s="39">
        <v>14</v>
      </c>
      <c r="C57" s="40">
        <v>0</v>
      </c>
      <c r="D57" s="40">
        <v>0</v>
      </c>
      <c r="E57" s="41">
        <f t="shared" si="35"/>
        <v>14</v>
      </c>
      <c r="F57" s="39">
        <v>0</v>
      </c>
      <c r="G57" s="40">
        <v>0</v>
      </c>
      <c r="H57" s="40">
        <v>0</v>
      </c>
      <c r="I57" s="41">
        <f t="shared" si="36"/>
        <v>0</v>
      </c>
      <c r="J57" s="39">
        <v>0</v>
      </c>
      <c r="K57" s="40">
        <v>4</v>
      </c>
      <c r="L57" s="40">
        <v>1</v>
      </c>
      <c r="M57" s="41">
        <f t="shared" si="37"/>
        <v>5</v>
      </c>
      <c r="N57" s="39">
        <v>2</v>
      </c>
      <c r="O57" s="40">
        <v>3</v>
      </c>
      <c r="P57" s="40">
        <v>8</v>
      </c>
      <c r="Q57" s="41">
        <f t="shared" si="38"/>
        <v>13</v>
      </c>
      <c r="R57" s="101">
        <f t="shared" si="39"/>
        <v>32</v>
      </c>
      <c r="T57" s="47"/>
      <c r="U57" s="47"/>
      <c r="V57" s="47"/>
      <c r="W57" s="47"/>
      <c r="X57" s="47"/>
      <c r="Y57" s="47"/>
      <c r="Z57" s="47"/>
    </row>
    <row r="58" spans="1:26" s="43" customFormat="1" x14ac:dyDescent="0.15">
      <c r="A58" s="88" t="s">
        <v>65</v>
      </c>
      <c r="B58" s="39">
        <v>8</v>
      </c>
      <c r="C58" s="40">
        <v>0</v>
      </c>
      <c r="D58" s="40">
        <v>0</v>
      </c>
      <c r="E58" s="41">
        <f t="shared" si="35"/>
        <v>8</v>
      </c>
      <c r="F58" s="39">
        <v>0</v>
      </c>
      <c r="G58" s="40">
        <v>3</v>
      </c>
      <c r="H58" s="40">
        <v>0</v>
      </c>
      <c r="I58" s="41">
        <f t="shared" si="36"/>
        <v>3</v>
      </c>
      <c r="J58" s="39">
        <v>0</v>
      </c>
      <c r="K58" s="40">
        <v>4</v>
      </c>
      <c r="L58" s="40">
        <v>2</v>
      </c>
      <c r="M58" s="41">
        <f t="shared" si="37"/>
        <v>6</v>
      </c>
      <c r="N58" s="39">
        <v>0</v>
      </c>
      <c r="O58" s="40">
        <v>3</v>
      </c>
      <c r="P58" s="40">
        <v>6</v>
      </c>
      <c r="Q58" s="41">
        <f t="shared" si="38"/>
        <v>9</v>
      </c>
      <c r="R58" s="101">
        <f t="shared" si="39"/>
        <v>26</v>
      </c>
      <c r="T58" s="47"/>
      <c r="U58" s="47"/>
      <c r="V58" s="47"/>
      <c r="W58" s="47"/>
      <c r="X58" s="47"/>
      <c r="Y58" s="47"/>
      <c r="Z58" s="47"/>
    </row>
    <row r="59" spans="1:26" s="43" customFormat="1" ht="14.25" customHeight="1" x14ac:dyDescent="0.15">
      <c r="A59" s="88" t="s">
        <v>66</v>
      </c>
      <c r="B59" s="39">
        <v>7</v>
      </c>
      <c r="C59" s="40">
        <v>6</v>
      </c>
      <c r="D59" s="40">
        <v>4</v>
      </c>
      <c r="E59" s="41">
        <f t="shared" si="35"/>
        <v>17</v>
      </c>
      <c r="F59" s="39">
        <v>0</v>
      </c>
      <c r="G59" s="40">
        <v>2</v>
      </c>
      <c r="H59" s="40">
        <v>0</v>
      </c>
      <c r="I59" s="41">
        <f t="shared" si="36"/>
        <v>2</v>
      </c>
      <c r="J59" s="39">
        <v>0</v>
      </c>
      <c r="K59" s="40">
        <v>0</v>
      </c>
      <c r="L59" s="40">
        <v>0</v>
      </c>
      <c r="M59" s="41">
        <f t="shared" si="37"/>
        <v>0</v>
      </c>
      <c r="N59" s="39">
        <v>0</v>
      </c>
      <c r="O59" s="40">
        <v>3</v>
      </c>
      <c r="P59" s="40">
        <v>6</v>
      </c>
      <c r="Q59" s="41">
        <f t="shared" si="38"/>
        <v>9</v>
      </c>
      <c r="R59" s="101">
        <f t="shared" si="39"/>
        <v>28</v>
      </c>
      <c r="T59" s="47"/>
      <c r="U59" s="47"/>
      <c r="V59" s="47"/>
      <c r="W59" s="47"/>
      <c r="X59" s="47"/>
      <c r="Y59" s="47"/>
      <c r="Z59" s="47"/>
    </row>
    <row r="60" spans="1:26" s="43" customFormat="1" ht="14.25" customHeight="1" x14ac:dyDescent="0.15">
      <c r="A60" s="88" t="s">
        <v>67</v>
      </c>
      <c r="B60" s="39">
        <v>12</v>
      </c>
      <c r="C60" s="40">
        <v>3</v>
      </c>
      <c r="D60" s="40">
        <v>0</v>
      </c>
      <c r="E60" s="41">
        <f t="shared" si="35"/>
        <v>15</v>
      </c>
      <c r="F60" s="39">
        <v>0</v>
      </c>
      <c r="G60" s="40">
        <v>0</v>
      </c>
      <c r="H60" s="40">
        <v>0</v>
      </c>
      <c r="I60" s="41">
        <f t="shared" si="36"/>
        <v>0</v>
      </c>
      <c r="J60" s="39">
        <v>0</v>
      </c>
      <c r="K60" s="40">
        <v>3</v>
      </c>
      <c r="L60" s="40">
        <v>0</v>
      </c>
      <c r="M60" s="41">
        <f t="shared" si="37"/>
        <v>3</v>
      </c>
      <c r="N60" s="39">
        <v>0</v>
      </c>
      <c r="O60" s="40">
        <v>0</v>
      </c>
      <c r="P60" s="40">
        <v>6</v>
      </c>
      <c r="Q60" s="41">
        <f t="shared" si="38"/>
        <v>6</v>
      </c>
      <c r="R60" s="101">
        <f t="shared" si="39"/>
        <v>24</v>
      </c>
      <c r="T60" s="47"/>
      <c r="U60" s="47"/>
      <c r="V60" s="47"/>
      <c r="W60" s="47"/>
      <c r="X60" s="47"/>
      <c r="Y60" s="47"/>
      <c r="Z60" s="47"/>
    </row>
    <row r="61" spans="1:26" s="43" customFormat="1" ht="14.25" customHeight="1" x14ac:dyDescent="0.15">
      <c r="A61" s="88" t="s">
        <v>68</v>
      </c>
      <c r="B61" s="39">
        <v>11</v>
      </c>
      <c r="C61" s="40">
        <v>3</v>
      </c>
      <c r="D61" s="40">
        <v>0</v>
      </c>
      <c r="E61" s="41">
        <f t="shared" si="35"/>
        <v>14</v>
      </c>
      <c r="F61" s="39">
        <v>2</v>
      </c>
      <c r="G61" s="40">
        <v>3</v>
      </c>
      <c r="H61" s="40">
        <v>0</v>
      </c>
      <c r="I61" s="41">
        <f t="shared" si="36"/>
        <v>5</v>
      </c>
      <c r="J61" s="39">
        <v>0</v>
      </c>
      <c r="K61" s="40">
        <v>5</v>
      </c>
      <c r="L61" s="40">
        <v>2</v>
      </c>
      <c r="M61" s="41">
        <f t="shared" si="37"/>
        <v>7</v>
      </c>
      <c r="N61" s="39">
        <v>0</v>
      </c>
      <c r="O61" s="40">
        <v>2</v>
      </c>
      <c r="P61" s="40">
        <v>2</v>
      </c>
      <c r="Q61" s="41">
        <f t="shared" si="38"/>
        <v>4</v>
      </c>
      <c r="R61" s="101">
        <f t="shared" si="39"/>
        <v>30</v>
      </c>
      <c r="T61" s="47"/>
      <c r="U61" s="47"/>
      <c r="V61" s="47"/>
      <c r="W61" s="47"/>
      <c r="X61" s="47"/>
      <c r="Y61" s="47"/>
      <c r="Z61" s="47"/>
    </row>
    <row r="62" spans="1:26" s="43" customFormat="1" ht="14.25" customHeight="1" x14ac:dyDescent="0.15">
      <c r="A62" s="88" t="s">
        <v>69</v>
      </c>
      <c r="B62" s="39">
        <v>11</v>
      </c>
      <c r="C62" s="40">
        <v>4</v>
      </c>
      <c r="D62" s="40">
        <v>1</v>
      </c>
      <c r="E62" s="41">
        <f t="shared" si="35"/>
        <v>16</v>
      </c>
      <c r="F62" s="39">
        <v>2</v>
      </c>
      <c r="G62" s="40">
        <v>4</v>
      </c>
      <c r="H62" s="40">
        <v>0</v>
      </c>
      <c r="I62" s="41">
        <f t="shared" si="36"/>
        <v>6</v>
      </c>
      <c r="J62" s="39">
        <v>0</v>
      </c>
      <c r="K62" s="40">
        <v>9</v>
      </c>
      <c r="L62" s="40">
        <v>0</v>
      </c>
      <c r="M62" s="41">
        <f t="shared" si="37"/>
        <v>9</v>
      </c>
      <c r="N62" s="39">
        <v>1</v>
      </c>
      <c r="O62" s="40">
        <v>2</v>
      </c>
      <c r="P62" s="40">
        <v>6</v>
      </c>
      <c r="Q62" s="41">
        <f t="shared" si="38"/>
        <v>9</v>
      </c>
      <c r="R62" s="101">
        <f t="shared" si="39"/>
        <v>40</v>
      </c>
      <c r="T62" s="47"/>
      <c r="U62" s="47"/>
      <c r="V62" s="47"/>
      <c r="W62" s="47"/>
      <c r="X62" s="47"/>
      <c r="Y62" s="47"/>
      <c r="Z62" s="47"/>
    </row>
    <row r="63" spans="1:26" s="43" customFormat="1" ht="15.75" customHeight="1" x14ac:dyDescent="0.15">
      <c r="A63" s="88" t="s">
        <v>70</v>
      </c>
      <c r="B63" s="39">
        <v>7</v>
      </c>
      <c r="C63" s="40">
        <v>3</v>
      </c>
      <c r="D63" s="40">
        <v>0</v>
      </c>
      <c r="E63" s="41">
        <f t="shared" si="35"/>
        <v>10</v>
      </c>
      <c r="F63" s="39">
        <v>1</v>
      </c>
      <c r="G63" s="40">
        <v>0</v>
      </c>
      <c r="H63" s="40">
        <v>0</v>
      </c>
      <c r="I63" s="41">
        <f t="shared" si="36"/>
        <v>1</v>
      </c>
      <c r="J63" s="39">
        <v>0</v>
      </c>
      <c r="K63" s="40">
        <v>0</v>
      </c>
      <c r="L63" s="40">
        <v>0</v>
      </c>
      <c r="M63" s="41">
        <f t="shared" si="37"/>
        <v>0</v>
      </c>
      <c r="N63" s="39">
        <v>0</v>
      </c>
      <c r="O63" s="40">
        <v>1</v>
      </c>
      <c r="P63" s="40"/>
      <c r="Q63" s="41">
        <f t="shared" si="38"/>
        <v>1</v>
      </c>
      <c r="R63" s="101">
        <f t="shared" si="39"/>
        <v>12</v>
      </c>
      <c r="T63" s="47"/>
      <c r="U63" s="47"/>
      <c r="V63" s="47"/>
      <c r="W63" s="47"/>
      <c r="X63" s="47"/>
      <c r="Y63" s="47"/>
      <c r="Z63" s="47"/>
    </row>
    <row r="64" spans="1:26" s="43" customFormat="1" ht="14.25" customHeight="1" x14ac:dyDescent="0.15">
      <c r="A64" s="88" t="s">
        <v>71</v>
      </c>
      <c r="B64" s="39">
        <v>11</v>
      </c>
      <c r="C64" s="40">
        <v>7</v>
      </c>
      <c r="D64" s="40">
        <v>0</v>
      </c>
      <c r="E64" s="41">
        <f t="shared" si="35"/>
        <v>18</v>
      </c>
      <c r="F64" s="39">
        <v>1</v>
      </c>
      <c r="G64" s="40">
        <v>0</v>
      </c>
      <c r="H64" s="40">
        <v>0</v>
      </c>
      <c r="I64" s="41">
        <f t="shared" si="36"/>
        <v>1</v>
      </c>
      <c r="J64" s="39">
        <v>0</v>
      </c>
      <c r="K64" s="40">
        <v>1</v>
      </c>
      <c r="L64" s="40">
        <v>1</v>
      </c>
      <c r="M64" s="41">
        <f t="shared" si="37"/>
        <v>2</v>
      </c>
      <c r="N64" s="39">
        <v>0</v>
      </c>
      <c r="O64" s="40">
        <v>1</v>
      </c>
      <c r="P64" s="40">
        <v>3</v>
      </c>
      <c r="Q64" s="41">
        <f t="shared" si="38"/>
        <v>4</v>
      </c>
      <c r="R64" s="101">
        <f t="shared" si="39"/>
        <v>25</v>
      </c>
      <c r="T64" s="47"/>
      <c r="U64" s="47"/>
      <c r="V64" s="47"/>
      <c r="W64" s="47"/>
      <c r="X64" s="47"/>
      <c r="Y64" s="47"/>
      <c r="Z64" s="47"/>
    </row>
    <row r="65" spans="1:26" s="43" customFormat="1" ht="14.25" customHeight="1" x14ac:dyDescent="0.15">
      <c r="A65" s="198" t="s">
        <v>72</v>
      </c>
      <c r="B65" s="39">
        <v>5</v>
      </c>
      <c r="C65" s="40">
        <v>3</v>
      </c>
      <c r="D65" s="40">
        <v>0</v>
      </c>
      <c r="E65" s="41">
        <f t="shared" si="35"/>
        <v>8</v>
      </c>
      <c r="F65" s="39">
        <v>0</v>
      </c>
      <c r="G65" s="40">
        <v>0</v>
      </c>
      <c r="H65" s="40">
        <v>0</v>
      </c>
      <c r="I65" s="41">
        <f t="shared" si="36"/>
        <v>0</v>
      </c>
      <c r="J65" s="39">
        <v>0</v>
      </c>
      <c r="K65" s="40">
        <v>7</v>
      </c>
      <c r="L65" s="40">
        <v>0</v>
      </c>
      <c r="M65" s="41">
        <f t="shared" si="37"/>
        <v>7</v>
      </c>
      <c r="N65" s="39">
        <v>0</v>
      </c>
      <c r="O65" s="40">
        <v>0</v>
      </c>
      <c r="P65" s="40">
        <v>4</v>
      </c>
      <c r="Q65" s="41">
        <f t="shared" si="38"/>
        <v>4</v>
      </c>
      <c r="R65" s="103">
        <f t="shared" si="39"/>
        <v>19</v>
      </c>
      <c r="T65" s="47"/>
      <c r="U65" s="47"/>
      <c r="V65" s="47"/>
      <c r="W65" s="47"/>
      <c r="X65" s="47"/>
      <c r="Y65" s="47"/>
      <c r="Z65" s="47"/>
    </row>
    <row r="66" spans="1:26" s="43" customFormat="1" ht="14.25" customHeight="1" x14ac:dyDescent="0.15">
      <c r="A66" s="88" t="s">
        <v>73</v>
      </c>
      <c r="B66" s="39">
        <v>6</v>
      </c>
      <c r="C66" s="40">
        <v>6</v>
      </c>
      <c r="D66" s="40">
        <v>0</v>
      </c>
      <c r="E66" s="41">
        <f t="shared" si="35"/>
        <v>12</v>
      </c>
      <c r="F66" s="39">
        <v>0</v>
      </c>
      <c r="G66" s="40">
        <v>1</v>
      </c>
      <c r="H66" s="40">
        <v>0</v>
      </c>
      <c r="I66" s="41">
        <f t="shared" si="36"/>
        <v>1</v>
      </c>
      <c r="J66" s="39">
        <v>0</v>
      </c>
      <c r="K66" s="40">
        <v>1</v>
      </c>
      <c r="L66" s="40">
        <v>1</v>
      </c>
      <c r="M66" s="41">
        <f t="shared" si="37"/>
        <v>2</v>
      </c>
      <c r="N66" s="39">
        <v>0</v>
      </c>
      <c r="O66" s="40">
        <v>0</v>
      </c>
      <c r="P66" s="40">
        <v>6</v>
      </c>
      <c r="Q66" s="41">
        <f t="shared" si="38"/>
        <v>6</v>
      </c>
      <c r="R66" s="101">
        <f t="shared" si="39"/>
        <v>21</v>
      </c>
      <c r="T66" s="47"/>
      <c r="U66" s="47"/>
      <c r="V66" s="47"/>
      <c r="W66" s="47"/>
      <c r="X66" s="47"/>
      <c r="Y66" s="47"/>
      <c r="Z66" s="47"/>
    </row>
    <row r="67" spans="1:26" s="43" customFormat="1" ht="14.25" customHeight="1" x14ac:dyDescent="0.15">
      <c r="A67" s="88"/>
      <c r="B67" s="39"/>
      <c r="C67" s="40"/>
      <c r="D67" s="40"/>
      <c r="E67" s="41"/>
      <c r="F67" s="39"/>
      <c r="G67" s="40"/>
      <c r="H67" s="40"/>
      <c r="I67" s="41"/>
      <c r="J67" s="39"/>
      <c r="K67" s="40"/>
      <c r="L67" s="40"/>
      <c r="M67" s="41"/>
      <c r="N67" s="39"/>
      <c r="O67" s="40"/>
      <c r="P67" s="40"/>
      <c r="Q67" s="41"/>
      <c r="R67" s="101"/>
    </row>
    <row r="68" spans="1:26" s="43" customFormat="1" ht="14.25" customHeight="1" x14ac:dyDescent="0.15">
      <c r="A68" s="88" t="s">
        <v>74</v>
      </c>
      <c r="B68" s="39">
        <f>SUM(B51:B66)</f>
        <v>165</v>
      </c>
      <c r="C68" s="40">
        <f t="shared" ref="C68:R68" si="40">SUM(C51:C54)</f>
        <v>9</v>
      </c>
      <c r="D68" s="40">
        <f t="shared" si="40"/>
        <v>1</v>
      </c>
      <c r="E68" s="41">
        <f t="shared" si="40"/>
        <v>62</v>
      </c>
      <c r="F68" s="39">
        <f t="shared" ref="F68:G80" si="41">SUM(F51:F54)</f>
        <v>3</v>
      </c>
      <c r="G68" s="40">
        <f t="shared" si="41"/>
        <v>6</v>
      </c>
      <c r="H68" s="40">
        <f>SUM(H51:H66)</f>
        <v>0</v>
      </c>
      <c r="I68" s="41">
        <f t="shared" si="40"/>
        <v>9</v>
      </c>
      <c r="J68" s="39">
        <f t="shared" si="40"/>
        <v>2</v>
      </c>
      <c r="K68" s="40">
        <f>SUM(K51:K58)</f>
        <v>24</v>
      </c>
      <c r="L68" s="40">
        <f t="shared" si="40"/>
        <v>10</v>
      </c>
      <c r="M68" s="41">
        <f t="shared" si="40"/>
        <v>22</v>
      </c>
      <c r="N68" s="39">
        <f t="shared" si="40"/>
        <v>4</v>
      </c>
      <c r="O68" s="40">
        <f>SUM(O51:O56)</f>
        <v>7</v>
      </c>
      <c r="P68" s="40">
        <f t="shared" si="40"/>
        <v>17</v>
      </c>
      <c r="Q68" s="41">
        <f t="shared" si="40"/>
        <v>28</v>
      </c>
      <c r="R68" s="101">
        <f t="shared" si="40"/>
        <v>121</v>
      </c>
    </row>
    <row r="69" spans="1:26" s="43" customFormat="1" ht="14.25" customHeight="1" x14ac:dyDescent="0.15">
      <c r="A69" s="88" t="s">
        <v>77</v>
      </c>
      <c r="B69" s="39">
        <f t="shared" ref="B69:R69" si="42">SUM(B52:B55)</f>
        <v>50</v>
      </c>
      <c r="C69" s="40">
        <f t="shared" si="42"/>
        <v>16</v>
      </c>
      <c r="D69" s="40">
        <f t="shared" si="42"/>
        <v>0</v>
      </c>
      <c r="E69" s="41">
        <f t="shared" si="42"/>
        <v>66</v>
      </c>
      <c r="F69" s="39">
        <f t="shared" si="41"/>
        <v>3</v>
      </c>
      <c r="G69" s="40">
        <f t="shared" si="41"/>
        <v>10</v>
      </c>
      <c r="H69" s="40">
        <f t="shared" ref="H69:H80" si="43">SUM(H52:H55)</f>
        <v>0</v>
      </c>
      <c r="I69" s="41">
        <f t="shared" si="42"/>
        <v>13</v>
      </c>
      <c r="J69" s="39">
        <f t="shared" si="42"/>
        <v>2</v>
      </c>
      <c r="K69" s="40">
        <f>SUM(K52:K58)</f>
        <v>24</v>
      </c>
      <c r="L69" s="40">
        <f t="shared" si="42"/>
        <v>9</v>
      </c>
      <c r="M69" s="41">
        <f t="shared" si="42"/>
        <v>26</v>
      </c>
      <c r="N69" s="39">
        <f t="shared" si="42"/>
        <v>3</v>
      </c>
      <c r="O69" s="40">
        <f>SUM(O52:O56)</f>
        <v>7</v>
      </c>
      <c r="P69" s="40">
        <f t="shared" si="42"/>
        <v>28</v>
      </c>
      <c r="Q69" s="41">
        <f t="shared" si="42"/>
        <v>38</v>
      </c>
      <c r="R69" s="101">
        <f t="shared" si="42"/>
        <v>143</v>
      </c>
    </row>
    <row r="70" spans="1:26" s="43" customFormat="1" ht="14.25" customHeight="1" x14ac:dyDescent="0.15">
      <c r="A70" s="88" t="s">
        <v>78</v>
      </c>
      <c r="B70" s="39">
        <f t="shared" ref="B70:R70" si="44">SUM(B53:B56)</f>
        <v>46</v>
      </c>
      <c r="C70" s="40">
        <f t="shared" si="44"/>
        <v>16</v>
      </c>
      <c r="D70" s="40">
        <f t="shared" si="44"/>
        <v>0</v>
      </c>
      <c r="E70" s="41">
        <f t="shared" si="44"/>
        <v>62</v>
      </c>
      <c r="F70" s="39">
        <f t="shared" si="41"/>
        <v>5</v>
      </c>
      <c r="G70" s="40">
        <f t="shared" si="41"/>
        <v>9</v>
      </c>
      <c r="H70" s="40">
        <f t="shared" si="43"/>
        <v>0</v>
      </c>
      <c r="I70" s="41">
        <f t="shared" si="44"/>
        <v>14</v>
      </c>
      <c r="J70" s="39">
        <f t="shared" si="44"/>
        <v>2</v>
      </c>
      <c r="K70" s="40">
        <f t="shared" si="44"/>
        <v>14</v>
      </c>
      <c r="L70" s="40">
        <f t="shared" si="44"/>
        <v>8</v>
      </c>
      <c r="M70" s="41">
        <f t="shared" si="44"/>
        <v>24</v>
      </c>
      <c r="N70" s="39">
        <f t="shared" si="44"/>
        <v>2</v>
      </c>
      <c r="O70" s="40">
        <f t="shared" si="44"/>
        <v>6</v>
      </c>
      <c r="P70" s="40">
        <f t="shared" si="44"/>
        <v>47</v>
      </c>
      <c r="Q70" s="41">
        <f t="shared" si="44"/>
        <v>55</v>
      </c>
      <c r="R70" s="101">
        <f t="shared" si="44"/>
        <v>155</v>
      </c>
    </row>
    <row r="71" spans="1:26" s="43" customFormat="1" ht="14.25" customHeight="1" x14ac:dyDescent="0.15">
      <c r="A71" s="88" t="s">
        <v>79</v>
      </c>
      <c r="B71" s="39">
        <f t="shared" ref="B71:R71" si="45">SUM(B54:B57)</f>
        <v>48</v>
      </c>
      <c r="C71" s="40">
        <f t="shared" si="45"/>
        <v>9</v>
      </c>
      <c r="D71" s="40">
        <f t="shared" si="45"/>
        <v>0</v>
      </c>
      <c r="E71" s="41">
        <f t="shared" si="45"/>
        <v>57</v>
      </c>
      <c r="F71" s="39">
        <f t="shared" si="41"/>
        <v>3</v>
      </c>
      <c r="G71" s="40">
        <f t="shared" si="41"/>
        <v>7</v>
      </c>
      <c r="H71" s="40">
        <f t="shared" si="43"/>
        <v>0</v>
      </c>
      <c r="I71" s="41">
        <f t="shared" si="45"/>
        <v>10</v>
      </c>
      <c r="J71" s="39">
        <f t="shared" si="45"/>
        <v>2</v>
      </c>
      <c r="K71" s="40">
        <f t="shared" si="45"/>
        <v>12</v>
      </c>
      <c r="L71" s="40">
        <f t="shared" si="45"/>
        <v>9</v>
      </c>
      <c r="M71" s="41">
        <f t="shared" si="45"/>
        <v>23</v>
      </c>
      <c r="N71" s="39">
        <f t="shared" si="45"/>
        <v>3</v>
      </c>
      <c r="O71" s="40">
        <f t="shared" si="45"/>
        <v>4</v>
      </c>
      <c r="P71" s="40">
        <f t="shared" si="45"/>
        <v>51</v>
      </c>
      <c r="Q71" s="41">
        <f t="shared" si="45"/>
        <v>58</v>
      </c>
      <c r="R71" s="101">
        <f t="shared" si="45"/>
        <v>148</v>
      </c>
    </row>
    <row r="72" spans="1:26" s="43" customFormat="1" ht="14.25" customHeight="1" x14ac:dyDescent="0.15">
      <c r="A72" s="88" t="s">
        <v>80</v>
      </c>
      <c r="B72" s="39">
        <f t="shared" ref="B72:R72" si="46">SUM(B55:B58)</f>
        <v>43</v>
      </c>
      <c r="C72" s="40">
        <f t="shared" si="46"/>
        <v>9</v>
      </c>
      <c r="D72" s="40">
        <f t="shared" si="46"/>
        <v>0</v>
      </c>
      <c r="E72" s="41">
        <f t="shared" si="46"/>
        <v>52</v>
      </c>
      <c r="F72" s="39">
        <f t="shared" si="41"/>
        <v>2</v>
      </c>
      <c r="G72" s="40">
        <f t="shared" si="41"/>
        <v>8</v>
      </c>
      <c r="H72" s="40">
        <f t="shared" si="43"/>
        <v>0</v>
      </c>
      <c r="I72" s="41">
        <f t="shared" si="46"/>
        <v>10</v>
      </c>
      <c r="J72" s="39">
        <f t="shared" si="46"/>
        <v>0</v>
      </c>
      <c r="K72" s="40">
        <f t="shared" si="46"/>
        <v>14</v>
      </c>
      <c r="L72" s="40">
        <f t="shared" si="46"/>
        <v>6</v>
      </c>
      <c r="M72" s="41">
        <f t="shared" si="46"/>
        <v>20</v>
      </c>
      <c r="N72" s="39">
        <f t="shared" si="46"/>
        <v>2</v>
      </c>
      <c r="O72" s="40">
        <f t="shared" si="46"/>
        <v>6</v>
      </c>
      <c r="P72" s="40">
        <f t="shared" si="46"/>
        <v>51</v>
      </c>
      <c r="Q72" s="41">
        <f t="shared" si="46"/>
        <v>59</v>
      </c>
      <c r="R72" s="101">
        <f t="shared" si="46"/>
        <v>141</v>
      </c>
    </row>
    <row r="73" spans="1:26" s="43" customFormat="1" ht="14.25" customHeight="1" x14ac:dyDescent="0.15">
      <c r="A73" s="88" t="s">
        <v>81</v>
      </c>
      <c r="B73" s="39">
        <f t="shared" ref="B73:R73" si="47">SUM(B56:B59)</f>
        <v>34</v>
      </c>
      <c r="C73" s="40">
        <f t="shared" si="47"/>
        <v>8</v>
      </c>
      <c r="D73" s="40">
        <f t="shared" si="47"/>
        <v>4</v>
      </c>
      <c r="E73" s="41">
        <f t="shared" si="47"/>
        <v>46</v>
      </c>
      <c r="F73" s="39">
        <f t="shared" si="41"/>
        <v>2</v>
      </c>
      <c r="G73" s="40">
        <f t="shared" si="41"/>
        <v>6</v>
      </c>
      <c r="H73" s="40">
        <f t="shared" si="43"/>
        <v>0</v>
      </c>
      <c r="I73" s="41">
        <f t="shared" si="47"/>
        <v>8</v>
      </c>
      <c r="J73" s="39">
        <f t="shared" si="47"/>
        <v>0</v>
      </c>
      <c r="K73" s="40">
        <f t="shared" si="47"/>
        <v>9</v>
      </c>
      <c r="L73" s="40">
        <f t="shared" si="47"/>
        <v>6</v>
      </c>
      <c r="M73" s="41">
        <f t="shared" si="47"/>
        <v>15</v>
      </c>
      <c r="N73" s="39">
        <f t="shared" si="47"/>
        <v>2</v>
      </c>
      <c r="O73" s="40">
        <f t="shared" si="47"/>
        <v>9</v>
      </c>
      <c r="P73" s="40">
        <f t="shared" si="47"/>
        <v>45</v>
      </c>
      <c r="Q73" s="41">
        <f t="shared" si="47"/>
        <v>56</v>
      </c>
      <c r="R73" s="101">
        <f t="shared" si="47"/>
        <v>125</v>
      </c>
    </row>
    <row r="74" spans="1:26" s="43" customFormat="1" ht="14.25" customHeight="1" x14ac:dyDescent="0.15">
      <c r="A74" s="88" t="s">
        <v>82</v>
      </c>
      <c r="B74" s="39">
        <f t="shared" ref="B74:R74" si="48">SUM(B57:B60)</f>
        <v>41</v>
      </c>
      <c r="C74" s="40">
        <f t="shared" si="48"/>
        <v>9</v>
      </c>
      <c r="D74" s="40">
        <f t="shared" si="48"/>
        <v>4</v>
      </c>
      <c r="E74" s="41">
        <f t="shared" si="48"/>
        <v>54</v>
      </c>
      <c r="F74" s="39">
        <f t="shared" si="41"/>
        <v>0</v>
      </c>
      <c r="G74" s="40">
        <f t="shared" si="41"/>
        <v>5</v>
      </c>
      <c r="H74" s="40">
        <f t="shared" si="43"/>
        <v>0</v>
      </c>
      <c r="I74" s="41">
        <f t="shared" si="48"/>
        <v>5</v>
      </c>
      <c r="J74" s="39">
        <f t="shared" si="48"/>
        <v>0</v>
      </c>
      <c r="K74" s="40">
        <f t="shared" si="48"/>
        <v>11</v>
      </c>
      <c r="L74" s="40">
        <f t="shared" si="48"/>
        <v>3</v>
      </c>
      <c r="M74" s="41">
        <f t="shared" si="48"/>
        <v>14</v>
      </c>
      <c r="N74" s="39">
        <f t="shared" si="48"/>
        <v>2</v>
      </c>
      <c r="O74" s="40">
        <f t="shared" si="48"/>
        <v>9</v>
      </c>
      <c r="P74" s="40">
        <f t="shared" si="48"/>
        <v>26</v>
      </c>
      <c r="Q74" s="41">
        <f t="shared" si="48"/>
        <v>37</v>
      </c>
      <c r="R74" s="101">
        <f t="shared" si="48"/>
        <v>110</v>
      </c>
    </row>
    <row r="75" spans="1:26" s="43" customFormat="1" ht="14.25" customHeight="1" x14ac:dyDescent="0.15">
      <c r="A75" s="88" t="s">
        <v>83</v>
      </c>
      <c r="B75" s="39">
        <f t="shared" ref="B75:R75" si="49">SUM(B58:B61)</f>
        <v>38</v>
      </c>
      <c r="C75" s="40">
        <f t="shared" si="49"/>
        <v>12</v>
      </c>
      <c r="D75" s="40">
        <f t="shared" si="49"/>
        <v>4</v>
      </c>
      <c r="E75" s="41">
        <f t="shared" si="49"/>
        <v>54</v>
      </c>
      <c r="F75" s="39">
        <f t="shared" si="41"/>
        <v>2</v>
      </c>
      <c r="G75" s="40">
        <f t="shared" si="41"/>
        <v>8</v>
      </c>
      <c r="H75" s="40">
        <f t="shared" si="43"/>
        <v>0</v>
      </c>
      <c r="I75" s="41">
        <f t="shared" si="49"/>
        <v>10</v>
      </c>
      <c r="J75" s="39">
        <f t="shared" si="49"/>
        <v>0</v>
      </c>
      <c r="K75" s="40">
        <f t="shared" si="49"/>
        <v>12</v>
      </c>
      <c r="L75" s="40">
        <f t="shared" si="49"/>
        <v>4</v>
      </c>
      <c r="M75" s="41">
        <f t="shared" si="49"/>
        <v>16</v>
      </c>
      <c r="N75" s="39">
        <f t="shared" si="49"/>
        <v>0</v>
      </c>
      <c r="O75" s="40">
        <f t="shared" si="49"/>
        <v>8</v>
      </c>
      <c r="P75" s="40">
        <f t="shared" si="49"/>
        <v>20</v>
      </c>
      <c r="Q75" s="41">
        <f t="shared" si="49"/>
        <v>28</v>
      </c>
      <c r="R75" s="101">
        <f t="shared" si="49"/>
        <v>108</v>
      </c>
    </row>
    <row r="76" spans="1:26" s="43" customFormat="1" ht="14.25" customHeight="1" x14ac:dyDescent="0.15">
      <c r="A76" s="88" t="s">
        <v>75</v>
      </c>
      <c r="B76" s="39">
        <f t="shared" ref="B76:R76" si="50">SUM(B59:B62)</f>
        <v>41</v>
      </c>
      <c r="C76" s="40">
        <f t="shared" si="50"/>
        <v>16</v>
      </c>
      <c r="D76" s="40">
        <f t="shared" si="50"/>
        <v>5</v>
      </c>
      <c r="E76" s="41">
        <f t="shared" si="50"/>
        <v>62</v>
      </c>
      <c r="F76" s="39">
        <f t="shared" si="41"/>
        <v>4</v>
      </c>
      <c r="G76" s="40">
        <f t="shared" si="41"/>
        <v>9</v>
      </c>
      <c r="H76" s="40">
        <f t="shared" si="43"/>
        <v>0</v>
      </c>
      <c r="I76" s="41">
        <f t="shared" si="50"/>
        <v>13</v>
      </c>
      <c r="J76" s="39">
        <f t="shared" si="50"/>
        <v>0</v>
      </c>
      <c r="K76" s="40">
        <f t="shared" si="50"/>
        <v>17</v>
      </c>
      <c r="L76" s="40">
        <f t="shared" si="50"/>
        <v>2</v>
      </c>
      <c r="M76" s="41">
        <f t="shared" si="50"/>
        <v>19</v>
      </c>
      <c r="N76" s="39">
        <f t="shared" si="50"/>
        <v>1</v>
      </c>
      <c r="O76" s="40">
        <f t="shared" si="50"/>
        <v>7</v>
      </c>
      <c r="P76" s="40">
        <f t="shared" si="50"/>
        <v>20</v>
      </c>
      <c r="Q76" s="41">
        <f t="shared" si="50"/>
        <v>28</v>
      </c>
      <c r="R76" s="101">
        <f t="shared" si="50"/>
        <v>122</v>
      </c>
    </row>
    <row r="77" spans="1:26" s="43" customFormat="1" ht="14.25" customHeight="1" x14ac:dyDescent="0.15">
      <c r="A77" s="88" t="s">
        <v>84</v>
      </c>
      <c r="B77" s="39">
        <f t="shared" ref="B77:R77" si="51">SUM(B60:B63)</f>
        <v>41</v>
      </c>
      <c r="C77" s="40">
        <f t="shared" si="51"/>
        <v>13</v>
      </c>
      <c r="D77" s="40">
        <f t="shared" si="51"/>
        <v>1</v>
      </c>
      <c r="E77" s="41">
        <f t="shared" si="51"/>
        <v>55</v>
      </c>
      <c r="F77" s="39">
        <f t="shared" si="41"/>
        <v>5</v>
      </c>
      <c r="G77" s="40">
        <f t="shared" si="41"/>
        <v>7</v>
      </c>
      <c r="H77" s="40">
        <f t="shared" si="43"/>
        <v>0</v>
      </c>
      <c r="I77" s="41">
        <f t="shared" si="51"/>
        <v>12</v>
      </c>
      <c r="J77" s="39">
        <f t="shared" si="51"/>
        <v>0</v>
      </c>
      <c r="K77" s="40">
        <f t="shared" si="51"/>
        <v>17</v>
      </c>
      <c r="L77" s="40">
        <f t="shared" si="51"/>
        <v>2</v>
      </c>
      <c r="M77" s="41">
        <f t="shared" si="51"/>
        <v>19</v>
      </c>
      <c r="N77" s="39">
        <f t="shared" si="51"/>
        <v>1</v>
      </c>
      <c r="O77" s="40">
        <f t="shared" si="51"/>
        <v>5</v>
      </c>
      <c r="P77" s="40">
        <f t="shared" si="51"/>
        <v>14</v>
      </c>
      <c r="Q77" s="41">
        <f t="shared" si="51"/>
        <v>20</v>
      </c>
      <c r="R77" s="101">
        <f t="shared" si="51"/>
        <v>106</v>
      </c>
    </row>
    <row r="78" spans="1:26" s="43" customFormat="1" ht="14.25" customHeight="1" x14ac:dyDescent="0.15">
      <c r="A78" s="88" t="s">
        <v>85</v>
      </c>
      <c r="B78" s="39">
        <f t="shared" ref="B78:R78" si="52">SUM(B61:B64)</f>
        <v>40</v>
      </c>
      <c r="C78" s="40">
        <f t="shared" si="52"/>
        <v>17</v>
      </c>
      <c r="D78" s="40">
        <f t="shared" si="52"/>
        <v>1</v>
      </c>
      <c r="E78" s="41">
        <f t="shared" si="52"/>
        <v>58</v>
      </c>
      <c r="F78" s="39">
        <f t="shared" si="41"/>
        <v>6</v>
      </c>
      <c r="G78" s="40">
        <f t="shared" si="41"/>
        <v>7</v>
      </c>
      <c r="H78" s="40">
        <f t="shared" si="43"/>
        <v>0</v>
      </c>
      <c r="I78" s="41">
        <f t="shared" si="52"/>
        <v>13</v>
      </c>
      <c r="J78" s="39">
        <f t="shared" si="52"/>
        <v>0</v>
      </c>
      <c r="K78" s="40">
        <f t="shared" si="52"/>
        <v>15</v>
      </c>
      <c r="L78" s="40">
        <f t="shared" si="52"/>
        <v>3</v>
      </c>
      <c r="M78" s="41">
        <f t="shared" si="52"/>
        <v>18</v>
      </c>
      <c r="N78" s="39">
        <f t="shared" si="52"/>
        <v>1</v>
      </c>
      <c r="O78" s="40">
        <f t="shared" si="52"/>
        <v>6</v>
      </c>
      <c r="P78" s="40">
        <f t="shared" si="52"/>
        <v>11</v>
      </c>
      <c r="Q78" s="41">
        <f t="shared" si="52"/>
        <v>18</v>
      </c>
      <c r="R78" s="101">
        <f t="shared" si="52"/>
        <v>107</v>
      </c>
    </row>
    <row r="79" spans="1:26" s="43" customFormat="1" ht="14.25" customHeight="1" thickBot="1" x14ac:dyDescent="0.2">
      <c r="A79" s="205" t="s">
        <v>86</v>
      </c>
      <c r="B79" s="54">
        <f t="shared" ref="B79:R79" si="53">SUM(B62:B65)</f>
        <v>34</v>
      </c>
      <c r="C79" s="55">
        <f t="shared" si="53"/>
        <v>17</v>
      </c>
      <c r="D79" s="55">
        <f t="shared" si="53"/>
        <v>1</v>
      </c>
      <c r="E79" s="76">
        <f t="shared" si="53"/>
        <v>52</v>
      </c>
      <c r="F79" s="54">
        <f t="shared" si="41"/>
        <v>4</v>
      </c>
      <c r="G79" s="55">
        <f t="shared" si="41"/>
        <v>4</v>
      </c>
      <c r="H79" s="55">
        <f t="shared" si="43"/>
        <v>0</v>
      </c>
      <c r="I79" s="76">
        <f t="shared" si="53"/>
        <v>8</v>
      </c>
      <c r="J79" s="54">
        <f t="shared" si="53"/>
        <v>0</v>
      </c>
      <c r="K79" s="55">
        <f t="shared" si="53"/>
        <v>17</v>
      </c>
      <c r="L79" s="55">
        <f t="shared" si="53"/>
        <v>1</v>
      </c>
      <c r="M79" s="76">
        <f t="shared" si="53"/>
        <v>18</v>
      </c>
      <c r="N79" s="54">
        <f t="shared" si="53"/>
        <v>1</v>
      </c>
      <c r="O79" s="55">
        <f t="shared" si="53"/>
        <v>4</v>
      </c>
      <c r="P79" s="55">
        <f t="shared" si="53"/>
        <v>13</v>
      </c>
      <c r="Q79" s="76">
        <f t="shared" si="53"/>
        <v>18</v>
      </c>
      <c r="R79" s="206">
        <f t="shared" si="53"/>
        <v>96</v>
      </c>
    </row>
    <row r="80" spans="1:26" s="43" customFormat="1" x14ac:dyDescent="0.15">
      <c r="A80" s="120" t="s">
        <v>76</v>
      </c>
      <c r="B80" s="207">
        <f t="shared" ref="B80:R80" si="54">SUM(B63:B66)</f>
        <v>29</v>
      </c>
      <c r="C80" s="127">
        <f t="shared" si="54"/>
        <v>19</v>
      </c>
      <c r="D80" s="127">
        <f t="shared" si="54"/>
        <v>0</v>
      </c>
      <c r="E80" s="128">
        <f t="shared" si="54"/>
        <v>48</v>
      </c>
      <c r="F80" s="207">
        <f t="shared" si="41"/>
        <v>2</v>
      </c>
      <c r="G80" s="127">
        <f t="shared" si="41"/>
        <v>1</v>
      </c>
      <c r="H80" s="127">
        <f t="shared" si="43"/>
        <v>0</v>
      </c>
      <c r="I80" s="128">
        <f t="shared" si="54"/>
        <v>3</v>
      </c>
      <c r="J80" s="207">
        <f t="shared" si="54"/>
        <v>0</v>
      </c>
      <c r="K80" s="127">
        <f t="shared" si="54"/>
        <v>9</v>
      </c>
      <c r="L80" s="127">
        <f t="shared" si="54"/>
        <v>2</v>
      </c>
      <c r="M80" s="128">
        <f t="shared" si="54"/>
        <v>11</v>
      </c>
      <c r="N80" s="207">
        <f t="shared" si="54"/>
        <v>0</v>
      </c>
      <c r="O80" s="127">
        <f t="shared" si="54"/>
        <v>2</v>
      </c>
      <c r="P80" s="127">
        <f t="shared" si="54"/>
        <v>13</v>
      </c>
      <c r="Q80" s="128">
        <f t="shared" si="54"/>
        <v>15</v>
      </c>
      <c r="R80" s="203">
        <f t="shared" si="54"/>
        <v>77</v>
      </c>
    </row>
    <row r="81" spans="1:22" ht="14" thickBot="1" x14ac:dyDescent="0.2">
      <c r="A81" s="113"/>
      <c r="B81" s="56"/>
      <c r="C81" s="57"/>
      <c r="D81" s="57"/>
      <c r="E81" s="79"/>
      <c r="F81" s="56"/>
      <c r="G81" s="57"/>
      <c r="H81" s="57"/>
      <c r="I81" s="79"/>
      <c r="J81" s="56"/>
      <c r="K81" s="57"/>
      <c r="L81" s="57"/>
      <c r="M81" s="79"/>
      <c r="N81" s="56"/>
      <c r="O81" s="57"/>
      <c r="P81" s="57"/>
      <c r="Q81" s="79"/>
      <c r="R81" s="126"/>
    </row>
    <row r="82" spans="1:22" x14ac:dyDescent="0.15">
      <c r="A82" s="77" t="s">
        <v>89</v>
      </c>
      <c r="B82" s="174">
        <f t="shared" ref="B82:R82" si="55">SUM(B51:B66)</f>
        <v>165</v>
      </c>
      <c r="C82" s="162">
        <f t="shared" si="55"/>
        <v>53</v>
      </c>
      <c r="D82" s="162">
        <f t="shared" si="55"/>
        <v>6</v>
      </c>
      <c r="E82" s="175">
        <f t="shared" si="55"/>
        <v>224</v>
      </c>
      <c r="F82" s="161">
        <f>SUM(F51:F66)</f>
        <v>11</v>
      </c>
      <c r="G82" s="162">
        <f>SUM(G51:G66)</f>
        <v>24</v>
      </c>
      <c r="H82" s="162">
        <f>SUM(H51:H66)</f>
        <v>0</v>
      </c>
      <c r="I82" s="176">
        <f t="shared" si="55"/>
        <v>35</v>
      </c>
      <c r="J82" s="161">
        <f t="shared" si="55"/>
        <v>2</v>
      </c>
      <c r="K82" s="162">
        <f t="shared" si="55"/>
        <v>50</v>
      </c>
      <c r="L82" s="162">
        <f t="shared" si="55"/>
        <v>20</v>
      </c>
      <c r="M82" s="176">
        <f t="shared" si="55"/>
        <v>72</v>
      </c>
      <c r="N82" s="161">
        <f t="shared" si="55"/>
        <v>7</v>
      </c>
      <c r="O82" s="162">
        <f t="shared" si="55"/>
        <v>22</v>
      </c>
      <c r="P82" s="162">
        <f t="shared" si="55"/>
        <v>101</v>
      </c>
      <c r="Q82" s="176">
        <f t="shared" si="55"/>
        <v>130</v>
      </c>
      <c r="R82" s="177">
        <f t="shared" si="55"/>
        <v>461</v>
      </c>
    </row>
    <row r="83" spans="1:22" x14ac:dyDescent="0.15">
      <c r="A83" s="75" t="s">
        <v>11</v>
      </c>
      <c r="B83" s="178">
        <f t="shared" ref="B83:R83" si="56">MAX(B68:B80)</f>
        <v>165</v>
      </c>
      <c r="C83" s="169">
        <f t="shared" si="56"/>
        <v>19</v>
      </c>
      <c r="D83" s="169">
        <f t="shared" si="56"/>
        <v>5</v>
      </c>
      <c r="E83" s="179">
        <f t="shared" si="56"/>
        <v>66</v>
      </c>
      <c r="F83" s="142">
        <f t="shared" si="56"/>
        <v>6</v>
      </c>
      <c r="G83" s="169">
        <f t="shared" si="56"/>
        <v>10</v>
      </c>
      <c r="H83" s="169">
        <f t="shared" si="56"/>
        <v>0</v>
      </c>
      <c r="I83" s="172">
        <f t="shared" si="56"/>
        <v>14</v>
      </c>
      <c r="J83" s="142">
        <f t="shared" si="56"/>
        <v>2</v>
      </c>
      <c r="K83" s="169">
        <f t="shared" si="56"/>
        <v>24</v>
      </c>
      <c r="L83" s="169">
        <f t="shared" si="56"/>
        <v>10</v>
      </c>
      <c r="M83" s="172">
        <f t="shared" si="56"/>
        <v>26</v>
      </c>
      <c r="N83" s="142">
        <f t="shared" si="56"/>
        <v>4</v>
      </c>
      <c r="O83" s="169">
        <f t="shared" si="56"/>
        <v>9</v>
      </c>
      <c r="P83" s="169">
        <f t="shared" si="56"/>
        <v>51</v>
      </c>
      <c r="Q83" s="172">
        <f t="shared" si="56"/>
        <v>59</v>
      </c>
      <c r="R83" s="180">
        <f t="shared" si="56"/>
        <v>155</v>
      </c>
    </row>
    <row r="84" spans="1:22" ht="15" customHeight="1" thickBot="1" x14ac:dyDescent="0.2">
      <c r="A84" s="78" t="s">
        <v>12</v>
      </c>
      <c r="B84" s="208">
        <f t="shared" ref="B84:R84" si="57">SUM(B51:B66)/4</f>
        <v>41.25</v>
      </c>
      <c r="C84" s="183">
        <f t="shared" si="57"/>
        <v>13.25</v>
      </c>
      <c r="D84" s="183">
        <f t="shared" si="57"/>
        <v>1.5</v>
      </c>
      <c r="E84" s="209">
        <f t="shared" si="57"/>
        <v>56</v>
      </c>
      <c r="F84" s="182">
        <f>SUM(F51:F66)/4</f>
        <v>2.75</v>
      </c>
      <c r="G84" s="183">
        <f>SUM(G51:G66)/4</f>
        <v>6</v>
      </c>
      <c r="H84" s="183">
        <f>SUM(H51:H66)/4</f>
        <v>0</v>
      </c>
      <c r="I84" s="184">
        <f t="shared" si="57"/>
        <v>8.75</v>
      </c>
      <c r="J84" s="182">
        <f t="shared" si="57"/>
        <v>0.5</v>
      </c>
      <c r="K84" s="183">
        <f t="shared" si="57"/>
        <v>12.5</v>
      </c>
      <c r="L84" s="183">
        <f t="shared" si="57"/>
        <v>5</v>
      </c>
      <c r="M84" s="184">
        <f t="shared" si="57"/>
        <v>18</v>
      </c>
      <c r="N84" s="182">
        <f t="shared" si="57"/>
        <v>1.75</v>
      </c>
      <c r="O84" s="183">
        <f t="shared" si="57"/>
        <v>5.5</v>
      </c>
      <c r="P84" s="183">
        <f t="shared" si="57"/>
        <v>25.25</v>
      </c>
      <c r="Q84" s="184">
        <f t="shared" si="57"/>
        <v>32.5</v>
      </c>
      <c r="R84" s="185">
        <f t="shared" si="57"/>
        <v>115.25</v>
      </c>
    </row>
    <row r="85" spans="1:22" ht="14" thickBot="1" x14ac:dyDescent="0.2">
      <c r="A85" s="78"/>
      <c r="B85" s="56"/>
      <c r="C85" s="57"/>
      <c r="D85" s="57"/>
      <c r="E85" s="79"/>
      <c r="F85" s="56"/>
      <c r="G85" s="57"/>
      <c r="H85" s="57"/>
      <c r="I85" s="79"/>
      <c r="J85" s="56"/>
      <c r="K85" s="57"/>
      <c r="L85" s="57"/>
      <c r="M85" s="79"/>
      <c r="N85" s="56"/>
      <c r="O85" s="57"/>
      <c r="P85" s="57"/>
      <c r="Q85" s="79"/>
      <c r="R85" s="80"/>
    </row>
    <row r="86" spans="1:22" ht="14" thickBot="1" x14ac:dyDescent="0.2">
      <c r="A86" s="81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</row>
    <row r="87" spans="1:22" ht="14" thickBot="1" x14ac:dyDescent="0.2">
      <c r="A87" s="210"/>
      <c r="B87" s="211" t="s">
        <v>96</v>
      </c>
      <c r="C87" s="49"/>
      <c r="D87" s="211"/>
      <c r="E87" s="49"/>
      <c r="F87" s="49"/>
      <c r="G87" s="49"/>
      <c r="H87" s="211" t="str">
        <f>cycle!B5</f>
        <v>Sunny</v>
      </c>
      <c r="I87" s="49"/>
      <c r="J87" s="49"/>
      <c r="K87" s="49"/>
      <c r="L87" s="49"/>
      <c r="M87" s="49"/>
      <c r="N87" s="49"/>
      <c r="O87" s="49"/>
      <c r="P87" s="49"/>
      <c r="Q87" s="49"/>
      <c r="R87" s="64"/>
    </row>
    <row r="88" spans="1:22" x14ac:dyDescent="0.15">
      <c r="A88" s="63"/>
      <c r="B88" s="48" t="s">
        <v>3</v>
      </c>
      <c r="C88" s="49"/>
      <c r="D88" s="49"/>
      <c r="E88" s="64"/>
      <c r="F88" s="48" t="s">
        <v>4</v>
      </c>
      <c r="G88" s="49"/>
      <c r="H88" s="49"/>
      <c r="I88" s="64"/>
      <c r="J88" s="48" t="s">
        <v>5</v>
      </c>
      <c r="K88" s="49"/>
      <c r="L88" s="49"/>
      <c r="M88" s="64"/>
      <c r="N88" s="48" t="s">
        <v>6</v>
      </c>
      <c r="O88" s="49"/>
      <c r="P88" s="49"/>
      <c r="Q88" s="64"/>
      <c r="R88" s="65" t="s">
        <v>36</v>
      </c>
    </row>
    <row r="89" spans="1:22" s="43" customFormat="1" ht="14" thickBot="1" x14ac:dyDescent="0.2">
      <c r="A89" s="66"/>
      <c r="B89" s="50"/>
      <c r="C89" s="51" t="str">
        <f>C48</f>
        <v>Evans Bay (N)</v>
      </c>
      <c r="D89" s="61"/>
      <c r="E89" s="67"/>
      <c r="F89" s="50"/>
      <c r="G89" s="51" t="str">
        <f>G48</f>
        <v>Wellington</v>
      </c>
      <c r="H89" s="61"/>
      <c r="I89" s="67"/>
      <c r="J89" s="50"/>
      <c r="K89" s="51" t="str">
        <f>K48</f>
        <v>Evans Bay (S)</v>
      </c>
      <c r="L89" s="61"/>
      <c r="M89" s="67"/>
      <c r="N89" s="50"/>
      <c r="O89" s="51" t="str">
        <f>O48</f>
        <v>Cobham</v>
      </c>
      <c r="P89" s="61"/>
      <c r="Q89" s="67"/>
      <c r="R89" s="68"/>
    </row>
    <row r="90" spans="1:22" s="72" customFormat="1" x14ac:dyDescent="0.15">
      <c r="A90" s="69"/>
      <c r="B90" s="52" t="s">
        <v>7</v>
      </c>
      <c r="C90" s="53" t="s">
        <v>8</v>
      </c>
      <c r="D90" s="53" t="s">
        <v>9</v>
      </c>
      <c r="E90" s="70" t="s">
        <v>10</v>
      </c>
      <c r="F90" s="52" t="s">
        <v>7</v>
      </c>
      <c r="G90" s="53" t="s">
        <v>8</v>
      </c>
      <c r="H90" s="53" t="s">
        <v>9</v>
      </c>
      <c r="I90" s="70" t="s">
        <v>10</v>
      </c>
      <c r="J90" s="52" t="s">
        <v>7</v>
      </c>
      <c r="K90" s="53" t="s">
        <v>8</v>
      </c>
      <c r="L90" s="53" t="s">
        <v>9</v>
      </c>
      <c r="M90" s="70" t="s">
        <v>10</v>
      </c>
      <c r="N90" s="52" t="s">
        <v>7</v>
      </c>
      <c r="O90" s="53" t="s">
        <v>8</v>
      </c>
      <c r="P90" s="53" t="s">
        <v>9</v>
      </c>
      <c r="Q90" s="70" t="s">
        <v>10</v>
      </c>
      <c r="R90" s="71"/>
      <c r="T90" s="43"/>
      <c r="U90" s="43"/>
      <c r="V90" s="43"/>
    </row>
    <row r="91" spans="1:22" s="43" customFormat="1" x14ac:dyDescent="0.15">
      <c r="A91" s="66"/>
      <c r="B91" s="36"/>
      <c r="C91" s="37"/>
      <c r="D91" s="37"/>
      <c r="E91" s="73"/>
      <c r="F91" s="36"/>
      <c r="G91" s="37"/>
      <c r="H91" s="37"/>
      <c r="I91" s="73"/>
      <c r="J91" s="36"/>
      <c r="K91" s="37"/>
      <c r="L91" s="37"/>
      <c r="M91" s="73"/>
      <c r="N91" s="36"/>
      <c r="O91" s="37"/>
      <c r="P91" s="37"/>
      <c r="Q91" s="74"/>
      <c r="R91" s="68"/>
    </row>
    <row r="92" spans="1:22" s="43" customFormat="1" x14ac:dyDescent="0.15">
      <c r="A92" s="88" t="s">
        <v>61</v>
      </c>
      <c r="B92" s="39">
        <v>2</v>
      </c>
      <c r="C92" s="40">
        <v>1</v>
      </c>
      <c r="D92" s="40">
        <v>0</v>
      </c>
      <c r="E92" s="41">
        <f t="shared" ref="E92:E107" si="58">SUM(B92:D92)</f>
        <v>3</v>
      </c>
      <c r="F92" s="39">
        <v>0</v>
      </c>
      <c r="G92" s="40">
        <v>3</v>
      </c>
      <c r="H92" s="40">
        <v>0</v>
      </c>
      <c r="I92" s="41">
        <f t="shared" ref="I92:I107" si="59">SUM(F92:H92)</f>
        <v>3</v>
      </c>
      <c r="J92" s="39">
        <v>0</v>
      </c>
      <c r="K92" s="40">
        <v>1</v>
      </c>
      <c r="L92" s="40">
        <v>0</v>
      </c>
      <c r="M92" s="41">
        <f t="shared" ref="M92:M107" si="60">SUM(J92:L92)</f>
        <v>1</v>
      </c>
      <c r="N92" s="39">
        <v>0</v>
      </c>
      <c r="O92" s="40">
        <v>0</v>
      </c>
      <c r="P92" s="40">
        <v>2</v>
      </c>
      <c r="Q92" s="41">
        <f t="shared" ref="Q92:Q107" si="61">SUM(N92:P92)</f>
        <v>2</v>
      </c>
      <c r="R92" s="42">
        <f>E92+I92+M92+Q92</f>
        <v>9</v>
      </c>
    </row>
    <row r="93" spans="1:22" s="43" customFormat="1" x14ac:dyDescent="0.15">
      <c r="A93" s="88" t="s">
        <v>44</v>
      </c>
      <c r="B93" s="39">
        <v>6</v>
      </c>
      <c r="C93" s="40">
        <v>0</v>
      </c>
      <c r="D93" s="40">
        <v>0</v>
      </c>
      <c r="E93" s="41">
        <f t="shared" si="58"/>
        <v>6</v>
      </c>
      <c r="F93" s="39">
        <v>0</v>
      </c>
      <c r="G93" s="40">
        <v>0</v>
      </c>
      <c r="H93" s="40">
        <v>1</v>
      </c>
      <c r="I93" s="41">
        <f t="shared" si="59"/>
        <v>1</v>
      </c>
      <c r="J93" s="39">
        <v>0</v>
      </c>
      <c r="K93" s="40">
        <v>0</v>
      </c>
      <c r="L93" s="40">
        <v>1</v>
      </c>
      <c r="M93" s="41">
        <f t="shared" si="60"/>
        <v>1</v>
      </c>
      <c r="N93" s="39">
        <v>0</v>
      </c>
      <c r="O93" s="40">
        <v>0</v>
      </c>
      <c r="P93" s="40">
        <v>2</v>
      </c>
      <c r="Q93" s="41">
        <f t="shared" si="61"/>
        <v>2</v>
      </c>
      <c r="R93" s="42">
        <f t="shared" ref="R93:R107" si="62">E93+I93+M93+Q93</f>
        <v>10</v>
      </c>
    </row>
    <row r="94" spans="1:22" s="43" customFormat="1" x14ac:dyDescent="0.15">
      <c r="A94" s="88" t="s">
        <v>45</v>
      </c>
      <c r="B94" s="39">
        <v>8</v>
      </c>
      <c r="C94" s="40">
        <v>1</v>
      </c>
      <c r="D94" s="40"/>
      <c r="E94" s="41">
        <f t="shared" si="58"/>
        <v>9</v>
      </c>
      <c r="F94" s="39">
        <v>0</v>
      </c>
      <c r="G94" s="40">
        <v>0</v>
      </c>
      <c r="H94" s="40">
        <v>0</v>
      </c>
      <c r="I94" s="41">
        <f t="shared" si="59"/>
        <v>0</v>
      </c>
      <c r="J94" s="39">
        <v>0</v>
      </c>
      <c r="K94" s="40">
        <v>2</v>
      </c>
      <c r="L94" s="40">
        <v>0</v>
      </c>
      <c r="M94" s="41">
        <f t="shared" si="60"/>
        <v>2</v>
      </c>
      <c r="N94" s="39">
        <v>0</v>
      </c>
      <c r="O94" s="40">
        <v>0</v>
      </c>
      <c r="P94" s="40">
        <v>6</v>
      </c>
      <c r="Q94" s="41">
        <f t="shared" si="61"/>
        <v>6</v>
      </c>
      <c r="R94" s="42">
        <f t="shared" si="62"/>
        <v>17</v>
      </c>
    </row>
    <row r="95" spans="1:22" s="43" customFormat="1" x14ac:dyDescent="0.15">
      <c r="A95" s="88" t="s">
        <v>46</v>
      </c>
      <c r="B95" s="39">
        <v>8</v>
      </c>
      <c r="C95" s="40">
        <v>1</v>
      </c>
      <c r="D95" s="40">
        <v>0</v>
      </c>
      <c r="E95" s="41">
        <f t="shared" si="58"/>
        <v>9</v>
      </c>
      <c r="F95" s="39">
        <v>1</v>
      </c>
      <c r="G95" s="40">
        <v>1</v>
      </c>
      <c r="H95" s="40">
        <v>0</v>
      </c>
      <c r="I95" s="41">
        <f t="shared" si="59"/>
        <v>2</v>
      </c>
      <c r="J95" s="39">
        <v>0</v>
      </c>
      <c r="K95" s="40">
        <v>1</v>
      </c>
      <c r="L95" s="40">
        <v>0</v>
      </c>
      <c r="M95" s="41">
        <f t="shared" si="60"/>
        <v>1</v>
      </c>
      <c r="N95" s="39">
        <v>0</v>
      </c>
      <c r="O95" s="40">
        <v>0</v>
      </c>
      <c r="P95" s="40">
        <v>2</v>
      </c>
      <c r="Q95" s="41">
        <f t="shared" si="61"/>
        <v>2</v>
      </c>
      <c r="R95" s="42">
        <f t="shared" si="62"/>
        <v>14</v>
      </c>
    </row>
    <row r="96" spans="1:22" s="43" customFormat="1" x14ac:dyDescent="0.15">
      <c r="A96" s="88" t="s">
        <v>62</v>
      </c>
      <c r="B96" s="39">
        <v>8</v>
      </c>
      <c r="C96" s="40">
        <v>1</v>
      </c>
      <c r="D96" s="40">
        <v>0</v>
      </c>
      <c r="E96" s="41">
        <f t="shared" si="58"/>
        <v>9</v>
      </c>
      <c r="F96" s="39">
        <v>0</v>
      </c>
      <c r="G96" s="40">
        <v>0</v>
      </c>
      <c r="H96" s="40">
        <v>0</v>
      </c>
      <c r="I96" s="41">
        <f t="shared" si="59"/>
        <v>0</v>
      </c>
      <c r="J96" s="39">
        <v>0</v>
      </c>
      <c r="K96" s="40">
        <v>1</v>
      </c>
      <c r="L96" s="40">
        <v>2</v>
      </c>
      <c r="M96" s="41">
        <f t="shared" si="60"/>
        <v>3</v>
      </c>
      <c r="N96" s="39">
        <v>0</v>
      </c>
      <c r="O96" s="40">
        <v>2</v>
      </c>
      <c r="P96" s="40">
        <v>6</v>
      </c>
      <c r="Q96" s="41">
        <f t="shared" si="61"/>
        <v>8</v>
      </c>
      <c r="R96" s="42">
        <f t="shared" si="62"/>
        <v>20</v>
      </c>
    </row>
    <row r="97" spans="1:18" s="43" customFormat="1" x14ac:dyDescent="0.15">
      <c r="A97" s="88" t="s">
        <v>63</v>
      </c>
      <c r="B97" s="39">
        <v>3</v>
      </c>
      <c r="C97" s="40">
        <v>1</v>
      </c>
      <c r="D97" s="40">
        <v>0</v>
      </c>
      <c r="E97" s="41">
        <f t="shared" si="58"/>
        <v>4</v>
      </c>
      <c r="F97" s="39">
        <v>1</v>
      </c>
      <c r="G97" s="40">
        <v>0</v>
      </c>
      <c r="H97" s="40">
        <v>0</v>
      </c>
      <c r="I97" s="41">
        <f t="shared" si="59"/>
        <v>1</v>
      </c>
      <c r="J97" s="39">
        <v>0</v>
      </c>
      <c r="K97" s="40">
        <v>4</v>
      </c>
      <c r="L97" s="40">
        <v>0</v>
      </c>
      <c r="M97" s="41">
        <f t="shared" si="60"/>
        <v>4</v>
      </c>
      <c r="N97" s="39">
        <v>0</v>
      </c>
      <c r="O97" s="40">
        <v>2</v>
      </c>
      <c r="P97" s="40">
        <v>2</v>
      </c>
      <c r="Q97" s="41">
        <f t="shared" si="61"/>
        <v>4</v>
      </c>
      <c r="R97" s="42">
        <f t="shared" si="62"/>
        <v>13</v>
      </c>
    </row>
    <row r="98" spans="1:18" s="43" customFormat="1" x14ac:dyDescent="0.15">
      <c r="A98" s="88" t="s">
        <v>64</v>
      </c>
      <c r="B98" s="39">
        <v>5</v>
      </c>
      <c r="C98" s="40">
        <v>0</v>
      </c>
      <c r="D98" s="40">
        <v>4</v>
      </c>
      <c r="E98" s="41">
        <f t="shared" si="58"/>
        <v>9</v>
      </c>
      <c r="F98" s="39">
        <v>0</v>
      </c>
      <c r="G98" s="40">
        <v>1</v>
      </c>
      <c r="H98" s="40">
        <v>0</v>
      </c>
      <c r="I98" s="41">
        <f t="shared" si="59"/>
        <v>1</v>
      </c>
      <c r="J98" s="39">
        <v>0</v>
      </c>
      <c r="K98" s="40">
        <v>3</v>
      </c>
      <c r="L98" s="40">
        <v>0</v>
      </c>
      <c r="M98" s="41">
        <f t="shared" si="60"/>
        <v>3</v>
      </c>
      <c r="N98" s="39">
        <v>0</v>
      </c>
      <c r="O98" s="40">
        <v>1</v>
      </c>
      <c r="P98" s="40">
        <v>0</v>
      </c>
      <c r="Q98" s="41">
        <f t="shared" si="61"/>
        <v>1</v>
      </c>
      <c r="R98" s="42">
        <f t="shared" si="62"/>
        <v>14</v>
      </c>
    </row>
    <row r="99" spans="1:18" s="43" customFormat="1" x14ac:dyDescent="0.15">
      <c r="A99" s="88" t="s">
        <v>65</v>
      </c>
      <c r="B99" s="39">
        <v>3</v>
      </c>
      <c r="C99" s="40">
        <v>1</v>
      </c>
      <c r="D99" s="40">
        <v>2</v>
      </c>
      <c r="E99" s="41">
        <f t="shared" si="58"/>
        <v>6</v>
      </c>
      <c r="F99" s="39">
        <v>4</v>
      </c>
      <c r="G99" s="40">
        <v>0</v>
      </c>
      <c r="H99" s="40">
        <v>0</v>
      </c>
      <c r="I99" s="41">
        <f t="shared" si="59"/>
        <v>4</v>
      </c>
      <c r="J99" s="39">
        <v>0</v>
      </c>
      <c r="K99" s="40">
        <v>1</v>
      </c>
      <c r="L99" s="40">
        <v>1</v>
      </c>
      <c r="M99" s="41">
        <f t="shared" si="60"/>
        <v>2</v>
      </c>
      <c r="N99" s="39">
        <v>0</v>
      </c>
      <c r="O99" s="40">
        <v>0</v>
      </c>
      <c r="P99" s="40">
        <v>3</v>
      </c>
      <c r="Q99" s="41">
        <f t="shared" si="61"/>
        <v>3</v>
      </c>
      <c r="R99" s="42">
        <f t="shared" si="62"/>
        <v>15</v>
      </c>
    </row>
    <row r="100" spans="1:18" s="43" customFormat="1" x14ac:dyDescent="0.15">
      <c r="A100" s="88" t="s">
        <v>66</v>
      </c>
      <c r="B100" s="39">
        <v>5</v>
      </c>
      <c r="C100" s="40">
        <v>0</v>
      </c>
      <c r="D100" s="40">
        <v>0</v>
      </c>
      <c r="E100" s="41">
        <f t="shared" si="58"/>
        <v>5</v>
      </c>
      <c r="F100" s="110">
        <v>0</v>
      </c>
      <c r="G100" s="40">
        <v>0</v>
      </c>
      <c r="H100" s="40">
        <v>0</v>
      </c>
      <c r="I100" s="114">
        <f t="shared" si="59"/>
        <v>0</v>
      </c>
      <c r="J100" s="39">
        <v>0</v>
      </c>
      <c r="K100" s="40">
        <v>1</v>
      </c>
      <c r="L100" s="40">
        <v>0</v>
      </c>
      <c r="M100" s="41">
        <f t="shared" si="60"/>
        <v>1</v>
      </c>
      <c r="N100" s="110">
        <v>0</v>
      </c>
      <c r="O100" s="40">
        <v>0</v>
      </c>
      <c r="P100" s="40">
        <v>3</v>
      </c>
      <c r="Q100" s="41">
        <f t="shared" si="61"/>
        <v>3</v>
      </c>
      <c r="R100" s="42">
        <f t="shared" si="62"/>
        <v>9</v>
      </c>
    </row>
    <row r="101" spans="1:18" s="43" customFormat="1" x14ac:dyDescent="0.15">
      <c r="A101" s="88" t="s">
        <v>67</v>
      </c>
      <c r="B101" s="39">
        <v>3</v>
      </c>
      <c r="C101" s="40"/>
      <c r="D101" s="40">
        <v>3</v>
      </c>
      <c r="E101" s="41">
        <f t="shared" si="58"/>
        <v>6</v>
      </c>
      <c r="F101" s="110">
        <v>0</v>
      </c>
      <c r="G101" s="40">
        <v>0</v>
      </c>
      <c r="H101" s="40">
        <v>0</v>
      </c>
      <c r="I101" s="114">
        <f t="shared" si="59"/>
        <v>0</v>
      </c>
      <c r="J101" s="39">
        <v>0</v>
      </c>
      <c r="K101" s="40">
        <v>6</v>
      </c>
      <c r="L101" s="40">
        <v>0</v>
      </c>
      <c r="M101" s="41">
        <f t="shared" si="60"/>
        <v>6</v>
      </c>
      <c r="N101" s="110">
        <v>0</v>
      </c>
      <c r="O101" s="40">
        <v>2</v>
      </c>
      <c r="P101" s="40">
        <v>2</v>
      </c>
      <c r="Q101" s="114">
        <f t="shared" si="61"/>
        <v>4</v>
      </c>
      <c r="R101" s="42">
        <f t="shared" si="62"/>
        <v>16</v>
      </c>
    </row>
    <row r="102" spans="1:18" s="43" customFormat="1" x14ac:dyDescent="0.15">
      <c r="A102" s="88" t="s">
        <v>68</v>
      </c>
      <c r="B102" s="39">
        <v>8</v>
      </c>
      <c r="C102" s="40">
        <v>0</v>
      </c>
      <c r="D102" s="40">
        <v>0</v>
      </c>
      <c r="E102" s="41">
        <f t="shared" si="58"/>
        <v>8</v>
      </c>
      <c r="F102" s="110">
        <v>1</v>
      </c>
      <c r="G102" s="40">
        <v>0</v>
      </c>
      <c r="H102" s="40">
        <v>0</v>
      </c>
      <c r="I102" s="114">
        <f t="shared" si="59"/>
        <v>1</v>
      </c>
      <c r="J102" s="39">
        <v>0</v>
      </c>
      <c r="K102" s="40">
        <v>1</v>
      </c>
      <c r="L102" s="40">
        <v>0</v>
      </c>
      <c r="M102" s="41">
        <f t="shared" si="60"/>
        <v>1</v>
      </c>
      <c r="N102" s="110">
        <v>2</v>
      </c>
      <c r="O102" s="40">
        <v>0</v>
      </c>
      <c r="P102" s="40">
        <v>0</v>
      </c>
      <c r="Q102" s="114">
        <f t="shared" si="61"/>
        <v>2</v>
      </c>
      <c r="R102" s="42">
        <f t="shared" si="62"/>
        <v>12</v>
      </c>
    </row>
    <row r="103" spans="1:18" s="43" customFormat="1" x14ac:dyDescent="0.15">
      <c r="A103" s="88" t="s">
        <v>69</v>
      </c>
      <c r="B103" s="39">
        <v>3</v>
      </c>
      <c r="C103" s="40">
        <v>2</v>
      </c>
      <c r="D103" s="40">
        <v>3</v>
      </c>
      <c r="E103" s="41">
        <f t="shared" si="58"/>
        <v>8</v>
      </c>
      <c r="F103" s="110">
        <v>0</v>
      </c>
      <c r="G103" s="40">
        <v>0</v>
      </c>
      <c r="H103" s="40">
        <v>0</v>
      </c>
      <c r="I103" s="114">
        <f t="shared" si="59"/>
        <v>0</v>
      </c>
      <c r="J103" s="39">
        <v>0</v>
      </c>
      <c r="K103" s="40">
        <v>2</v>
      </c>
      <c r="L103" s="40">
        <v>0</v>
      </c>
      <c r="M103" s="41">
        <f t="shared" si="60"/>
        <v>2</v>
      </c>
      <c r="N103" s="110">
        <v>0</v>
      </c>
      <c r="O103" s="40">
        <v>2</v>
      </c>
      <c r="P103" s="40">
        <v>2</v>
      </c>
      <c r="Q103" s="114">
        <f t="shared" si="61"/>
        <v>4</v>
      </c>
      <c r="R103" s="42">
        <f t="shared" si="62"/>
        <v>14</v>
      </c>
    </row>
    <row r="104" spans="1:18" s="43" customFormat="1" x14ac:dyDescent="0.15">
      <c r="A104" s="88" t="s">
        <v>70</v>
      </c>
      <c r="B104" s="39">
        <v>2</v>
      </c>
      <c r="C104" s="40">
        <v>2</v>
      </c>
      <c r="D104" s="40">
        <v>1</v>
      </c>
      <c r="E104" s="41">
        <f t="shared" si="58"/>
        <v>5</v>
      </c>
      <c r="F104" s="110">
        <v>0</v>
      </c>
      <c r="G104" s="40">
        <v>0</v>
      </c>
      <c r="H104" s="40">
        <v>0</v>
      </c>
      <c r="I104" s="114">
        <f t="shared" si="59"/>
        <v>0</v>
      </c>
      <c r="J104" s="39">
        <v>0</v>
      </c>
      <c r="K104" s="40">
        <v>1</v>
      </c>
      <c r="L104" s="40">
        <v>0</v>
      </c>
      <c r="M104" s="41">
        <f t="shared" si="60"/>
        <v>1</v>
      </c>
      <c r="N104" s="110">
        <v>2</v>
      </c>
      <c r="O104" s="40">
        <v>0</v>
      </c>
      <c r="P104" s="40">
        <v>0</v>
      </c>
      <c r="Q104" s="114">
        <f t="shared" si="61"/>
        <v>2</v>
      </c>
      <c r="R104" s="42">
        <f t="shared" si="62"/>
        <v>8</v>
      </c>
    </row>
    <row r="105" spans="1:18" s="43" customFormat="1" x14ac:dyDescent="0.15">
      <c r="A105" s="88" t="s">
        <v>71</v>
      </c>
      <c r="B105" s="39">
        <v>7</v>
      </c>
      <c r="C105" s="40">
        <v>2</v>
      </c>
      <c r="D105" s="40">
        <v>0</v>
      </c>
      <c r="E105" s="41">
        <f t="shared" si="58"/>
        <v>9</v>
      </c>
      <c r="F105" s="110">
        <v>0</v>
      </c>
      <c r="G105" s="40">
        <v>0</v>
      </c>
      <c r="H105" s="40">
        <v>0</v>
      </c>
      <c r="I105" s="114">
        <f t="shared" si="59"/>
        <v>0</v>
      </c>
      <c r="J105" s="39">
        <v>1</v>
      </c>
      <c r="K105" s="40">
        <v>0</v>
      </c>
      <c r="L105" s="40">
        <v>0</v>
      </c>
      <c r="M105" s="41">
        <f t="shared" si="60"/>
        <v>1</v>
      </c>
      <c r="N105" s="110">
        <v>0</v>
      </c>
      <c r="O105" s="40">
        <v>0</v>
      </c>
      <c r="P105" s="40">
        <v>6</v>
      </c>
      <c r="Q105" s="114">
        <f t="shared" si="61"/>
        <v>6</v>
      </c>
      <c r="R105" s="42">
        <f t="shared" si="62"/>
        <v>16</v>
      </c>
    </row>
    <row r="106" spans="1:18" s="43" customFormat="1" ht="13.5" customHeight="1" x14ac:dyDescent="0.15">
      <c r="A106" s="88" t="s">
        <v>72</v>
      </c>
      <c r="B106" s="39">
        <v>3</v>
      </c>
      <c r="C106" s="40">
        <v>0</v>
      </c>
      <c r="D106" s="40">
        <v>0</v>
      </c>
      <c r="E106" s="41">
        <f t="shared" si="58"/>
        <v>3</v>
      </c>
      <c r="F106" s="110">
        <v>0</v>
      </c>
      <c r="G106" s="40">
        <v>0</v>
      </c>
      <c r="H106" s="40">
        <v>1</v>
      </c>
      <c r="I106" s="114">
        <f t="shared" si="59"/>
        <v>1</v>
      </c>
      <c r="J106" s="39">
        <v>0</v>
      </c>
      <c r="K106" s="40">
        <v>1</v>
      </c>
      <c r="L106" s="40">
        <v>0</v>
      </c>
      <c r="M106" s="41">
        <f t="shared" si="60"/>
        <v>1</v>
      </c>
      <c r="N106" s="110">
        <v>0</v>
      </c>
      <c r="O106" s="40">
        <v>0</v>
      </c>
      <c r="P106" s="40">
        <v>0</v>
      </c>
      <c r="Q106" s="116">
        <f t="shared" si="61"/>
        <v>0</v>
      </c>
      <c r="R106" s="102">
        <f t="shared" si="62"/>
        <v>5</v>
      </c>
    </row>
    <row r="107" spans="1:18" s="43" customFormat="1" x14ac:dyDescent="0.15">
      <c r="A107" s="88" t="s">
        <v>73</v>
      </c>
      <c r="B107" s="39">
        <v>1</v>
      </c>
      <c r="C107" s="40">
        <v>2</v>
      </c>
      <c r="D107" s="40">
        <v>0</v>
      </c>
      <c r="E107" s="41">
        <f t="shared" si="58"/>
        <v>3</v>
      </c>
      <c r="F107" s="110">
        <v>0</v>
      </c>
      <c r="G107" s="40">
        <v>1</v>
      </c>
      <c r="H107" s="40">
        <v>0</v>
      </c>
      <c r="I107" s="114">
        <f t="shared" si="59"/>
        <v>1</v>
      </c>
      <c r="J107" s="39">
        <v>1</v>
      </c>
      <c r="K107" s="40">
        <v>3</v>
      </c>
      <c r="L107" s="40">
        <v>2</v>
      </c>
      <c r="M107" s="41">
        <f t="shared" si="60"/>
        <v>6</v>
      </c>
      <c r="N107" s="110">
        <v>0</v>
      </c>
      <c r="O107" s="40">
        <v>0</v>
      </c>
      <c r="P107" s="40">
        <v>0</v>
      </c>
      <c r="Q107" s="114">
        <f t="shared" si="61"/>
        <v>0</v>
      </c>
      <c r="R107" s="42">
        <f t="shared" si="62"/>
        <v>10</v>
      </c>
    </row>
    <row r="108" spans="1:18" s="43" customFormat="1" ht="13.5" customHeight="1" x14ac:dyDescent="0.15">
      <c r="A108" s="88"/>
      <c r="B108" s="39"/>
      <c r="C108" s="40"/>
      <c r="D108" s="40"/>
      <c r="E108" s="41"/>
      <c r="F108" s="110"/>
      <c r="G108" s="40"/>
      <c r="H108" s="40"/>
      <c r="I108" s="114"/>
      <c r="J108" s="39"/>
      <c r="K108" s="40"/>
      <c r="L108" s="40"/>
      <c r="M108" s="41"/>
      <c r="N108" s="110"/>
      <c r="O108" s="40"/>
      <c r="P108" s="40"/>
      <c r="Q108" s="114"/>
      <c r="R108" s="42"/>
    </row>
    <row r="109" spans="1:18" s="43" customFormat="1" ht="13.5" customHeight="1" x14ac:dyDescent="0.15">
      <c r="A109" s="88" t="s">
        <v>74</v>
      </c>
      <c r="B109" s="39">
        <f>SUM(B92:B107)</f>
        <v>75</v>
      </c>
      <c r="C109" s="40">
        <f>SUM(C92:C97)</f>
        <v>5</v>
      </c>
      <c r="D109" s="40">
        <f t="shared" ref="D109:R109" si="63">SUM(D92:D95)</f>
        <v>0</v>
      </c>
      <c r="E109" s="41">
        <f t="shared" si="63"/>
        <v>27</v>
      </c>
      <c r="F109" s="110">
        <f t="shared" si="63"/>
        <v>1</v>
      </c>
      <c r="G109" s="40">
        <f t="shared" si="63"/>
        <v>4</v>
      </c>
      <c r="H109" s="40">
        <f>SUM(H92:H97)</f>
        <v>1</v>
      </c>
      <c r="I109" s="114">
        <f t="shared" si="63"/>
        <v>6</v>
      </c>
      <c r="J109" s="39">
        <f t="shared" si="63"/>
        <v>0</v>
      </c>
      <c r="K109" s="40">
        <f>SUM(K92:K104)</f>
        <v>24</v>
      </c>
      <c r="L109" s="40">
        <f t="shared" si="63"/>
        <v>1</v>
      </c>
      <c r="M109" s="41">
        <f t="shared" si="63"/>
        <v>5</v>
      </c>
      <c r="N109" s="110">
        <f t="shared" si="63"/>
        <v>0</v>
      </c>
      <c r="O109" s="40">
        <f t="shared" si="63"/>
        <v>0</v>
      </c>
      <c r="P109" s="40">
        <f t="shared" si="63"/>
        <v>12</v>
      </c>
      <c r="Q109" s="114">
        <f t="shared" si="63"/>
        <v>12</v>
      </c>
      <c r="R109" s="42">
        <f t="shared" si="63"/>
        <v>50</v>
      </c>
    </row>
    <row r="110" spans="1:18" s="43" customFormat="1" ht="13.5" customHeight="1" x14ac:dyDescent="0.15">
      <c r="A110" s="88" t="s">
        <v>77</v>
      </c>
      <c r="B110" s="39">
        <f>SUM(B93:B96)</f>
        <v>30</v>
      </c>
      <c r="C110" s="40">
        <f t="shared" ref="C110:R110" si="64">SUM(C93:C96)</f>
        <v>3</v>
      </c>
      <c r="D110" s="40">
        <f t="shared" si="64"/>
        <v>0</v>
      </c>
      <c r="E110" s="41">
        <f t="shared" si="64"/>
        <v>33</v>
      </c>
      <c r="F110" s="110">
        <f t="shared" si="64"/>
        <v>1</v>
      </c>
      <c r="G110" s="40">
        <f t="shared" si="64"/>
        <v>1</v>
      </c>
      <c r="H110" s="40">
        <f t="shared" si="64"/>
        <v>1</v>
      </c>
      <c r="I110" s="114">
        <f t="shared" si="64"/>
        <v>3</v>
      </c>
      <c r="J110" s="39">
        <f t="shared" si="64"/>
        <v>0</v>
      </c>
      <c r="K110" s="40">
        <f t="shared" si="64"/>
        <v>4</v>
      </c>
      <c r="L110" s="40">
        <f t="shared" si="64"/>
        <v>3</v>
      </c>
      <c r="M110" s="41">
        <f t="shared" si="64"/>
        <v>7</v>
      </c>
      <c r="N110" s="110">
        <f t="shared" si="64"/>
        <v>0</v>
      </c>
      <c r="O110" s="40">
        <f t="shared" si="64"/>
        <v>2</v>
      </c>
      <c r="P110" s="40">
        <f t="shared" si="64"/>
        <v>16</v>
      </c>
      <c r="Q110" s="114">
        <f t="shared" si="64"/>
        <v>18</v>
      </c>
      <c r="R110" s="42">
        <f t="shared" si="64"/>
        <v>61</v>
      </c>
    </row>
    <row r="111" spans="1:18" s="43" customFormat="1" ht="13.5" customHeight="1" x14ac:dyDescent="0.15">
      <c r="A111" s="88" t="s">
        <v>78</v>
      </c>
      <c r="B111" s="39">
        <f t="shared" ref="B111:Q121" si="65">SUM(B94:B97)</f>
        <v>27</v>
      </c>
      <c r="C111" s="40">
        <f t="shared" si="65"/>
        <v>4</v>
      </c>
      <c r="D111" s="40">
        <f t="shared" si="65"/>
        <v>0</v>
      </c>
      <c r="E111" s="41">
        <f t="shared" si="65"/>
        <v>31</v>
      </c>
      <c r="F111" s="110">
        <f t="shared" si="65"/>
        <v>2</v>
      </c>
      <c r="G111" s="40">
        <f t="shared" si="65"/>
        <v>1</v>
      </c>
      <c r="H111" s="40">
        <f t="shared" si="65"/>
        <v>0</v>
      </c>
      <c r="I111" s="114">
        <f t="shared" si="65"/>
        <v>3</v>
      </c>
      <c r="J111" s="39">
        <f t="shared" si="65"/>
        <v>0</v>
      </c>
      <c r="K111" s="40">
        <f t="shared" si="65"/>
        <v>8</v>
      </c>
      <c r="L111" s="40">
        <f t="shared" si="65"/>
        <v>2</v>
      </c>
      <c r="M111" s="41">
        <f t="shared" si="65"/>
        <v>10</v>
      </c>
      <c r="N111" s="110">
        <f t="shared" si="65"/>
        <v>0</v>
      </c>
      <c r="O111" s="40">
        <f t="shared" si="65"/>
        <v>4</v>
      </c>
      <c r="P111" s="40">
        <f t="shared" si="65"/>
        <v>16</v>
      </c>
      <c r="Q111" s="114">
        <f t="shared" si="65"/>
        <v>20</v>
      </c>
      <c r="R111" s="42">
        <f>SUM(R94:R97)</f>
        <v>64</v>
      </c>
    </row>
    <row r="112" spans="1:18" s="43" customFormat="1" ht="13.5" customHeight="1" x14ac:dyDescent="0.15">
      <c r="A112" s="88" t="s">
        <v>79</v>
      </c>
      <c r="B112" s="39">
        <f t="shared" si="65"/>
        <v>24</v>
      </c>
      <c r="C112" s="40">
        <f t="shared" si="65"/>
        <v>3</v>
      </c>
      <c r="D112" s="40">
        <f t="shared" si="65"/>
        <v>4</v>
      </c>
      <c r="E112" s="41">
        <f t="shared" si="65"/>
        <v>31</v>
      </c>
      <c r="F112" s="110">
        <f t="shared" si="65"/>
        <v>2</v>
      </c>
      <c r="G112" s="40">
        <f t="shared" si="65"/>
        <v>2</v>
      </c>
      <c r="H112" s="40">
        <f t="shared" si="65"/>
        <v>0</v>
      </c>
      <c r="I112" s="114">
        <f t="shared" si="65"/>
        <v>4</v>
      </c>
      <c r="J112" s="39">
        <f t="shared" si="65"/>
        <v>0</v>
      </c>
      <c r="K112" s="40">
        <f t="shared" si="65"/>
        <v>9</v>
      </c>
      <c r="L112" s="40">
        <f t="shared" si="65"/>
        <v>2</v>
      </c>
      <c r="M112" s="41">
        <f t="shared" si="65"/>
        <v>11</v>
      </c>
      <c r="N112" s="110">
        <f t="shared" si="65"/>
        <v>0</v>
      </c>
      <c r="O112" s="40">
        <f t="shared" si="65"/>
        <v>5</v>
      </c>
      <c r="P112" s="40">
        <f t="shared" si="65"/>
        <v>10</v>
      </c>
      <c r="Q112" s="114">
        <f t="shared" si="65"/>
        <v>15</v>
      </c>
      <c r="R112" s="42">
        <f>SUM(R95:R98)</f>
        <v>61</v>
      </c>
    </row>
    <row r="113" spans="1:18" s="43" customFormat="1" ht="13.5" customHeight="1" x14ac:dyDescent="0.15">
      <c r="A113" s="88" t="s">
        <v>80</v>
      </c>
      <c r="B113" s="39">
        <f t="shared" si="65"/>
        <v>19</v>
      </c>
      <c r="C113" s="40">
        <f t="shared" si="65"/>
        <v>3</v>
      </c>
      <c r="D113" s="40">
        <f>SUM(D96:D99)</f>
        <v>6</v>
      </c>
      <c r="E113" s="41">
        <f t="shared" ref="E113:R113" si="66">SUM(E96:E99)</f>
        <v>28</v>
      </c>
      <c r="F113" s="110">
        <f t="shared" si="66"/>
        <v>5</v>
      </c>
      <c r="G113" s="40">
        <f t="shared" si="66"/>
        <v>1</v>
      </c>
      <c r="H113" s="40">
        <f t="shared" si="66"/>
        <v>0</v>
      </c>
      <c r="I113" s="114">
        <f t="shared" si="66"/>
        <v>6</v>
      </c>
      <c r="J113" s="39">
        <f t="shared" si="66"/>
        <v>0</v>
      </c>
      <c r="K113" s="40">
        <f t="shared" si="66"/>
        <v>9</v>
      </c>
      <c r="L113" s="40">
        <f t="shared" si="66"/>
        <v>3</v>
      </c>
      <c r="M113" s="41">
        <f t="shared" si="66"/>
        <v>12</v>
      </c>
      <c r="N113" s="110">
        <f t="shared" si="66"/>
        <v>0</v>
      </c>
      <c r="O113" s="40">
        <f t="shared" si="66"/>
        <v>5</v>
      </c>
      <c r="P113" s="40">
        <f t="shared" si="66"/>
        <v>11</v>
      </c>
      <c r="Q113" s="114">
        <f t="shared" si="66"/>
        <v>16</v>
      </c>
      <c r="R113" s="42">
        <f t="shared" si="66"/>
        <v>62</v>
      </c>
    </row>
    <row r="114" spans="1:18" s="43" customFormat="1" ht="13.5" customHeight="1" x14ac:dyDescent="0.15">
      <c r="A114" s="88" t="s">
        <v>81</v>
      </c>
      <c r="B114" s="39">
        <f t="shared" si="65"/>
        <v>16</v>
      </c>
      <c r="C114" s="40">
        <f t="shared" si="65"/>
        <v>2</v>
      </c>
      <c r="D114" s="40">
        <f t="shared" si="65"/>
        <v>6</v>
      </c>
      <c r="E114" s="41">
        <f t="shared" si="65"/>
        <v>24</v>
      </c>
      <c r="F114" s="110">
        <f t="shared" si="65"/>
        <v>5</v>
      </c>
      <c r="G114" s="40">
        <f t="shared" si="65"/>
        <v>1</v>
      </c>
      <c r="H114" s="40">
        <f t="shared" si="65"/>
        <v>0</v>
      </c>
      <c r="I114" s="114">
        <f t="shared" si="65"/>
        <v>6</v>
      </c>
      <c r="J114" s="39">
        <f t="shared" si="65"/>
        <v>0</v>
      </c>
      <c r="K114" s="40">
        <f t="shared" si="65"/>
        <v>9</v>
      </c>
      <c r="L114" s="40">
        <f t="shared" si="65"/>
        <v>1</v>
      </c>
      <c r="M114" s="41">
        <f t="shared" si="65"/>
        <v>10</v>
      </c>
      <c r="N114" s="110">
        <f t="shared" si="65"/>
        <v>0</v>
      </c>
      <c r="O114" s="40">
        <f t="shared" si="65"/>
        <v>3</v>
      </c>
      <c r="P114" s="40">
        <f t="shared" si="65"/>
        <v>8</v>
      </c>
      <c r="Q114" s="114">
        <f t="shared" si="65"/>
        <v>11</v>
      </c>
      <c r="R114" s="42">
        <f t="shared" ref="R114:R121" si="67">SUM(R97:R100)</f>
        <v>51</v>
      </c>
    </row>
    <row r="115" spans="1:18" s="43" customFormat="1" ht="13.5" customHeight="1" x14ac:dyDescent="0.15">
      <c r="A115" s="88" t="s">
        <v>82</v>
      </c>
      <c r="B115" s="39">
        <f t="shared" si="65"/>
        <v>16</v>
      </c>
      <c r="C115" s="40">
        <f t="shared" si="65"/>
        <v>1</v>
      </c>
      <c r="D115" s="40">
        <f t="shared" si="65"/>
        <v>9</v>
      </c>
      <c r="E115" s="41">
        <f t="shared" si="65"/>
        <v>26</v>
      </c>
      <c r="F115" s="110">
        <f t="shared" si="65"/>
        <v>4</v>
      </c>
      <c r="G115" s="40">
        <f t="shared" si="65"/>
        <v>1</v>
      </c>
      <c r="H115" s="40">
        <f t="shared" si="65"/>
        <v>0</v>
      </c>
      <c r="I115" s="114">
        <f t="shared" si="65"/>
        <v>5</v>
      </c>
      <c r="J115" s="39">
        <f t="shared" si="65"/>
        <v>0</v>
      </c>
      <c r="K115" s="40">
        <f t="shared" si="65"/>
        <v>11</v>
      </c>
      <c r="L115" s="40">
        <f t="shared" si="65"/>
        <v>1</v>
      </c>
      <c r="M115" s="41">
        <f t="shared" si="65"/>
        <v>12</v>
      </c>
      <c r="N115" s="110">
        <f t="shared" si="65"/>
        <v>0</v>
      </c>
      <c r="O115" s="40">
        <f t="shared" si="65"/>
        <v>3</v>
      </c>
      <c r="P115" s="40">
        <f t="shared" si="65"/>
        <v>8</v>
      </c>
      <c r="Q115" s="114">
        <f t="shared" si="65"/>
        <v>11</v>
      </c>
      <c r="R115" s="42">
        <f t="shared" si="67"/>
        <v>54</v>
      </c>
    </row>
    <row r="116" spans="1:18" s="43" customFormat="1" ht="13.5" customHeight="1" x14ac:dyDescent="0.15">
      <c r="A116" s="88" t="s">
        <v>83</v>
      </c>
      <c r="B116" s="39">
        <f t="shared" si="65"/>
        <v>19</v>
      </c>
      <c r="C116" s="40">
        <f t="shared" si="65"/>
        <v>1</v>
      </c>
      <c r="D116" s="40">
        <f t="shared" si="65"/>
        <v>5</v>
      </c>
      <c r="E116" s="41">
        <f t="shared" si="65"/>
        <v>25</v>
      </c>
      <c r="F116" s="110">
        <f t="shared" si="65"/>
        <v>5</v>
      </c>
      <c r="G116" s="40">
        <f t="shared" si="65"/>
        <v>0</v>
      </c>
      <c r="H116" s="40">
        <f t="shared" si="65"/>
        <v>0</v>
      </c>
      <c r="I116" s="114">
        <f t="shared" si="65"/>
        <v>5</v>
      </c>
      <c r="J116" s="39">
        <f t="shared" si="65"/>
        <v>0</v>
      </c>
      <c r="K116" s="40">
        <f t="shared" si="65"/>
        <v>9</v>
      </c>
      <c r="L116" s="40">
        <f t="shared" si="65"/>
        <v>1</v>
      </c>
      <c r="M116" s="41">
        <f t="shared" si="65"/>
        <v>10</v>
      </c>
      <c r="N116" s="110">
        <f t="shared" si="65"/>
        <v>2</v>
      </c>
      <c r="O116" s="40">
        <f t="shared" si="65"/>
        <v>2</v>
      </c>
      <c r="P116" s="40">
        <f t="shared" si="65"/>
        <v>8</v>
      </c>
      <c r="Q116" s="114">
        <f t="shared" si="65"/>
        <v>12</v>
      </c>
      <c r="R116" s="42">
        <f t="shared" si="67"/>
        <v>52</v>
      </c>
    </row>
    <row r="117" spans="1:18" s="43" customFormat="1" ht="13.5" customHeight="1" x14ac:dyDescent="0.15">
      <c r="A117" s="88" t="s">
        <v>75</v>
      </c>
      <c r="B117" s="39">
        <f t="shared" si="65"/>
        <v>19</v>
      </c>
      <c r="C117" s="40">
        <f t="shared" si="65"/>
        <v>2</v>
      </c>
      <c r="D117" s="40">
        <f t="shared" si="65"/>
        <v>6</v>
      </c>
      <c r="E117" s="41">
        <f t="shared" si="65"/>
        <v>27</v>
      </c>
      <c r="F117" s="110">
        <f t="shared" si="65"/>
        <v>1</v>
      </c>
      <c r="G117" s="40">
        <f t="shared" si="65"/>
        <v>0</v>
      </c>
      <c r="H117" s="40">
        <f t="shared" si="65"/>
        <v>0</v>
      </c>
      <c r="I117" s="114">
        <f t="shared" si="65"/>
        <v>1</v>
      </c>
      <c r="J117" s="39">
        <f t="shared" si="65"/>
        <v>0</v>
      </c>
      <c r="K117" s="40">
        <f t="shared" si="65"/>
        <v>10</v>
      </c>
      <c r="L117" s="40">
        <f t="shared" si="65"/>
        <v>0</v>
      </c>
      <c r="M117" s="41">
        <f t="shared" si="65"/>
        <v>10</v>
      </c>
      <c r="N117" s="110">
        <f t="shared" si="65"/>
        <v>2</v>
      </c>
      <c r="O117" s="40">
        <f t="shared" si="65"/>
        <v>4</v>
      </c>
      <c r="P117" s="40">
        <f t="shared" si="65"/>
        <v>7</v>
      </c>
      <c r="Q117" s="114">
        <f t="shared" si="65"/>
        <v>13</v>
      </c>
      <c r="R117" s="42">
        <f t="shared" si="67"/>
        <v>51</v>
      </c>
    </row>
    <row r="118" spans="1:18" s="43" customFormat="1" x14ac:dyDescent="0.15">
      <c r="A118" s="88" t="s">
        <v>84</v>
      </c>
      <c r="B118" s="39">
        <f t="shared" si="65"/>
        <v>16</v>
      </c>
      <c r="C118" s="40">
        <f t="shared" si="65"/>
        <v>4</v>
      </c>
      <c r="D118" s="40">
        <f t="shared" si="65"/>
        <v>7</v>
      </c>
      <c r="E118" s="41">
        <f t="shared" si="65"/>
        <v>27</v>
      </c>
      <c r="F118" s="110">
        <f t="shared" si="65"/>
        <v>1</v>
      </c>
      <c r="G118" s="40">
        <f t="shared" si="65"/>
        <v>0</v>
      </c>
      <c r="H118" s="40">
        <f t="shared" si="65"/>
        <v>0</v>
      </c>
      <c r="I118" s="114">
        <f t="shared" si="65"/>
        <v>1</v>
      </c>
      <c r="J118" s="39">
        <f t="shared" si="65"/>
        <v>0</v>
      </c>
      <c r="K118" s="40">
        <f t="shared" si="65"/>
        <v>10</v>
      </c>
      <c r="L118" s="40">
        <f t="shared" si="65"/>
        <v>0</v>
      </c>
      <c r="M118" s="41">
        <f t="shared" si="65"/>
        <v>10</v>
      </c>
      <c r="N118" s="110">
        <f t="shared" si="65"/>
        <v>4</v>
      </c>
      <c r="O118" s="40">
        <f t="shared" si="65"/>
        <v>4</v>
      </c>
      <c r="P118" s="40">
        <f t="shared" si="65"/>
        <v>4</v>
      </c>
      <c r="Q118" s="114">
        <f t="shared" si="65"/>
        <v>12</v>
      </c>
      <c r="R118" s="42">
        <f t="shared" si="67"/>
        <v>50</v>
      </c>
    </row>
    <row r="119" spans="1:18" s="43" customFormat="1" x14ac:dyDescent="0.15">
      <c r="A119" s="88" t="s">
        <v>85</v>
      </c>
      <c r="B119" s="39">
        <f t="shared" si="65"/>
        <v>20</v>
      </c>
      <c r="C119" s="40">
        <f t="shared" si="65"/>
        <v>6</v>
      </c>
      <c r="D119" s="40">
        <f t="shared" si="65"/>
        <v>4</v>
      </c>
      <c r="E119" s="41">
        <f t="shared" si="65"/>
        <v>30</v>
      </c>
      <c r="F119" s="110">
        <f t="shared" si="65"/>
        <v>1</v>
      </c>
      <c r="G119" s="40">
        <f t="shared" si="65"/>
        <v>0</v>
      </c>
      <c r="H119" s="40">
        <f t="shared" si="65"/>
        <v>0</v>
      </c>
      <c r="I119" s="114">
        <f t="shared" si="65"/>
        <v>1</v>
      </c>
      <c r="J119" s="39">
        <f t="shared" si="65"/>
        <v>1</v>
      </c>
      <c r="K119" s="40">
        <f t="shared" si="65"/>
        <v>4</v>
      </c>
      <c r="L119" s="40">
        <f t="shared" si="65"/>
        <v>0</v>
      </c>
      <c r="M119" s="41">
        <f t="shared" si="65"/>
        <v>5</v>
      </c>
      <c r="N119" s="110">
        <f t="shared" si="65"/>
        <v>4</v>
      </c>
      <c r="O119" s="40">
        <f t="shared" si="65"/>
        <v>2</v>
      </c>
      <c r="P119" s="40">
        <f t="shared" si="65"/>
        <v>8</v>
      </c>
      <c r="Q119" s="114">
        <f t="shared" si="65"/>
        <v>14</v>
      </c>
      <c r="R119" s="42">
        <f t="shared" si="67"/>
        <v>50</v>
      </c>
    </row>
    <row r="120" spans="1:18" s="43" customFormat="1" x14ac:dyDescent="0.15">
      <c r="A120" s="88" t="s">
        <v>86</v>
      </c>
      <c r="B120" s="39">
        <f t="shared" si="65"/>
        <v>15</v>
      </c>
      <c r="C120" s="40">
        <f t="shared" si="65"/>
        <v>6</v>
      </c>
      <c r="D120" s="40">
        <f t="shared" si="65"/>
        <v>4</v>
      </c>
      <c r="E120" s="41">
        <f t="shared" si="65"/>
        <v>25</v>
      </c>
      <c r="F120" s="110">
        <f t="shared" si="65"/>
        <v>0</v>
      </c>
      <c r="G120" s="40">
        <f t="shared" si="65"/>
        <v>0</v>
      </c>
      <c r="H120" s="40">
        <f t="shared" si="65"/>
        <v>1</v>
      </c>
      <c r="I120" s="114">
        <f t="shared" si="65"/>
        <v>1</v>
      </c>
      <c r="J120" s="39">
        <f t="shared" si="65"/>
        <v>1</v>
      </c>
      <c r="K120" s="40">
        <f t="shared" si="65"/>
        <v>4</v>
      </c>
      <c r="L120" s="40">
        <f t="shared" si="65"/>
        <v>0</v>
      </c>
      <c r="M120" s="41">
        <f t="shared" si="65"/>
        <v>5</v>
      </c>
      <c r="N120" s="110">
        <f t="shared" si="65"/>
        <v>2</v>
      </c>
      <c r="O120" s="40">
        <f t="shared" si="65"/>
        <v>2</v>
      </c>
      <c r="P120" s="40">
        <f t="shared" si="65"/>
        <v>8</v>
      </c>
      <c r="Q120" s="114">
        <f t="shared" si="65"/>
        <v>12</v>
      </c>
      <c r="R120" s="42">
        <f t="shared" si="67"/>
        <v>43</v>
      </c>
    </row>
    <row r="121" spans="1:18" s="43" customFormat="1" x14ac:dyDescent="0.15">
      <c r="A121" s="88" t="s">
        <v>76</v>
      </c>
      <c r="B121" s="39">
        <f t="shared" si="65"/>
        <v>13</v>
      </c>
      <c r="C121" s="40">
        <f t="shared" si="65"/>
        <v>6</v>
      </c>
      <c r="D121" s="40">
        <f>SUM(D104:D107)</f>
        <v>1</v>
      </c>
      <c r="E121" s="41">
        <f t="shared" si="65"/>
        <v>20</v>
      </c>
      <c r="F121" s="110">
        <f t="shared" si="65"/>
        <v>0</v>
      </c>
      <c r="G121" s="40">
        <f t="shared" si="65"/>
        <v>1</v>
      </c>
      <c r="H121" s="40">
        <f t="shared" si="65"/>
        <v>1</v>
      </c>
      <c r="I121" s="114">
        <f t="shared" si="65"/>
        <v>2</v>
      </c>
      <c r="J121" s="39">
        <f t="shared" si="65"/>
        <v>2</v>
      </c>
      <c r="K121" s="40">
        <f t="shared" si="65"/>
        <v>5</v>
      </c>
      <c r="L121" s="40">
        <f t="shared" si="65"/>
        <v>2</v>
      </c>
      <c r="M121" s="41">
        <f t="shared" si="65"/>
        <v>9</v>
      </c>
      <c r="N121" s="110">
        <f t="shared" si="65"/>
        <v>2</v>
      </c>
      <c r="O121" s="40">
        <f t="shared" si="65"/>
        <v>0</v>
      </c>
      <c r="P121" s="40">
        <f t="shared" si="65"/>
        <v>6</v>
      </c>
      <c r="Q121" s="114">
        <f t="shared" si="65"/>
        <v>8</v>
      </c>
      <c r="R121" s="42">
        <f t="shared" si="67"/>
        <v>39</v>
      </c>
    </row>
    <row r="122" spans="1:18" s="43" customFormat="1" ht="14" thickBot="1" x14ac:dyDescent="0.2">
      <c r="A122" s="198"/>
      <c r="B122" s="54"/>
      <c r="C122" s="55"/>
      <c r="D122" s="55"/>
      <c r="E122" s="76"/>
      <c r="F122" s="115"/>
      <c r="G122" s="104"/>
      <c r="H122" s="104"/>
      <c r="I122" s="116"/>
      <c r="J122" s="54"/>
      <c r="K122" s="55"/>
      <c r="L122" s="55"/>
      <c r="M122" s="76"/>
      <c r="N122" s="115"/>
      <c r="O122" s="104"/>
      <c r="P122" s="104"/>
      <c r="Q122" s="116"/>
      <c r="R122" s="102"/>
    </row>
    <row r="123" spans="1:18" x14ac:dyDescent="0.15">
      <c r="A123" s="77" t="s">
        <v>89</v>
      </c>
      <c r="B123" s="161">
        <f t="shared" ref="B123:R123" si="68">SUM(B92:B107)</f>
        <v>75</v>
      </c>
      <c r="C123" s="162">
        <f t="shared" si="68"/>
        <v>14</v>
      </c>
      <c r="D123" s="162">
        <f t="shared" si="68"/>
        <v>13</v>
      </c>
      <c r="E123" s="176">
        <f t="shared" si="68"/>
        <v>102</v>
      </c>
      <c r="F123" s="161">
        <f t="shared" si="68"/>
        <v>7</v>
      </c>
      <c r="G123" s="162">
        <f t="shared" si="68"/>
        <v>6</v>
      </c>
      <c r="H123" s="162">
        <f t="shared" si="68"/>
        <v>2</v>
      </c>
      <c r="I123" s="176">
        <f t="shared" si="68"/>
        <v>15</v>
      </c>
      <c r="J123" s="161">
        <f t="shared" si="68"/>
        <v>2</v>
      </c>
      <c r="K123" s="162">
        <f t="shared" si="68"/>
        <v>28</v>
      </c>
      <c r="L123" s="162">
        <f t="shared" si="68"/>
        <v>6</v>
      </c>
      <c r="M123" s="176">
        <f t="shared" si="68"/>
        <v>36</v>
      </c>
      <c r="N123" s="161">
        <f t="shared" si="68"/>
        <v>4</v>
      </c>
      <c r="O123" s="162">
        <f t="shared" si="68"/>
        <v>9</v>
      </c>
      <c r="P123" s="162">
        <f t="shared" si="68"/>
        <v>36</v>
      </c>
      <c r="Q123" s="181">
        <f t="shared" si="68"/>
        <v>49</v>
      </c>
      <c r="R123" s="177">
        <f t="shared" si="68"/>
        <v>202</v>
      </c>
    </row>
    <row r="124" spans="1:18" x14ac:dyDescent="0.15">
      <c r="A124" s="75" t="s">
        <v>11</v>
      </c>
      <c r="B124" s="142">
        <f t="shared" ref="B124:R124" si="69">MAX(B109:B121)</f>
        <v>75</v>
      </c>
      <c r="C124" s="169">
        <f t="shared" si="69"/>
        <v>6</v>
      </c>
      <c r="D124" s="169">
        <f t="shared" si="69"/>
        <v>9</v>
      </c>
      <c r="E124" s="172">
        <f t="shared" si="69"/>
        <v>33</v>
      </c>
      <c r="F124" s="142">
        <f t="shared" si="69"/>
        <v>5</v>
      </c>
      <c r="G124" s="169">
        <f t="shared" si="69"/>
        <v>4</v>
      </c>
      <c r="H124" s="169">
        <f t="shared" si="69"/>
        <v>1</v>
      </c>
      <c r="I124" s="172">
        <f t="shared" si="69"/>
        <v>6</v>
      </c>
      <c r="J124" s="142">
        <f t="shared" si="69"/>
        <v>2</v>
      </c>
      <c r="K124" s="169">
        <f t="shared" si="69"/>
        <v>24</v>
      </c>
      <c r="L124" s="169">
        <f t="shared" si="69"/>
        <v>3</v>
      </c>
      <c r="M124" s="172">
        <f t="shared" si="69"/>
        <v>12</v>
      </c>
      <c r="N124" s="142">
        <f t="shared" si="69"/>
        <v>4</v>
      </c>
      <c r="O124" s="169">
        <f t="shared" si="69"/>
        <v>5</v>
      </c>
      <c r="P124" s="169">
        <f t="shared" si="69"/>
        <v>16</v>
      </c>
      <c r="Q124" s="172">
        <f t="shared" si="69"/>
        <v>20</v>
      </c>
      <c r="R124" s="180">
        <f t="shared" si="69"/>
        <v>64</v>
      </c>
    </row>
    <row r="125" spans="1:18" ht="14" thickBot="1" x14ac:dyDescent="0.2">
      <c r="A125" s="78" t="s">
        <v>12</v>
      </c>
      <c r="B125" s="182">
        <f>SUM(B92:B107)/4</f>
        <v>18.75</v>
      </c>
      <c r="C125" s="183">
        <f t="shared" ref="C125:R125" si="70">SUM(C92:C107)/4</f>
        <v>3.5</v>
      </c>
      <c r="D125" s="183">
        <f t="shared" si="70"/>
        <v>3.25</v>
      </c>
      <c r="E125" s="184">
        <f t="shared" si="70"/>
        <v>25.5</v>
      </c>
      <c r="F125" s="182">
        <f t="shared" si="70"/>
        <v>1.75</v>
      </c>
      <c r="G125" s="183">
        <f t="shared" si="70"/>
        <v>1.5</v>
      </c>
      <c r="H125" s="183">
        <f t="shared" si="70"/>
        <v>0.5</v>
      </c>
      <c r="I125" s="184">
        <f t="shared" si="70"/>
        <v>3.75</v>
      </c>
      <c r="J125" s="182">
        <f t="shared" si="70"/>
        <v>0.5</v>
      </c>
      <c r="K125" s="183">
        <f t="shared" si="70"/>
        <v>7</v>
      </c>
      <c r="L125" s="183">
        <f t="shared" si="70"/>
        <v>1.5</v>
      </c>
      <c r="M125" s="184">
        <f t="shared" si="70"/>
        <v>9</v>
      </c>
      <c r="N125" s="182">
        <f t="shared" si="70"/>
        <v>1</v>
      </c>
      <c r="O125" s="183">
        <f t="shared" si="70"/>
        <v>2.25</v>
      </c>
      <c r="P125" s="183">
        <f t="shared" si="70"/>
        <v>9</v>
      </c>
      <c r="Q125" s="184">
        <f t="shared" si="70"/>
        <v>12.25</v>
      </c>
      <c r="R125" s="185">
        <f t="shared" si="70"/>
        <v>50.5</v>
      </c>
    </row>
    <row r="126" spans="1:18" ht="14" thickBot="1" x14ac:dyDescent="0.2">
      <c r="A126" s="78"/>
      <c r="B126" s="182"/>
      <c r="C126" s="183"/>
      <c r="D126" s="183"/>
      <c r="E126" s="184"/>
      <c r="F126" s="182"/>
      <c r="G126" s="183"/>
      <c r="H126" s="183"/>
      <c r="I126" s="184"/>
      <c r="J126" s="182"/>
      <c r="K126" s="183"/>
      <c r="L126" s="183"/>
      <c r="M126" s="184"/>
      <c r="N126" s="182"/>
      <c r="O126" s="183"/>
      <c r="P126" s="183"/>
      <c r="Q126" s="184"/>
      <c r="R126" s="185"/>
    </row>
    <row r="127" spans="1:18" x14ac:dyDescent="0.15">
      <c r="A127" s="81"/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</row>
  </sheetData>
  <phoneticPr fontId="5" type="noConversion"/>
  <pageMargins left="0.39370078740157483" right="0" top="0.59055118110236227" bottom="0" header="0" footer="0"/>
  <pageSetup paperSize="9" scale="86" orientation="portrait" horizont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R195"/>
  <sheetViews>
    <sheetView view="pageBreakPreview" topLeftCell="A79" zoomScale="90" zoomScaleNormal="100" zoomScaleSheetLayoutView="90" workbookViewId="0">
      <selection activeCell="M1" sqref="M1"/>
    </sheetView>
  </sheetViews>
  <sheetFormatPr baseColWidth="10" defaultColWidth="8.83203125" defaultRowHeight="13" x14ac:dyDescent="0.15"/>
  <cols>
    <col min="1" max="1" width="13.5" customWidth="1"/>
    <col min="2" max="3" width="5.6640625" style="47" customWidth="1"/>
    <col min="4" max="4" width="5.83203125" hidden="1" customWidth="1"/>
    <col min="5" max="5" width="5.6640625" customWidth="1"/>
    <col min="6" max="10" width="5.6640625" hidden="1" customWidth="1"/>
    <col min="11" max="12" width="5.6640625" style="47" customWidth="1"/>
    <col min="13" max="13" width="5.6640625" customWidth="1"/>
    <col min="14" max="14" width="5.6640625" style="47" customWidth="1"/>
    <col min="15" max="15" width="5.6640625" hidden="1" customWidth="1"/>
    <col min="16" max="16" width="5.6640625" style="47" customWidth="1"/>
    <col min="17" max="17" width="5.6640625" customWidth="1"/>
  </cols>
  <sheetData>
    <row r="1" spans="1:18" x14ac:dyDescent="0.15">
      <c r="A1" s="1" t="s">
        <v>0</v>
      </c>
      <c r="B1" s="45"/>
      <c r="C1" s="46"/>
      <c r="D1" s="2"/>
      <c r="J1" s="1" t="s">
        <v>1</v>
      </c>
      <c r="M1" s="3" t="s">
        <v>21</v>
      </c>
    </row>
    <row r="2" spans="1:18" x14ac:dyDescent="0.15">
      <c r="A2" s="1"/>
      <c r="B2" s="45"/>
      <c r="C2" s="46"/>
      <c r="D2" s="2"/>
      <c r="F2" s="1"/>
      <c r="I2" s="3"/>
      <c r="M2" s="47"/>
    </row>
    <row r="3" spans="1:18" ht="14" thickBot="1" x14ac:dyDescent="0.2">
      <c r="A3" s="1"/>
      <c r="B3" s="45" t="s">
        <v>97</v>
      </c>
      <c r="D3" s="2"/>
      <c r="M3" s="47"/>
    </row>
    <row r="4" spans="1:18" x14ac:dyDescent="0.15">
      <c r="A4" s="4"/>
      <c r="B4" s="48" t="s">
        <v>3</v>
      </c>
      <c r="C4" s="49"/>
      <c r="D4" s="6"/>
      <c r="E4" s="7"/>
      <c r="F4" s="5" t="s">
        <v>4</v>
      </c>
      <c r="G4" s="6"/>
      <c r="H4" s="6"/>
      <c r="I4" s="7"/>
      <c r="J4" s="5" t="s">
        <v>5</v>
      </c>
      <c r="K4" s="49"/>
      <c r="L4" s="49"/>
      <c r="M4" s="64"/>
      <c r="N4" s="48" t="s">
        <v>6</v>
      </c>
      <c r="O4" s="6"/>
      <c r="P4" s="49"/>
      <c r="Q4" s="7"/>
      <c r="R4" s="30" t="s">
        <v>36</v>
      </c>
    </row>
    <row r="5" spans="1:18" s="13" customFormat="1" ht="14" thickBot="1" x14ac:dyDescent="0.2">
      <c r="A5" s="8"/>
      <c r="B5" s="50"/>
      <c r="C5" s="51" t="s">
        <v>18</v>
      </c>
      <c r="D5" s="11"/>
      <c r="E5" s="12"/>
      <c r="F5" s="9"/>
      <c r="G5" s="10" t="s">
        <v>2</v>
      </c>
      <c r="H5" s="11"/>
      <c r="I5" s="12"/>
      <c r="J5" s="9"/>
      <c r="K5" s="51" t="s">
        <v>19</v>
      </c>
      <c r="L5" s="61"/>
      <c r="M5" s="67"/>
      <c r="N5" s="50"/>
      <c r="O5" s="10" t="s">
        <v>20</v>
      </c>
      <c r="P5" s="61"/>
      <c r="Q5" s="12"/>
      <c r="R5" s="31"/>
    </row>
    <row r="6" spans="1:18" s="18" customFormat="1" ht="11" x14ac:dyDescent="0.15">
      <c r="A6" s="14"/>
      <c r="B6" s="52" t="s">
        <v>7</v>
      </c>
      <c r="C6" s="53" t="s">
        <v>8</v>
      </c>
      <c r="D6" s="16" t="s">
        <v>9</v>
      </c>
      <c r="E6" s="17" t="s">
        <v>10</v>
      </c>
      <c r="F6" s="15" t="s">
        <v>7</v>
      </c>
      <c r="G6" s="16" t="s">
        <v>8</v>
      </c>
      <c r="H6" s="16" t="s">
        <v>9</v>
      </c>
      <c r="I6" s="17" t="s">
        <v>10</v>
      </c>
      <c r="J6" s="15" t="s">
        <v>7</v>
      </c>
      <c r="K6" s="53" t="s">
        <v>8</v>
      </c>
      <c r="L6" s="53" t="s">
        <v>9</v>
      </c>
      <c r="M6" s="70" t="s">
        <v>10</v>
      </c>
      <c r="N6" s="52" t="s">
        <v>7</v>
      </c>
      <c r="O6" s="16" t="s">
        <v>8</v>
      </c>
      <c r="P6" s="53" t="s">
        <v>9</v>
      </c>
      <c r="Q6" s="17" t="s">
        <v>10</v>
      </c>
      <c r="R6" s="32"/>
    </row>
    <row r="7" spans="1:18" s="13" customFormat="1" x14ac:dyDescent="0.15">
      <c r="A7" s="8"/>
      <c r="B7" s="36"/>
      <c r="C7" s="37"/>
      <c r="D7" s="20"/>
      <c r="E7" s="21"/>
      <c r="F7" s="19"/>
      <c r="G7" s="20"/>
      <c r="H7" s="20"/>
      <c r="I7" s="21"/>
      <c r="J7" s="19"/>
      <c r="K7" s="37"/>
      <c r="L7" s="37"/>
      <c r="M7" s="73"/>
      <c r="N7" s="36"/>
      <c r="O7" s="20"/>
      <c r="P7" s="37"/>
      <c r="Q7" s="22"/>
      <c r="R7" s="33"/>
    </row>
    <row r="8" spans="1:18" s="13" customFormat="1" x14ac:dyDescent="0.15">
      <c r="A8" s="88" t="s">
        <v>61</v>
      </c>
      <c r="B8" s="132">
        <f t="shared" ref="B8:C23" si="0">+(B49+B91)/2</f>
        <v>5.5</v>
      </c>
      <c r="C8" s="133">
        <f t="shared" si="0"/>
        <v>1</v>
      </c>
      <c r="D8" s="143"/>
      <c r="E8" s="134">
        <f>SUM(B8:D8)</f>
        <v>6.5</v>
      </c>
      <c r="F8" s="132" t="e">
        <f>+(F49+F91+#REF!+#REF!+#REF!)/5</f>
        <v>#REF!</v>
      </c>
      <c r="G8" s="133" t="e">
        <f>+(G49+G91+#REF!+#REF!+#REF!)/5</f>
        <v>#REF!</v>
      </c>
      <c r="H8" s="133" t="e">
        <f>+(H49+H91+#REF!+#REF!+#REF!)/5</f>
        <v>#REF!</v>
      </c>
      <c r="I8" s="134" t="e">
        <f>SUM(F8:H8)</f>
        <v>#REF!</v>
      </c>
      <c r="J8" s="144"/>
      <c r="K8" s="133">
        <f t="shared" ref="K8:L23" si="1">+(K49+K91)/2</f>
        <v>1.5</v>
      </c>
      <c r="L8" s="133">
        <f t="shared" si="1"/>
        <v>0.5</v>
      </c>
      <c r="M8" s="134">
        <f>SUM(J8:L8)</f>
        <v>2</v>
      </c>
      <c r="N8" s="132">
        <f>+(N49+N91)/2</f>
        <v>0</v>
      </c>
      <c r="O8" s="143"/>
      <c r="P8" s="133">
        <f>+(P49+P91)/2</f>
        <v>7.5</v>
      </c>
      <c r="Q8" s="145">
        <f>SUM(N8:P8)</f>
        <v>7.5</v>
      </c>
      <c r="R8" s="146">
        <f>SUM(Q8+M8+E8)</f>
        <v>16</v>
      </c>
    </row>
    <row r="9" spans="1:18" s="13" customFormat="1" x14ac:dyDescent="0.15">
      <c r="A9" s="88" t="s">
        <v>44</v>
      </c>
      <c r="B9" s="132">
        <f t="shared" si="0"/>
        <v>8</v>
      </c>
      <c r="C9" s="133">
        <f t="shared" si="0"/>
        <v>0</v>
      </c>
      <c r="D9" s="143"/>
      <c r="E9" s="134">
        <f t="shared" ref="E9:E23" si="2">SUM(B9:D9)</f>
        <v>8</v>
      </c>
      <c r="F9" s="132" t="e">
        <f>+(F50+F92+#REF!+#REF!+#REF!)/5</f>
        <v>#REF!</v>
      </c>
      <c r="G9" s="133" t="e">
        <f>+(G50+G92+#REF!+#REF!+#REF!)/5</f>
        <v>#REF!</v>
      </c>
      <c r="H9" s="133" t="e">
        <f>+(H50+H92+#REF!+#REF!+#REF!)/5</f>
        <v>#REF!</v>
      </c>
      <c r="I9" s="134" t="e">
        <f t="shared" ref="I9:I23" si="3">SUM(F9:H9)</f>
        <v>#REF!</v>
      </c>
      <c r="J9" s="144"/>
      <c r="K9" s="133">
        <f t="shared" si="1"/>
        <v>1</v>
      </c>
      <c r="L9" s="133">
        <f t="shared" si="1"/>
        <v>0</v>
      </c>
      <c r="M9" s="134">
        <f t="shared" ref="M9:M23" si="4">SUM(J9:L9)</f>
        <v>1</v>
      </c>
      <c r="N9" s="132">
        <f t="shared" ref="N9:N23" si="5">+(N50+N92)/2</f>
        <v>0</v>
      </c>
      <c r="O9" s="143"/>
      <c r="P9" s="133">
        <f t="shared" ref="P9:P23" si="6">+(P50+P92)/2</f>
        <v>2.5</v>
      </c>
      <c r="Q9" s="145">
        <f t="shared" ref="Q9:Q23" si="7">SUM(N9:P9)</f>
        <v>2.5</v>
      </c>
      <c r="R9" s="146">
        <f t="shared" ref="R9:R23" si="8">SUM(Q9+M9+E9)</f>
        <v>11.5</v>
      </c>
    </row>
    <row r="10" spans="1:18" s="13" customFormat="1" x14ac:dyDescent="0.15">
      <c r="A10" s="88" t="s">
        <v>45</v>
      </c>
      <c r="B10" s="132">
        <f t="shared" si="0"/>
        <v>4.5</v>
      </c>
      <c r="C10" s="133">
        <f t="shared" si="0"/>
        <v>1</v>
      </c>
      <c r="D10" s="143"/>
      <c r="E10" s="134">
        <f t="shared" si="2"/>
        <v>5.5</v>
      </c>
      <c r="F10" s="132" t="e">
        <f>+(F51+F93+#REF!+#REF!+#REF!)/5</f>
        <v>#REF!</v>
      </c>
      <c r="G10" s="133" t="e">
        <f>+(G51+G93+#REF!+#REF!+#REF!)/5</f>
        <v>#REF!</v>
      </c>
      <c r="H10" s="133" t="e">
        <f>+(H51+H93+#REF!+#REF!+#REF!)/5</f>
        <v>#REF!</v>
      </c>
      <c r="I10" s="134" t="e">
        <f t="shared" si="3"/>
        <v>#REF!</v>
      </c>
      <c r="J10" s="144"/>
      <c r="K10" s="133">
        <f t="shared" si="1"/>
        <v>2</v>
      </c>
      <c r="L10" s="133">
        <f t="shared" si="1"/>
        <v>0</v>
      </c>
      <c r="M10" s="134">
        <f t="shared" si="4"/>
        <v>2</v>
      </c>
      <c r="N10" s="132">
        <f t="shared" si="5"/>
        <v>0</v>
      </c>
      <c r="O10" s="143"/>
      <c r="P10" s="133">
        <f t="shared" si="6"/>
        <v>1.5</v>
      </c>
      <c r="Q10" s="145">
        <f t="shared" si="7"/>
        <v>1.5</v>
      </c>
      <c r="R10" s="146">
        <f t="shared" si="8"/>
        <v>9</v>
      </c>
    </row>
    <row r="11" spans="1:18" s="13" customFormat="1" x14ac:dyDescent="0.15">
      <c r="A11" s="88" t="s">
        <v>46</v>
      </c>
      <c r="B11" s="132">
        <f t="shared" si="0"/>
        <v>7</v>
      </c>
      <c r="C11" s="133">
        <f t="shared" si="0"/>
        <v>0</v>
      </c>
      <c r="D11" s="143"/>
      <c r="E11" s="134">
        <f t="shared" si="2"/>
        <v>7</v>
      </c>
      <c r="F11" s="132" t="e">
        <f>+(F52+F94+#REF!+#REF!+#REF!)/5</f>
        <v>#REF!</v>
      </c>
      <c r="G11" s="133" t="e">
        <f>+(G52+G94+#REF!+#REF!+#REF!)/5</f>
        <v>#REF!</v>
      </c>
      <c r="H11" s="133" t="e">
        <f>+(H52+H94+#REF!+#REF!+#REF!)/5</f>
        <v>#REF!</v>
      </c>
      <c r="I11" s="134" t="e">
        <f t="shared" si="3"/>
        <v>#REF!</v>
      </c>
      <c r="J11" s="144"/>
      <c r="K11" s="133">
        <f t="shared" si="1"/>
        <v>2</v>
      </c>
      <c r="L11" s="133">
        <f t="shared" si="1"/>
        <v>0</v>
      </c>
      <c r="M11" s="134">
        <f t="shared" si="4"/>
        <v>2</v>
      </c>
      <c r="N11" s="132">
        <f t="shared" si="5"/>
        <v>0.5</v>
      </c>
      <c r="O11" s="143"/>
      <c r="P11" s="133">
        <f t="shared" si="6"/>
        <v>4</v>
      </c>
      <c r="Q11" s="145">
        <f t="shared" si="7"/>
        <v>4.5</v>
      </c>
      <c r="R11" s="146">
        <f t="shared" si="8"/>
        <v>13.5</v>
      </c>
    </row>
    <row r="12" spans="1:18" s="13" customFormat="1" x14ac:dyDescent="0.15">
      <c r="A12" s="88" t="s">
        <v>62</v>
      </c>
      <c r="B12" s="132">
        <f t="shared" si="0"/>
        <v>5</v>
      </c>
      <c r="C12" s="133">
        <f t="shared" si="0"/>
        <v>0</v>
      </c>
      <c r="D12" s="143"/>
      <c r="E12" s="134">
        <f t="shared" si="2"/>
        <v>5</v>
      </c>
      <c r="F12" s="132" t="e">
        <f>+(F53+F95+#REF!+#REF!+#REF!)/5</f>
        <v>#REF!</v>
      </c>
      <c r="G12" s="133" t="e">
        <f>+(G53+G95+#REF!+#REF!+#REF!)/5</f>
        <v>#REF!</v>
      </c>
      <c r="H12" s="133" t="e">
        <f>+(H53+H95+#REF!+#REF!+#REF!)/5</f>
        <v>#REF!</v>
      </c>
      <c r="I12" s="134" t="e">
        <f t="shared" si="3"/>
        <v>#REF!</v>
      </c>
      <c r="J12" s="144"/>
      <c r="K12" s="133">
        <f t="shared" si="1"/>
        <v>1</v>
      </c>
      <c r="L12" s="133">
        <f t="shared" si="1"/>
        <v>1</v>
      </c>
      <c r="M12" s="134">
        <f t="shared" si="4"/>
        <v>2</v>
      </c>
      <c r="N12" s="132">
        <f t="shared" si="5"/>
        <v>0</v>
      </c>
      <c r="O12" s="143"/>
      <c r="P12" s="133">
        <f t="shared" si="6"/>
        <v>3.5</v>
      </c>
      <c r="Q12" s="145">
        <f t="shared" si="7"/>
        <v>3.5</v>
      </c>
      <c r="R12" s="146">
        <f t="shared" si="8"/>
        <v>10.5</v>
      </c>
    </row>
    <row r="13" spans="1:18" s="13" customFormat="1" x14ac:dyDescent="0.15">
      <c r="A13" s="88" t="s">
        <v>63</v>
      </c>
      <c r="B13" s="132">
        <f t="shared" si="0"/>
        <v>9</v>
      </c>
      <c r="C13" s="133">
        <f t="shared" si="0"/>
        <v>0</v>
      </c>
      <c r="D13" s="143"/>
      <c r="E13" s="134">
        <f t="shared" si="2"/>
        <v>9</v>
      </c>
      <c r="F13" s="132" t="e">
        <f>+(F54+F96+#REF!+#REF!+#REF!)/5</f>
        <v>#REF!</v>
      </c>
      <c r="G13" s="133" t="e">
        <f>+(G54+G96+#REF!+#REF!+#REF!)/5</f>
        <v>#REF!</v>
      </c>
      <c r="H13" s="133" t="e">
        <f>+(H54+H96+#REF!+#REF!+#REF!)/5</f>
        <v>#REF!</v>
      </c>
      <c r="I13" s="134" t="e">
        <f t="shared" si="3"/>
        <v>#REF!</v>
      </c>
      <c r="J13" s="144"/>
      <c r="K13" s="133">
        <f t="shared" si="1"/>
        <v>0.5</v>
      </c>
      <c r="L13" s="133">
        <f t="shared" si="1"/>
        <v>0.5</v>
      </c>
      <c r="M13" s="134">
        <f t="shared" si="4"/>
        <v>1</v>
      </c>
      <c r="N13" s="132">
        <f t="shared" si="5"/>
        <v>0</v>
      </c>
      <c r="O13" s="143"/>
      <c r="P13" s="133">
        <f t="shared" si="6"/>
        <v>5</v>
      </c>
      <c r="Q13" s="145">
        <f t="shared" si="7"/>
        <v>5</v>
      </c>
      <c r="R13" s="146">
        <f t="shared" si="8"/>
        <v>15</v>
      </c>
    </row>
    <row r="14" spans="1:18" s="13" customFormat="1" x14ac:dyDescent="0.15">
      <c r="A14" s="88" t="s">
        <v>64</v>
      </c>
      <c r="B14" s="132">
        <f t="shared" si="0"/>
        <v>5</v>
      </c>
      <c r="C14" s="133">
        <f t="shared" si="0"/>
        <v>0.5</v>
      </c>
      <c r="D14" s="143"/>
      <c r="E14" s="134">
        <f t="shared" si="2"/>
        <v>5.5</v>
      </c>
      <c r="F14" s="132" t="e">
        <f>+(F55+F97+#REF!+#REF!+#REF!)/5</f>
        <v>#REF!</v>
      </c>
      <c r="G14" s="133" t="e">
        <f>+(G55+G97+#REF!+#REF!+#REF!)/5</f>
        <v>#REF!</v>
      </c>
      <c r="H14" s="133" t="e">
        <f>+(H55+H97+#REF!+#REF!+#REF!)/5</f>
        <v>#REF!</v>
      </c>
      <c r="I14" s="134" t="e">
        <f t="shared" si="3"/>
        <v>#REF!</v>
      </c>
      <c r="J14" s="144"/>
      <c r="K14" s="133">
        <f t="shared" si="1"/>
        <v>1</v>
      </c>
      <c r="L14" s="133">
        <f t="shared" si="1"/>
        <v>0</v>
      </c>
      <c r="M14" s="134">
        <f t="shared" si="4"/>
        <v>1</v>
      </c>
      <c r="N14" s="132">
        <f t="shared" si="5"/>
        <v>0</v>
      </c>
      <c r="O14" s="143"/>
      <c r="P14" s="133">
        <f t="shared" si="6"/>
        <v>6.5</v>
      </c>
      <c r="Q14" s="145">
        <f t="shared" si="7"/>
        <v>6.5</v>
      </c>
      <c r="R14" s="146">
        <f t="shared" si="8"/>
        <v>13</v>
      </c>
    </row>
    <row r="15" spans="1:18" s="13" customFormat="1" x14ac:dyDescent="0.15">
      <c r="A15" s="88" t="s">
        <v>65</v>
      </c>
      <c r="B15" s="132">
        <f t="shared" si="0"/>
        <v>14.5</v>
      </c>
      <c r="C15" s="133">
        <f t="shared" si="0"/>
        <v>0</v>
      </c>
      <c r="D15" s="143"/>
      <c r="E15" s="134">
        <f t="shared" si="2"/>
        <v>14.5</v>
      </c>
      <c r="F15" s="132" t="e">
        <f>+(F56+F98+#REF!+#REF!+#REF!)/5</f>
        <v>#REF!</v>
      </c>
      <c r="G15" s="133" t="e">
        <f>+(G56+G98+#REF!+#REF!+#REF!)/5</f>
        <v>#REF!</v>
      </c>
      <c r="H15" s="133" t="e">
        <f>+(H56+H98+#REF!+#REF!+#REF!)/5</f>
        <v>#REF!</v>
      </c>
      <c r="I15" s="134" t="e">
        <f t="shared" si="3"/>
        <v>#REF!</v>
      </c>
      <c r="J15" s="144"/>
      <c r="K15" s="133">
        <f t="shared" si="1"/>
        <v>0.5</v>
      </c>
      <c r="L15" s="133">
        <f t="shared" si="1"/>
        <v>0</v>
      </c>
      <c r="M15" s="134">
        <f t="shared" si="4"/>
        <v>0.5</v>
      </c>
      <c r="N15" s="132">
        <f t="shared" si="5"/>
        <v>0</v>
      </c>
      <c r="O15" s="143"/>
      <c r="P15" s="133">
        <f t="shared" si="6"/>
        <v>1</v>
      </c>
      <c r="Q15" s="145">
        <f t="shared" si="7"/>
        <v>1</v>
      </c>
      <c r="R15" s="146">
        <f t="shared" si="8"/>
        <v>16</v>
      </c>
    </row>
    <row r="16" spans="1:18" s="13" customFormat="1" x14ac:dyDescent="0.15">
      <c r="A16" s="129" t="s">
        <v>66</v>
      </c>
      <c r="B16" s="132">
        <f t="shared" si="0"/>
        <v>11.5</v>
      </c>
      <c r="C16" s="133">
        <f t="shared" si="0"/>
        <v>0.5</v>
      </c>
      <c r="D16" s="147"/>
      <c r="E16" s="134">
        <f t="shared" si="2"/>
        <v>12</v>
      </c>
      <c r="F16" s="137" t="e">
        <f>+(F57+F99+#REF!+#REF!+#REF!)/5</f>
        <v>#REF!</v>
      </c>
      <c r="G16" s="136" t="e">
        <f>+(G57+G99+#REF!+#REF!+#REF!)/5</f>
        <v>#REF!</v>
      </c>
      <c r="H16" s="136" t="e">
        <f>+(H57+H99+#REF!+#REF!+#REF!)/5</f>
        <v>#REF!</v>
      </c>
      <c r="I16" s="138" t="e">
        <f t="shared" si="3"/>
        <v>#REF!</v>
      </c>
      <c r="J16" s="148"/>
      <c r="K16" s="133">
        <f t="shared" si="1"/>
        <v>2</v>
      </c>
      <c r="L16" s="133">
        <f t="shared" si="1"/>
        <v>0</v>
      </c>
      <c r="M16" s="134">
        <f t="shared" si="4"/>
        <v>2</v>
      </c>
      <c r="N16" s="132">
        <f t="shared" si="5"/>
        <v>0.5</v>
      </c>
      <c r="O16" s="147"/>
      <c r="P16" s="133">
        <f t="shared" si="6"/>
        <v>4.5</v>
      </c>
      <c r="Q16" s="145">
        <f t="shared" si="7"/>
        <v>5</v>
      </c>
      <c r="R16" s="146">
        <f t="shared" si="8"/>
        <v>19</v>
      </c>
    </row>
    <row r="17" spans="1:18" s="13" customFormat="1" x14ac:dyDescent="0.15">
      <c r="A17" s="129" t="s">
        <v>67</v>
      </c>
      <c r="B17" s="132">
        <f t="shared" si="0"/>
        <v>17</v>
      </c>
      <c r="C17" s="133">
        <f t="shared" si="0"/>
        <v>3.5</v>
      </c>
      <c r="D17" s="147"/>
      <c r="E17" s="134">
        <f t="shared" si="2"/>
        <v>20.5</v>
      </c>
      <c r="F17" s="137" t="e">
        <f>+(F58+F100+#REF!+#REF!+#REF!)/5</f>
        <v>#REF!</v>
      </c>
      <c r="G17" s="136" t="e">
        <f>+(G58+G100+#REF!+#REF!+#REF!)/5</f>
        <v>#REF!</v>
      </c>
      <c r="H17" s="136" t="e">
        <f>+(H58+H100+#REF!+#REF!+#REF!)/5</f>
        <v>#REF!</v>
      </c>
      <c r="I17" s="138" t="e">
        <f t="shared" si="3"/>
        <v>#REF!</v>
      </c>
      <c r="J17" s="148"/>
      <c r="K17" s="133">
        <f t="shared" si="1"/>
        <v>0.5</v>
      </c>
      <c r="L17" s="133">
        <f t="shared" si="1"/>
        <v>0</v>
      </c>
      <c r="M17" s="134">
        <f t="shared" si="4"/>
        <v>0.5</v>
      </c>
      <c r="N17" s="132">
        <f t="shared" si="5"/>
        <v>0</v>
      </c>
      <c r="O17" s="147"/>
      <c r="P17" s="133">
        <f t="shared" si="6"/>
        <v>5</v>
      </c>
      <c r="Q17" s="145">
        <f t="shared" si="7"/>
        <v>5</v>
      </c>
      <c r="R17" s="146">
        <f t="shared" si="8"/>
        <v>26</v>
      </c>
    </row>
    <row r="18" spans="1:18" s="13" customFormat="1" x14ac:dyDescent="0.15">
      <c r="A18" s="129" t="s">
        <v>68</v>
      </c>
      <c r="B18" s="132">
        <f t="shared" si="0"/>
        <v>7</v>
      </c>
      <c r="C18" s="133">
        <f t="shared" si="0"/>
        <v>0.5</v>
      </c>
      <c r="D18" s="147"/>
      <c r="E18" s="134">
        <f t="shared" si="2"/>
        <v>7.5</v>
      </c>
      <c r="F18" s="137" t="e">
        <f>+(F59+F101+#REF!+#REF!+#REF!)/5</f>
        <v>#REF!</v>
      </c>
      <c r="G18" s="136" t="e">
        <f>+(G59+G101+#REF!+#REF!+#REF!)/5</f>
        <v>#REF!</v>
      </c>
      <c r="H18" s="136" t="e">
        <f>+(H59+H101+#REF!+#REF!+#REF!)/5</f>
        <v>#REF!</v>
      </c>
      <c r="I18" s="138" t="e">
        <f t="shared" si="3"/>
        <v>#REF!</v>
      </c>
      <c r="J18" s="148"/>
      <c r="K18" s="133">
        <f t="shared" si="1"/>
        <v>0.5</v>
      </c>
      <c r="L18" s="133">
        <f t="shared" si="1"/>
        <v>0</v>
      </c>
      <c r="M18" s="134">
        <f t="shared" si="4"/>
        <v>0.5</v>
      </c>
      <c r="N18" s="132">
        <f t="shared" si="5"/>
        <v>0</v>
      </c>
      <c r="O18" s="147"/>
      <c r="P18" s="133">
        <f t="shared" si="6"/>
        <v>3.5</v>
      </c>
      <c r="Q18" s="145">
        <f t="shared" si="7"/>
        <v>3.5</v>
      </c>
      <c r="R18" s="146">
        <f t="shared" si="8"/>
        <v>11.5</v>
      </c>
    </row>
    <row r="19" spans="1:18" s="13" customFormat="1" x14ac:dyDescent="0.15">
      <c r="A19" s="129" t="s">
        <v>69</v>
      </c>
      <c r="B19" s="132">
        <f t="shared" si="0"/>
        <v>4.5</v>
      </c>
      <c r="C19" s="133">
        <f t="shared" si="0"/>
        <v>0.5</v>
      </c>
      <c r="D19" s="147"/>
      <c r="E19" s="134">
        <f t="shared" si="2"/>
        <v>5</v>
      </c>
      <c r="F19" s="137" t="e">
        <f>+(F60+F102+#REF!+#REF!+#REF!)/5</f>
        <v>#REF!</v>
      </c>
      <c r="G19" s="136" t="e">
        <f>+(G60+G102+#REF!+#REF!+#REF!)/5</f>
        <v>#REF!</v>
      </c>
      <c r="H19" s="136" t="e">
        <f>+(H60+H102+#REF!+#REF!+#REF!)/5</f>
        <v>#REF!</v>
      </c>
      <c r="I19" s="138" t="e">
        <f t="shared" si="3"/>
        <v>#REF!</v>
      </c>
      <c r="J19" s="148"/>
      <c r="K19" s="133">
        <f t="shared" si="1"/>
        <v>1</v>
      </c>
      <c r="L19" s="133">
        <f t="shared" si="1"/>
        <v>0</v>
      </c>
      <c r="M19" s="134">
        <f t="shared" si="4"/>
        <v>1</v>
      </c>
      <c r="N19" s="132">
        <f t="shared" si="5"/>
        <v>0</v>
      </c>
      <c r="O19" s="147"/>
      <c r="P19" s="133">
        <f t="shared" si="6"/>
        <v>5</v>
      </c>
      <c r="Q19" s="145">
        <f t="shared" si="7"/>
        <v>5</v>
      </c>
      <c r="R19" s="146">
        <f t="shared" si="8"/>
        <v>11</v>
      </c>
    </row>
    <row r="20" spans="1:18" s="13" customFormat="1" x14ac:dyDescent="0.15">
      <c r="A20" s="129" t="s">
        <v>70</v>
      </c>
      <c r="B20" s="132">
        <f t="shared" si="0"/>
        <v>5</v>
      </c>
      <c r="C20" s="133">
        <f t="shared" si="0"/>
        <v>1</v>
      </c>
      <c r="D20" s="147"/>
      <c r="E20" s="134">
        <f t="shared" si="2"/>
        <v>6</v>
      </c>
      <c r="F20" s="137" t="e">
        <f>+(F61+F103+#REF!+#REF!+#REF!)/5</f>
        <v>#REF!</v>
      </c>
      <c r="G20" s="136" t="e">
        <f>+(G61+G103+#REF!+#REF!+#REF!)/5</f>
        <v>#REF!</v>
      </c>
      <c r="H20" s="136" t="e">
        <f>+(H61+H103+#REF!+#REF!+#REF!)/5</f>
        <v>#REF!</v>
      </c>
      <c r="I20" s="138" t="e">
        <f t="shared" si="3"/>
        <v>#REF!</v>
      </c>
      <c r="J20" s="148"/>
      <c r="K20" s="133">
        <f t="shared" si="1"/>
        <v>0.5</v>
      </c>
      <c r="L20" s="133">
        <f t="shared" si="1"/>
        <v>0</v>
      </c>
      <c r="M20" s="134">
        <f t="shared" si="4"/>
        <v>0.5</v>
      </c>
      <c r="N20" s="132">
        <f t="shared" si="5"/>
        <v>0</v>
      </c>
      <c r="O20" s="147"/>
      <c r="P20" s="133">
        <f t="shared" si="6"/>
        <v>8.5</v>
      </c>
      <c r="Q20" s="145">
        <f t="shared" si="7"/>
        <v>8.5</v>
      </c>
      <c r="R20" s="146">
        <f t="shared" si="8"/>
        <v>15</v>
      </c>
    </row>
    <row r="21" spans="1:18" s="13" customFormat="1" x14ac:dyDescent="0.15">
      <c r="A21" s="129" t="s">
        <v>87</v>
      </c>
      <c r="B21" s="132">
        <f t="shared" si="0"/>
        <v>4</v>
      </c>
      <c r="C21" s="133">
        <f t="shared" si="0"/>
        <v>0.5</v>
      </c>
      <c r="D21" s="147"/>
      <c r="E21" s="134">
        <f t="shared" si="2"/>
        <v>4.5</v>
      </c>
      <c r="F21" s="137" t="e">
        <f>+(F62+F104+#REF!+#REF!+#REF!)/5</f>
        <v>#REF!</v>
      </c>
      <c r="G21" s="136" t="e">
        <f>+(G62+G104+#REF!+#REF!+#REF!)/5</f>
        <v>#REF!</v>
      </c>
      <c r="H21" s="136" t="e">
        <f>+(H62+H104+#REF!+#REF!+#REF!)/5</f>
        <v>#REF!</v>
      </c>
      <c r="I21" s="138" t="e">
        <f t="shared" si="3"/>
        <v>#REF!</v>
      </c>
      <c r="J21" s="148"/>
      <c r="K21" s="133">
        <f t="shared" si="1"/>
        <v>0.5</v>
      </c>
      <c r="L21" s="133">
        <f t="shared" si="1"/>
        <v>0</v>
      </c>
      <c r="M21" s="134">
        <f t="shared" si="4"/>
        <v>0.5</v>
      </c>
      <c r="N21" s="132">
        <f t="shared" si="5"/>
        <v>0.5</v>
      </c>
      <c r="O21" s="147"/>
      <c r="P21" s="133">
        <f t="shared" si="6"/>
        <v>3</v>
      </c>
      <c r="Q21" s="145">
        <f t="shared" si="7"/>
        <v>3.5</v>
      </c>
      <c r="R21" s="146">
        <f t="shared" si="8"/>
        <v>8.5</v>
      </c>
    </row>
    <row r="22" spans="1:18" s="13" customFormat="1" x14ac:dyDescent="0.15">
      <c r="A22" s="129" t="s">
        <v>72</v>
      </c>
      <c r="B22" s="132">
        <f t="shared" si="0"/>
        <v>4</v>
      </c>
      <c r="C22" s="133">
        <f t="shared" si="0"/>
        <v>1</v>
      </c>
      <c r="D22" s="147"/>
      <c r="E22" s="134">
        <f t="shared" si="2"/>
        <v>5</v>
      </c>
      <c r="F22" s="137" t="e">
        <f>+(F63+F105+#REF!+#REF!+#REF!)/5</f>
        <v>#REF!</v>
      </c>
      <c r="G22" s="136" t="e">
        <f>+(G63+G105+#REF!+#REF!+#REF!)/5</f>
        <v>#REF!</v>
      </c>
      <c r="H22" s="136" t="e">
        <f>+(H63+H105+#REF!+#REF!+#REF!)/5</f>
        <v>#REF!</v>
      </c>
      <c r="I22" s="138" t="e">
        <f t="shared" si="3"/>
        <v>#REF!</v>
      </c>
      <c r="J22" s="148"/>
      <c r="K22" s="133">
        <f t="shared" si="1"/>
        <v>0.5</v>
      </c>
      <c r="L22" s="133">
        <f t="shared" si="1"/>
        <v>0</v>
      </c>
      <c r="M22" s="134">
        <f t="shared" si="4"/>
        <v>0.5</v>
      </c>
      <c r="N22" s="132">
        <f t="shared" si="5"/>
        <v>0.5</v>
      </c>
      <c r="O22" s="147"/>
      <c r="P22" s="133">
        <f t="shared" si="6"/>
        <v>2.5</v>
      </c>
      <c r="Q22" s="145">
        <f t="shared" si="7"/>
        <v>3</v>
      </c>
      <c r="R22" s="146">
        <f t="shared" si="8"/>
        <v>8.5</v>
      </c>
    </row>
    <row r="23" spans="1:18" s="13" customFormat="1" x14ac:dyDescent="0.15">
      <c r="A23" s="129" t="s">
        <v>73</v>
      </c>
      <c r="B23" s="132">
        <f t="shared" si="0"/>
        <v>4.5</v>
      </c>
      <c r="C23" s="133">
        <f t="shared" si="0"/>
        <v>0.5</v>
      </c>
      <c r="D23" s="147"/>
      <c r="E23" s="134">
        <f t="shared" si="2"/>
        <v>5</v>
      </c>
      <c r="F23" s="137" t="e">
        <f>+(F64+F106+#REF!+#REF!+#REF!)/5</f>
        <v>#REF!</v>
      </c>
      <c r="G23" s="136" t="e">
        <f>+(G64+G106+#REF!+#REF!+#REF!)/5</f>
        <v>#REF!</v>
      </c>
      <c r="H23" s="136" t="e">
        <f>+(H64+H106+#REF!+#REF!+#REF!)/5</f>
        <v>#REF!</v>
      </c>
      <c r="I23" s="138" t="e">
        <f t="shared" si="3"/>
        <v>#REF!</v>
      </c>
      <c r="J23" s="148"/>
      <c r="K23" s="133">
        <f t="shared" si="1"/>
        <v>0</v>
      </c>
      <c r="L23" s="133">
        <f t="shared" si="1"/>
        <v>0</v>
      </c>
      <c r="M23" s="134">
        <f t="shared" si="4"/>
        <v>0</v>
      </c>
      <c r="N23" s="132">
        <f t="shared" si="5"/>
        <v>0</v>
      </c>
      <c r="O23" s="147"/>
      <c r="P23" s="133">
        <f t="shared" si="6"/>
        <v>1</v>
      </c>
      <c r="Q23" s="145">
        <f t="shared" si="7"/>
        <v>1</v>
      </c>
      <c r="R23" s="146">
        <f t="shared" si="8"/>
        <v>6</v>
      </c>
    </row>
    <row r="24" spans="1:18" s="13" customFormat="1" x14ac:dyDescent="0.15">
      <c r="A24" s="88"/>
      <c r="B24" s="132"/>
      <c r="C24" s="149"/>
      <c r="D24" s="147"/>
      <c r="E24" s="134"/>
      <c r="F24" s="137"/>
      <c r="G24" s="136"/>
      <c r="H24" s="136"/>
      <c r="I24" s="138"/>
      <c r="J24" s="148"/>
      <c r="K24" s="133"/>
      <c r="L24" s="133"/>
      <c r="M24" s="134"/>
      <c r="N24" s="132"/>
      <c r="O24" s="147"/>
      <c r="P24" s="133"/>
      <c r="Q24" s="145"/>
      <c r="R24" s="146"/>
    </row>
    <row r="25" spans="1:18" s="13" customFormat="1" x14ac:dyDescent="0.15">
      <c r="A25" s="88" t="s">
        <v>74</v>
      </c>
      <c r="B25" s="132">
        <f>SUM(B8:B11)</f>
        <v>25</v>
      </c>
      <c r="C25" s="133">
        <f>SUM(C8:C11)</f>
        <v>2</v>
      </c>
      <c r="D25" s="143"/>
      <c r="E25" s="145">
        <f t="shared" ref="E25:R25" si="9">SUM(E8:E11)</f>
        <v>27</v>
      </c>
      <c r="F25" s="150" t="e">
        <f t="shared" si="9"/>
        <v>#REF!</v>
      </c>
      <c r="G25" s="151" t="e">
        <f t="shared" si="9"/>
        <v>#REF!</v>
      </c>
      <c r="H25" s="151" t="e">
        <f t="shared" si="9"/>
        <v>#REF!</v>
      </c>
      <c r="I25" s="145" t="e">
        <f t="shared" si="9"/>
        <v>#REF!</v>
      </c>
      <c r="J25" s="144"/>
      <c r="K25" s="133">
        <f t="shared" si="9"/>
        <v>6.5</v>
      </c>
      <c r="L25" s="133">
        <f t="shared" si="9"/>
        <v>0.5</v>
      </c>
      <c r="M25" s="145">
        <f t="shared" si="9"/>
        <v>7</v>
      </c>
      <c r="N25" s="132">
        <f t="shared" si="9"/>
        <v>0.5</v>
      </c>
      <c r="O25" s="143"/>
      <c r="P25" s="133">
        <f t="shared" si="9"/>
        <v>15.5</v>
      </c>
      <c r="Q25" s="145">
        <f t="shared" si="9"/>
        <v>16</v>
      </c>
      <c r="R25" s="146">
        <f t="shared" si="9"/>
        <v>50</v>
      </c>
    </row>
    <row r="26" spans="1:18" s="13" customFormat="1" x14ac:dyDescent="0.15">
      <c r="A26" s="88" t="s">
        <v>77</v>
      </c>
      <c r="B26" s="132">
        <f>SUM(B9:B12)</f>
        <v>24.5</v>
      </c>
      <c r="C26" s="133">
        <f>SUM(C9:C12)</f>
        <v>1</v>
      </c>
      <c r="D26" s="143"/>
      <c r="E26" s="145">
        <f t="shared" ref="E26:R26" si="10">SUM(E9:E12)</f>
        <v>25.5</v>
      </c>
      <c r="F26" s="150" t="e">
        <f t="shared" si="10"/>
        <v>#REF!</v>
      </c>
      <c r="G26" s="151" t="e">
        <f t="shared" si="10"/>
        <v>#REF!</v>
      </c>
      <c r="H26" s="151" t="e">
        <f t="shared" si="10"/>
        <v>#REF!</v>
      </c>
      <c r="I26" s="145" t="e">
        <f t="shared" si="10"/>
        <v>#REF!</v>
      </c>
      <c r="J26" s="144"/>
      <c r="K26" s="133">
        <f t="shared" si="10"/>
        <v>6</v>
      </c>
      <c r="L26" s="133">
        <f t="shared" si="10"/>
        <v>1</v>
      </c>
      <c r="M26" s="145">
        <f t="shared" si="10"/>
        <v>7</v>
      </c>
      <c r="N26" s="132">
        <f t="shared" si="10"/>
        <v>0.5</v>
      </c>
      <c r="O26" s="143"/>
      <c r="P26" s="133">
        <f t="shared" si="10"/>
        <v>11.5</v>
      </c>
      <c r="Q26" s="145">
        <f t="shared" si="10"/>
        <v>12</v>
      </c>
      <c r="R26" s="146">
        <f t="shared" si="10"/>
        <v>44.5</v>
      </c>
    </row>
    <row r="27" spans="1:18" s="43" customFormat="1" x14ac:dyDescent="0.15">
      <c r="A27" s="88" t="s">
        <v>78</v>
      </c>
      <c r="B27" s="132">
        <f t="shared" ref="B27:C37" si="11">SUM(B10:B13)</f>
        <v>25.5</v>
      </c>
      <c r="C27" s="133">
        <f t="shared" si="11"/>
        <v>1</v>
      </c>
      <c r="D27" s="143"/>
      <c r="E27" s="145">
        <f t="shared" ref="E27:E37" si="12">SUM(E10:E13)</f>
        <v>26.5</v>
      </c>
      <c r="F27" s="132" t="e">
        <f t="shared" ref="F27:I29" si="13">SUM(F10:F13)</f>
        <v>#REF!</v>
      </c>
      <c r="G27" s="133" t="e">
        <f t="shared" si="13"/>
        <v>#REF!</v>
      </c>
      <c r="H27" s="133" t="e">
        <f t="shared" si="13"/>
        <v>#REF!</v>
      </c>
      <c r="I27" s="134" t="e">
        <f t="shared" si="13"/>
        <v>#REF!</v>
      </c>
      <c r="J27" s="144"/>
      <c r="K27" s="133">
        <f t="shared" ref="K27:N37" si="14">SUM(K10:K13)</f>
        <v>5.5</v>
      </c>
      <c r="L27" s="133">
        <f t="shared" ref="L27:R29" si="15">SUM(L10:L13)</f>
        <v>1.5</v>
      </c>
      <c r="M27" s="134">
        <f t="shared" si="15"/>
        <v>7</v>
      </c>
      <c r="N27" s="132">
        <f t="shared" si="15"/>
        <v>0.5</v>
      </c>
      <c r="O27" s="143"/>
      <c r="P27" s="133">
        <f t="shared" si="15"/>
        <v>14</v>
      </c>
      <c r="Q27" s="134">
        <f t="shared" si="15"/>
        <v>14.5</v>
      </c>
      <c r="R27" s="135">
        <f t="shared" si="15"/>
        <v>48</v>
      </c>
    </row>
    <row r="28" spans="1:18" s="13" customFormat="1" x14ac:dyDescent="0.15">
      <c r="A28" s="88" t="s">
        <v>79</v>
      </c>
      <c r="B28" s="132">
        <f t="shared" si="11"/>
        <v>26</v>
      </c>
      <c r="C28" s="133">
        <f t="shared" si="11"/>
        <v>0.5</v>
      </c>
      <c r="D28" s="143"/>
      <c r="E28" s="145">
        <f t="shared" si="12"/>
        <v>26.5</v>
      </c>
      <c r="F28" s="150" t="e">
        <f t="shared" si="13"/>
        <v>#REF!</v>
      </c>
      <c r="G28" s="151" t="e">
        <f t="shared" si="13"/>
        <v>#REF!</v>
      </c>
      <c r="H28" s="151" t="e">
        <f t="shared" si="13"/>
        <v>#REF!</v>
      </c>
      <c r="I28" s="145" t="e">
        <f t="shared" si="13"/>
        <v>#REF!</v>
      </c>
      <c r="J28" s="144"/>
      <c r="K28" s="133">
        <f t="shared" si="14"/>
        <v>4.5</v>
      </c>
      <c r="L28" s="133">
        <f t="shared" si="15"/>
        <v>1.5</v>
      </c>
      <c r="M28" s="145">
        <f t="shared" si="15"/>
        <v>6</v>
      </c>
      <c r="N28" s="132">
        <f t="shared" si="15"/>
        <v>0.5</v>
      </c>
      <c r="O28" s="143"/>
      <c r="P28" s="133">
        <f t="shared" si="15"/>
        <v>19</v>
      </c>
      <c r="Q28" s="145">
        <f t="shared" si="15"/>
        <v>19.5</v>
      </c>
      <c r="R28" s="146">
        <f t="shared" si="15"/>
        <v>52</v>
      </c>
    </row>
    <row r="29" spans="1:18" s="13" customFormat="1" ht="14" thickBot="1" x14ac:dyDescent="0.2">
      <c r="A29" s="88" t="s">
        <v>80</v>
      </c>
      <c r="B29" s="132">
        <f t="shared" si="11"/>
        <v>33.5</v>
      </c>
      <c r="C29" s="133">
        <f t="shared" si="11"/>
        <v>0.5</v>
      </c>
      <c r="D29" s="152"/>
      <c r="E29" s="145">
        <f t="shared" si="12"/>
        <v>34</v>
      </c>
      <c r="F29" s="153" t="e">
        <f t="shared" si="13"/>
        <v>#REF!</v>
      </c>
      <c r="G29" s="154" t="e">
        <f t="shared" si="13"/>
        <v>#REF!</v>
      </c>
      <c r="H29" s="154" t="e">
        <f t="shared" si="13"/>
        <v>#REF!</v>
      </c>
      <c r="I29" s="155" t="e">
        <f t="shared" si="13"/>
        <v>#REF!</v>
      </c>
      <c r="J29" s="156"/>
      <c r="K29" s="133">
        <f t="shared" si="14"/>
        <v>3</v>
      </c>
      <c r="L29" s="133">
        <f t="shared" si="15"/>
        <v>1.5</v>
      </c>
      <c r="M29" s="145">
        <f t="shared" si="15"/>
        <v>4.5</v>
      </c>
      <c r="N29" s="132">
        <f t="shared" si="15"/>
        <v>0</v>
      </c>
      <c r="O29" s="143"/>
      <c r="P29" s="133">
        <f t="shared" si="15"/>
        <v>16</v>
      </c>
      <c r="Q29" s="145">
        <f t="shared" si="15"/>
        <v>16</v>
      </c>
      <c r="R29" s="146">
        <f t="shared" si="15"/>
        <v>54.5</v>
      </c>
    </row>
    <row r="30" spans="1:18" s="13" customFormat="1" x14ac:dyDescent="0.15">
      <c r="A30" s="88" t="s">
        <v>81</v>
      </c>
      <c r="B30" s="132">
        <f t="shared" si="11"/>
        <v>40</v>
      </c>
      <c r="C30" s="133">
        <f t="shared" si="11"/>
        <v>1</v>
      </c>
      <c r="D30" s="147"/>
      <c r="E30" s="145">
        <f t="shared" si="12"/>
        <v>41</v>
      </c>
      <c r="F30" s="157"/>
      <c r="G30" s="158"/>
      <c r="H30" s="158"/>
      <c r="I30" s="159"/>
      <c r="J30" s="148"/>
      <c r="K30" s="133">
        <f t="shared" si="14"/>
        <v>4</v>
      </c>
      <c r="L30" s="133">
        <f t="shared" si="14"/>
        <v>0.5</v>
      </c>
      <c r="M30" s="145">
        <f t="shared" si="14"/>
        <v>4.5</v>
      </c>
      <c r="N30" s="132">
        <f t="shared" si="14"/>
        <v>0.5</v>
      </c>
      <c r="O30" s="143"/>
      <c r="P30" s="133">
        <f t="shared" ref="P30:R37" si="16">SUM(P13:P16)</f>
        <v>17</v>
      </c>
      <c r="Q30" s="145">
        <f t="shared" si="16"/>
        <v>17.5</v>
      </c>
      <c r="R30" s="146">
        <f t="shared" si="16"/>
        <v>63</v>
      </c>
    </row>
    <row r="31" spans="1:18" s="13" customFormat="1" x14ac:dyDescent="0.15">
      <c r="A31" s="88" t="s">
        <v>82</v>
      </c>
      <c r="B31" s="132">
        <f t="shared" si="11"/>
        <v>48</v>
      </c>
      <c r="C31" s="133">
        <f t="shared" si="11"/>
        <v>4.5</v>
      </c>
      <c r="D31" s="147"/>
      <c r="E31" s="145">
        <f t="shared" si="12"/>
        <v>52.5</v>
      </c>
      <c r="F31" s="157"/>
      <c r="G31" s="158"/>
      <c r="H31" s="158"/>
      <c r="I31" s="159"/>
      <c r="J31" s="148"/>
      <c r="K31" s="133">
        <f t="shared" si="14"/>
        <v>4</v>
      </c>
      <c r="L31" s="133">
        <f t="shared" si="14"/>
        <v>0</v>
      </c>
      <c r="M31" s="145">
        <f t="shared" si="14"/>
        <v>4</v>
      </c>
      <c r="N31" s="132">
        <f t="shared" si="14"/>
        <v>0.5</v>
      </c>
      <c r="O31" s="143"/>
      <c r="P31" s="133">
        <f t="shared" si="16"/>
        <v>17</v>
      </c>
      <c r="Q31" s="145">
        <f t="shared" si="16"/>
        <v>17.5</v>
      </c>
      <c r="R31" s="146">
        <f t="shared" si="16"/>
        <v>74</v>
      </c>
    </row>
    <row r="32" spans="1:18" s="13" customFormat="1" x14ac:dyDescent="0.15">
      <c r="A32" s="88" t="s">
        <v>83</v>
      </c>
      <c r="B32" s="132">
        <f t="shared" si="11"/>
        <v>50</v>
      </c>
      <c r="C32" s="133">
        <f t="shared" si="11"/>
        <v>4.5</v>
      </c>
      <c r="D32" s="147"/>
      <c r="E32" s="145">
        <f t="shared" si="12"/>
        <v>54.5</v>
      </c>
      <c r="F32" s="157"/>
      <c r="G32" s="158"/>
      <c r="H32" s="158"/>
      <c r="I32" s="159"/>
      <c r="J32" s="148"/>
      <c r="K32" s="133">
        <f t="shared" si="14"/>
        <v>3.5</v>
      </c>
      <c r="L32" s="133">
        <f t="shared" si="14"/>
        <v>0</v>
      </c>
      <c r="M32" s="145">
        <f t="shared" si="14"/>
        <v>3.5</v>
      </c>
      <c r="N32" s="132">
        <f t="shared" si="14"/>
        <v>0.5</v>
      </c>
      <c r="O32" s="143"/>
      <c r="P32" s="133">
        <f t="shared" si="16"/>
        <v>14</v>
      </c>
      <c r="Q32" s="145">
        <f t="shared" si="16"/>
        <v>14.5</v>
      </c>
      <c r="R32" s="146">
        <f t="shared" si="16"/>
        <v>72.5</v>
      </c>
    </row>
    <row r="33" spans="1:18" s="13" customFormat="1" x14ac:dyDescent="0.15">
      <c r="A33" s="88" t="s">
        <v>75</v>
      </c>
      <c r="B33" s="132">
        <f t="shared" si="11"/>
        <v>40</v>
      </c>
      <c r="C33" s="133">
        <f t="shared" si="11"/>
        <v>5</v>
      </c>
      <c r="D33" s="147"/>
      <c r="E33" s="145">
        <f t="shared" si="12"/>
        <v>45</v>
      </c>
      <c r="F33" s="157"/>
      <c r="G33" s="158"/>
      <c r="H33" s="158"/>
      <c r="I33" s="159"/>
      <c r="J33" s="148"/>
      <c r="K33" s="133">
        <f t="shared" si="14"/>
        <v>4</v>
      </c>
      <c r="L33" s="133">
        <f t="shared" si="14"/>
        <v>0</v>
      </c>
      <c r="M33" s="145">
        <f t="shared" si="14"/>
        <v>4</v>
      </c>
      <c r="N33" s="132">
        <f t="shared" si="14"/>
        <v>0.5</v>
      </c>
      <c r="O33" s="143"/>
      <c r="P33" s="133">
        <f t="shared" si="16"/>
        <v>18</v>
      </c>
      <c r="Q33" s="145">
        <f t="shared" si="16"/>
        <v>18.5</v>
      </c>
      <c r="R33" s="146">
        <f t="shared" si="16"/>
        <v>67.5</v>
      </c>
    </row>
    <row r="34" spans="1:18" s="13" customFormat="1" x14ac:dyDescent="0.15">
      <c r="A34" s="88" t="s">
        <v>84</v>
      </c>
      <c r="B34" s="132">
        <f t="shared" si="11"/>
        <v>33.5</v>
      </c>
      <c r="C34" s="133">
        <f t="shared" si="11"/>
        <v>5.5</v>
      </c>
      <c r="D34" s="147"/>
      <c r="E34" s="145">
        <f t="shared" si="12"/>
        <v>39</v>
      </c>
      <c r="F34" s="157"/>
      <c r="G34" s="158"/>
      <c r="H34" s="158"/>
      <c r="I34" s="159"/>
      <c r="J34" s="148"/>
      <c r="K34" s="133">
        <f t="shared" si="14"/>
        <v>2.5</v>
      </c>
      <c r="L34" s="133">
        <f t="shared" si="14"/>
        <v>0</v>
      </c>
      <c r="M34" s="145">
        <f t="shared" si="14"/>
        <v>2.5</v>
      </c>
      <c r="N34" s="132">
        <f t="shared" si="14"/>
        <v>0</v>
      </c>
      <c r="O34" s="143"/>
      <c r="P34" s="133">
        <f t="shared" si="16"/>
        <v>22</v>
      </c>
      <c r="Q34" s="145">
        <f t="shared" si="16"/>
        <v>22</v>
      </c>
      <c r="R34" s="146">
        <f t="shared" si="16"/>
        <v>63.5</v>
      </c>
    </row>
    <row r="35" spans="1:18" s="13" customFormat="1" x14ac:dyDescent="0.15">
      <c r="A35" s="88" t="s">
        <v>85</v>
      </c>
      <c r="B35" s="132">
        <f t="shared" si="11"/>
        <v>20.5</v>
      </c>
      <c r="C35" s="133">
        <f t="shared" si="11"/>
        <v>2.5</v>
      </c>
      <c r="D35" s="147"/>
      <c r="E35" s="145">
        <f t="shared" si="12"/>
        <v>23</v>
      </c>
      <c r="F35" s="157"/>
      <c r="G35" s="158"/>
      <c r="H35" s="158"/>
      <c r="I35" s="159"/>
      <c r="J35" s="148"/>
      <c r="K35" s="133">
        <f t="shared" si="14"/>
        <v>2.5</v>
      </c>
      <c r="L35" s="133">
        <f t="shared" si="14"/>
        <v>0</v>
      </c>
      <c r="M35" s="145">
        <f t="shared" si="14"/>
        <v>2.5</v>
      </c>
      <c r="N35" s="132">
        <f t="shared" si="14"/>
        <v>0.5</v>
      </c>
      <c r="O35" s="143"/>
      <c r="P35" s="133">
        <f t="shared" si="16"/>
        <v>20</v>
      </c>
      <c r="Q35" s="145">
        <f t="shared" si="16"/>
        <v>20.5</v>
      </c>
      <c r="R35" s="146">
        <f t="shared" si="16"/>
        <v>46</v>
      </c>
    </row>
    <row r="36" spans="1:18" s="13" customFormat="1" x14ac:dyDescent="0.15">
      <c r="A36" s="88" t="s">
        <v>86</v>
      </c>
      <c r="B36" s="132">
        <f t="shared" si="11"/>
        <v>17.5</v>
      </c>
      <c r="C36" s="133">
        <f t="shared" si="11"/>
        <v>3</v>
      </c>
      <c r="D36" s="147"/>
      <c r="E36" s="145">
        <f t="shared" si="12"/>
        <v>20.5</v>
      </c>
      <c r="F36" s="157"/>
      <c r="G36" s="158"/>
      <c r="H36" s="158"/>
      <c r="I36" s="159"/>
      <c r="J36" s="148"/>
      <c r="K36" s="133">
        <f t="shared" si="14"/>
        <v>2.5</v>
      </c>
      <c r="L36" s="133">
        <f t="shared" si="14"/>
        <v>0</v>
      </c>
      <c r="M36" s="145">
        <f t="shared" si="14"/>
        <v>2.5</v>
      </c>
      <c r="N36" s="132">
        <f t="shared" si="14"/>
        <v>1</v>
      </c>
      <c r="O36" s="143"/>
      <c r="P36" s="133">
        <f t="shared" si="16"/>
        <v>19</v>
      </c>
      <c r="Q36" s="145">
        <f t="shared" si="16"/>
        <v>20</v>
      </c>
      <c r="R36" s="146">
        <f t="shared" si="16"/>
        <v>43</v>
      </c>
    </row>
    <row r="37" spans="1:18" s="13" customFormat="1" ht="14" thickBot="1" x14ac:dyDescent="0.2">
      <c r="A37" s="88" t="s">
        <v>76</v>
      </c>
      <c r="B37" s="132">
        <f t="shared" si="11"/>
        <v>17.5</v>
      </c>
      <c r="C37" s="133">
        <f t="shared" si="11"/>
        <v>3</v>
      </c>
      <c r="D37" s="147"/>
      <c r="E37" s="145">
        <f t="shared" si="12"/>
        <v>20.5</v>
      </c>
      <c r="F37" s="157"/>
      <c r="G37" s="158"/>
      <c r="H37" s="158"/>
      <c r="I37" s="159"/>
      <c r="J37" s="148"/>
      <c r="K37" s="133">
        <f t="shared" si="14"/>
        <v>1.5</v>
      </c>
      <c r="L37" s="139">
        <f t="shared" si="14"/>
        <v>0</v>
      </c>
      <c r="M37" s="155">
        <f t="shared" si="14"/>
        <v>1.5</v>
      </c>
      <c r="N37" s="140">
        <f t="shared" si="14"/>
        <v>1</v>
      </c>
      <c r="O37" s="152"/>
      <c r="P37" s="139">
        <f t="shared" si="16"/>
        <v>15</v>
      </c>
      <c r="Q37" s="155">
        <f t="shared" si="16"/>
        <v>16</v>
      </c>
      <c r="R37" s="160">
        <f>SUM(R20:R23)</f>
        <v>38</v>
      </c>
    </row>
    <row r="38" spans="1:18" x14ac:dyDescent="0.15">
      <c r="A38" s="25"/>
      <c r="B38" s="161"/>
      <c r="C38" s="162"/>
      <c r="D38" s="163"/>
      <c r="E38" s="164"/>
      <c r="F38" s="165"/>
      <c r="G38" s="166"/>
      <c r="H38" s="166"/>
      <c r="I38" s="164"/>
      <c r="J38" s="167"/>
      <c r="K38" s="162"/>
      <c r="L38" s="162"/>
      <c r="M38" s="164"/>
      <c r="N38" s="161"/>
      <c r="O38" s="163"/>
      <c r="P38" s="162"/>
      <c r="Q38" s="164"/>
      <c r="R38" s="168"/>
    </row>
    <row r="39" spans="1:18" x14ac:dyDescent="0.15">
      <c r="A39" s="75" t="s">
        <v>89</v>
      </c>
      <c r="B39" s="142">
        <f>SUM(B8:B23)</f>
        <v>116</v>
      </c>
      <c r="C39" s="169">
        <f t="shared" ref="C39:Q39" si="17">SUM(C8:C23)</f>
        <v>10.5</v>
      </c>
      <c r="D39" s="170"/>
      <c r="E39" s="142">
        <f t="shared" si="17"/>
        <v>126.5</v>
      </c>
      <c r="F39" s="142" t="e">
        <f t="shared" si="17"/>
        <v>#REF!</v>
      </c>
      <c r="G39" s="142" t="e">
        <f t="shared" si="17"/>
        <v>#REF!</v>
      </c>
      <c r="H39" s="142" t="e">
        <f t="shared" si="17"/>
        <v>#REF!</v>
      </c>
      <c r="I39" s="142" t="e">
        <f t="shared" si="17"/>
        <v>#REF!</v>
      </c>
      <c r="J39" s="171"/>
      <c r="K39" s="142">
        <f t="shared" si="17"/>
        <v>15</v>
      </c>
      <c r="L39" s="169">
        <f t="shared" si="17"/>
        <v>2</v>
      </c>
      <c r="M39" s="172">
        <f t="shared" si="17"/>
        <v>17</v>
      </c>
      <c r="N39" s="142">
        <f t="shared" si="17"/>
        <v>2</v>
      </c>
      <c r="O39" s="171"/>
      <c r="P39" s="142">
        <f t="shared" si="17"/>
        <v>64.5</v>
      </c>
      <c r="Q39" s="172">
        <f t="shared" si="17"/>
        <v>66.5</v>
      </c>
      <c r="R39" s="173">
        <f>SUM(R8:R23)</f>
        <v>210</v>
      </c>
    </row>
    <row r="40" spans="1:18" x14ac:dyDescent="0.15">
      <c r="A40" s="23" t="s">
        <v>11</v>
      </c>
      <c r="B40" s="142">
        <f>MAX(B25:B37)</f>
        <v>50</v>
      </c>
      <c r="C40" s="169">
        <f t="shared" ref="C40:R40" si="18">MAX(C25:C37)</f>
        <v>5.5</v>
      </c>
      <c r="D40" s="170"/>
      <c r="E40" s="142">
        <f t="shared" si="18"/>
        <v>54.5</v>
      </c>
      <c r="F40" s="142" t="e">
        <f t="shared" si="18"/>
        <v>#REF!</v>
      </c>
      <c r="G40" s="142" t="e">
        <f t="shared" si="18"/>
        <v>#REF!</v>
      </c>
      <c r="H40" s="142" t="e">
        <f t="shared" si="18"/>
        <v>#REF!</v>
      </c>
      <c r="I40" s="142" t="e">
        <f t="shared" si="18"/>
        <v>#REF!</v>
      </c>
      <c r="J40" s="171"/>
      <c r="K40" s="142">
        <f t="shared" si="18"/>
        <v>6.5</v>
      </c>
      <c r="L40" s="169">
        <f t="shared" si="18"/>
        <v>1.5</v>
      </c>
      <c r="M40" s="172">
        <f t="shared" si="18"/>
        <v>7</v>
      </c>
      <c r="N40" s="142">
        <f t="shared" si="18"/>
        <v>1</v>
      </c>
      <c r="O40" s="171"/>
      <c r="P40" s="142">
        <f t="shared" si="18"/>
        <v>22</v>
      </c>
      <c r="Q40" s="172">
        <f t="shared" si="18"/>
        <v>22</v>
      </c>
      <c r="R40" s="180">
        <f t="shared" si="18"/>
        <v>74</v>
      </c>
    </row>
    <row r="41" spans="1:18" x14ac:dyDescent="0.15">
      <c r="A41" s="23" t="s">
        <v>12</v>
      </c>
      <c r="B41" s="142">
        <f t="shared" ref="B41:Q41" si="19">SUM(B8:B23)/4</f>
        <v>29</v>
      </c>
      <c r="C41" s="169">
        <f t="shared" si="19"/>
        <v>2.625</v>
      </c>
      <c r="D41" s="170"/>
      <c r="E41" s="142">
        <f t="shared" si="19"/>
        <v>31.625</v>
      </c>
      <c r="F41" s="142" t="e">
        <f t="shared" si="19"/>
        <v>#REF!</v>
      </c>
      <c r="G41" s="142" t="e">
        <f t="shared" si="19"/>
        <v>#REF!</v>
      </c>
      <c r="H41" s="142" t="e">
        <f t="shared" si="19"/>
        <v>#REF!</v>
      </c>
      <c r="I41" s="142" t="e">
        <f t="shared" si="19"/>
        <v>#REF!</v>
      </c>
      <c r="J41" s="171"/>
      <c r="K41" s="142">
        <f t="shared" si="19"/>
        <v>3.75</v>
      </c>
      <c r="L41" s="169">
        <f t="shared" si="19"/>
        <v>0.5</v>
      </c>
      <c r="M41" s="172">
        <f t="shared" si="19"/>
        <v>4.25</v>
      </c>
      <c r="N41" s="142">
        <f t="shared" si="19"/>
        <v>0.5</v>
      </c>
      <c r="O41" s="171"/>
      <c r="P41" s="142">
        <f t="shared" si="19"/>
        <v>16.125</v>
      </c>
      <c r="Q41" s="172">
        <f t="shared" si="19"/>
        <v>16.625</v>
      </c>
      <c r="R41" s="173">
        <f>E41+M41+Q41</f>
        <v>52.5</v>
      </c>
    </row>
    <row r="42" spans="1:18" ht="14" thickBot="1" x14ac:dyDescent="0.2">
      <c r="A42" s="24"/>
      <c r="B42" s="182"/>
      <c r="C42" s="183"/>
      <c r="D42" s="212"/>
      <c r="E42" s="213"/>
      <c r="F42" s="214"/>
      <c r="G42" s="212"/>
      <c r="H42" s="212"/>
      <c r="I42" s="213"/>
      <c r="J42" s="214"/>
      <c r="K42" s="183"/>
      <c r="L42" s="183"/>
      <c r="M42" s="213"/>
      <c r="N42" s="182"/>
      <c r="O42" s="212"/>
      <c r="P42" s="183"/>
      <c r="Q42" s="213"/>
      <c r="R42" s="215"/>
    </row>
    <row r="43" spans="1:18" x14ac:dyDescent="0.15">
      <c r="A43" s="26"/>
      <c r="B43" s="58"/>
      <c r="C43" s="58"/>
      <c r="D43" s="27"/>
      <c r="E43" s="27"/>
      <c r="F43" s="27"/>
      <c r="G43" s="27"/>
      <c r="H43" s="27"/>
      <c r="I43" s="27"/>
      <c r="J43" s="27"/>
      <c r="K43" s="58"/>
      <c r="L43" s="58"/>
      <c r="M43" s="27"/>
      <c r="N43" s="58"/>
      <c r="O43" s="27"/>
      <c r="P43" s="58"/>
      <c r="Q43" s="27"/>
    </row>
    <row r="44" spans="1:18" ht="14" thickBot="1" x14ac:dyDescent="0.2">
      <c r="A44" s="1"/>
      <c r="B44" s="45" t="s">
        <v>95</v>
      </c>
      <c r="D44" s="2"/>
      <c r="M44" s="1" t="str">
        <f>cycle!B4</f>
        <v>Sunny</v>
      </c>
    </row>
    <row r="45" spans="1:18" x14ac:dyDescent="0.15">
      <c r="A45" s="4"/>
      <c r="B45" s="48" t="s">
        <v>3</v>
      </c>
      <c r="C45" s="49"/>
      <c r="D45" s="6"/>
      <c r="E45" s="7"/>
      <c r="F45" s="5" t="s">
        <v>4</v>
      </c>
      <c r="G45" s="6"/>
      <c r="H45" s="6"/>
      <c r="I45" s="7"/>
      <c r="J45" s="5" t="s">
        <v>5</v>
      </c>
      <c r="K45" s="49"/>
      <c r="L45" s="49"/>
      <c r="M45" s="7"/>
      <c r="N45" s="48" t="s">
        <v>6</v>
      </c>
      <c r="O45" s="6"/>
      <c r="P45" s="49"/>
      <c r="Q45" s="7"/>
      <c r="R45" s="30" t="s">
        <v>36</v>
      </c>
    </row>
    <row r="46" spans="1:18" s="13" customFormat="1" ht="14" thickBot="1" x14ac:dyDescent="0.2">
      <c r="A46" s="8"/>
      <c r="B46" s="50"/>
      <c r="C46" s="51" t="str">
        <f>C5</f>
        <v>Hutt Rd</v>
      </c>
      <c r="D46" s="11"/>
      <c r="E46" s="12"/>
      <c r="F46" s="9"/>
      <c r="G46" s="10" t="str">
        <f>G5</f>
        <v>XXXX</v>
      </c>
      <c r="H46" s="11"/>
      <c r="I46" s="12"/>
      <c r="J46" s="9"/>
      <c r="K46" s="51" t="str">
        <f>K5</f>
        <v>Tinakori</v>
      </c>
      <c r="L46" s="61"/>
      <c r="M46" s="12"/>
      <c r="N46" s="50"/>
      <c r="O46" s="10" t="str">
        <f>O5</f>
        <v>Thorndon Quay</v>
      </c>
      <c r="P46" s="61"/>
      <c r="Q46" s="12"/>
      <c r="R46" s="31"/>
    </row>
    <row r="47" spans="1:18" s="18" customFormat="1" ht="11" x14ac:dyDescent="0.15">
      <c r="A47" s="14"/>
      <c r="B47" s="52" t="s">
        <v>7</v>
      </c>
      <c r="C47" s="53" t="s">
        <v>8</v>
      </c>
      <c r="D47" s="16" t="s">
        <v>9</v>
      </c>
      <c r="E47" s="17" t="s">
        <v>10</v>
      </c>
      <c r="F47" s="230" t="s">
        <v>7</v>
      </c>
      <c r="G47" s="16" t="s">
        <v>8</v>
      </c>
      <c r="H47" s="16" t="s">
        <v>9</v>
      </c>
      <c r="I47" s="17" t="s">
        <v>10</v>
      </c>
      <c r="J47" s="15" t="s">
        <v>7</v>
      </c>
      <c r="K47" s="53" t="s">
        <v>8</v>
      </c>
      <c r="L47" s="53" t="s">
        <v>9</v>
      </c>
      <c r="M47" s="17" t="s">
        <v>10</v>
      </c>
      <c r="N47" s="52" t="s">
        <v>7</v>
      </c>
      <c r="O47" s="16" t="s">
        <v>8</v>
      </c>
      <c r="P47" s="53" t="s">
        <v>9</v>
      </c>
      <c r="Q47" s="17" t="s">
        <v>10</v>
      </c>
      <c r="R47" s="32"/>
    </row>
    <row r="48" spans="1:18" s="13" customFormat="1" x14ac:dyDescent="0.15">
      <c r="A48" s="8"/>
      <c r="B48" s="36"/>
      <c r="C48" s="37"/>
      <c r="D48" s="20"/>
      <c r="E48" s="21"/>
      <c r="F48" s="231"/>
      <c r="G48" s="20"/>
      <c r="H48" s="20"/>
      <c r="I48" s="21"/>
      <c r="J48" s="19"/>
      <c r="K48" s="37"/>
      <c r="L48" s="37"/>
      <c r="M48" s="21"/>
      <c r="N48" s="36"/>
      <c r="O48" s="20"/>
      <c r="P48" s="37"/>
      <c r="Q48" s="22"/>
      <c r="R48" s="33"/>
    </row>
    <row r="49" spans="1:18" s="13" customFormat="1" x14ac:dyDescent="0.15">
      <c r="A49" s="88" t="s">
        <v>61</v>
      </c>
      <c r="B49" s="132">
        <v>2</v>
      </c>
      <c r="C49" s="133">
        <v>1</v>
      </c>
      <c r="D49" s="143"/>
      <c r="E49" s="145">
        <f t="shared" ref="E49:E64" si="20">SUM(B49:D49)</f>
        <v>3</v>
      </c>
      <c r="F49" s="232"/>
      <c r="G49" s="151"/>
      <c r="H49" s="151"/>
      <c r="I49" s="145">
        <f t="shared" ref="I49:I56" si="21">SUM(F49:H49)</f>
        <v>0</v>
      </c>
      <c r="J49" s="144"/>
      <c r="K49" s="133">
        <v>3</v>
      </c>
      <c r="L49" s="133">
        <v>0</v>
      </c>
      <c r="M49" s="145">
        <f t="shared" ref="M49:M64" si="22">SUM(J49:L49)</f>
        <v>3</v>
      </c>
      <c r="N49" s="132">
        <v>0</v>
      </c>
      <c r="O49" s="143"/>
      <c r="P49" s="133">
        <v>2</v>
      </c>
      <c r="Q49" s="145">
        <f t="shared" ref="Q49:Q64" si="23">SUM(N49:P49)</f>
        <v>2</v>
      </c>
      <c r="R49" s="146">
        <f>E49+M49+Q49</f>
        <v>8</v>
      </c>
    </row>
    <row r="50" spans="1:18" s="13" customFormat="1" x14ac:dyDescent="0.15">
      <c r="A50" s="88" t="s">
        <v>44</v>
      </c>
      <c r="B50" s="132">
        <v>9</v>
      </c>
      <c r="C50" s="133">
        <v>0</v>
      </c>
      <c r="D50" s="143"/>
      <c r="E50" s="145">
        <f t="shared" si="20"/>
        <v>9</v>
      </c>
      <c r="F50" s="232"/>
      <c r="G50" s="151"/>
      <c r="H50" s="151"/>
      <c r="I50" s="145">
        <f t="shared" si="21"/>
        <v>0</v>
      </c>
      <c r="J50" s="144"/>
      <c r="K50" s="133">
        <v>2</v>
      </c>
      <c r="L50" s="133">
        <v>0</v>
      </c>
      <c r="M50" s="145">
        <f t="shared" si="22"/>
        <v>2</v>
      </c>
      <c r="N50" s="132">
        <v>0</v>
      </c>
      <c r="O50" s="143"/>
      <c r="P50" s="133">
        <v>5</v>
      </c>
      <c r="Q50" s="145">
        <f t="shared" si="23"/>
        <v>5</v>
      </c>
      <c r="R50" s="146">
        <f t="shared" ref="R50:R64" si="24">E50+M50+Q50</f>
        <v>16</v>
      </c>
    </row>
    <row r="51" spans="1:18" s="13" customFormat="1" x14ac:dyDescent="0.15">
      <c r="A51" s="88" t="s">
        <v>45</v>
      </c>
      <c r="B51" s="132">
        <v>5</v>
      </c>
      <c r="C51" s="133">
        <v>1</v>
      </c>
      <c r="D51" s="143"/>
      <c r="E51" s="145">
        <f t="shared" si="20"/>
        <v>6</v>
      </c>
      <c r="F51" s="232"/>
      <c r="G51" s="151"/>
      <c r="H51" s="151"/>
      <c r="I51" s="145">
        <f t="shared" si="21"/>
        <v>0</v>
      </c>
      <c r="J51" s="144"/>
      <c r="K51" s="133">
        <v>2</v>
      </c>
      <c r="L51" s="133">
        <v>0</v>
      </c>
      <c r="M51" s="145">
        <f t="shared" si="22"/>
        <v>2</v>
      </c>
      <c r="N51" s="132">
        <v>0</v>
      </c>
      <c r="O51" s="143"/>
      <c r="P51" s="133">
        <v>3</v>
      </c>
      <c r="Q51" s="145">
        <f t="shared" si="23"/>
        <v>3</v>
      </c>
      <c r="R51" s="146">
        <f t="shared" si="24"/>
        <v>11</v>
      </c>
    </row>
    <row r="52" spans="1:18" s="13" customFormat="1" x14ac:dyDescent="0.15">
      <c r="A52" s="88" t="s">
        <v>46</v>
      </c>
      <c r="B52" s="132">
        <v>10</v>
      </c>
      <c r="C52" s="133">
        <v>0</v>
      </c>
      <c r="D52" s="143"/>
      <c r="E52" s="145">
        <f t="shared" si="20"/>
        <v>10</v>
      </c>
      <c r="F52" s="232"/>
      <c r="G52" s="151"/>
      <c r="H52" s="151"/>
      <c r="I52" s="145">
        <f t="shared" si="21"/>
        <v>0</v>
      </c>
      <c r="J52" s="144"/>
      <c r="K52" s="133">
        <v>2</v>
      </c>
      <c r="L52" s="133">
        <v>0</v>
      </c>
      <c r="M52" s="145">
        <f t="shared" si="22"/>
        <v>2</v>
      </c>
      <c r="N52" s="132">
        <v>1</v>
      </c>
      <c r="O52" s="143"/>
      <c r="P52" s="133">
        <v>3</v>
      </c>
      <c r="Q52" s="145">
        <f t="shared" si="23"/>
        <v>4</v>
      </c>
      <c r="R52" s="146">
        <f t="shared" si="24"/>
        <v>16</v>
      </c>
    </row>
    <row r="53" spans="1:18" s="13" customFormat="1" x14ac:dyDescent="0.15">
      <c r="A53" s="88" t="s">
        <v>62</v>
      </c>
      <c r="B53" s="132">
        <v>8</v>
      </c>
      <c r="C53" s="133">
        <v>0</v>
      </c>
      <c r="D53" s="143"/>
      <c r="E53" s="145">
        <f t="shared" si="20"/>
        <v>8</v>
      </c>
      <c r="F53" s="232"/>
      <c r="G53" s="151"/>
      <c r="H53" s="151"/>
      <c r="I53" s="145">
        <f t="shared" si="21"/>
        <v>0</v>
      </c>
      <c r="J53" s="144"/>
      <c r="K53" s="133">
        <v>1</v>
      </c>
      <c r="L53" s="133">
        <v>2</v>
      </c>
      <c r="M53" s="145">
        <f t="shared" si="22"/>
        <v>3</v>
      </c>
      <c r="N53" s="132">
        <v>0</v>
      </c>
      <c r="O53" s="143"/>
      <c r="P53" s="133">
        <v>4</v>
      </c>
      <c r="Q53" s="145">
        <f t="shared" si="23"/>
        <v>4</v>
      </c>
      <c r="R53" s="146">
        <f t="shared" si="24"/>
        <v>15</v>
      </c>
    </row>
    <row r="54" spans="1:18" s="13" customFormat="1" x14ac:dyDescent="0.15">
      <c r="A54" s="88" t="s">
        <v>63</v>
      </c>
      <c r="B54" s="132">
        <v>15</v>
      </c>
      <c r="C54" s="133">
        <v>0</v>
      </c>
      <c r="D54" s="143"/>
      <c r="E54" s="145">
        <f t="shared" si="20"/>
        <v>15</v>
      </c>
      <c r="F54" s="232"/>
      <c r="G54" s="151"/>
      <c r="H54" s="151"/>
      <c r="I54" s="145">
        <f t="shared" si="21"/>
        <v>0</v>
      </c>
      <c r="J54" s="144"/>
      <c r="K54" s="133">
        <v>0</v>
      </c>
      <c r="L54" s="133">
        <v>0</v>
      </c>
      <c r="M54" s="145">
        <f t="shared" si="22"/>
        <v>0</v>
      </c>
      <c r="N54" s="132">
        <v>0</v>
      </c>
      <c r="O54" s="143"/>
      <c r="P54" s="133">
        <v>7</v>
      </c>
      <c r="Q54" s="145">
        <f t="shared" si="23"/>
        <v>7</v>
      </c>
      <c r="R54" s="146">
        <f t="shared" si="24"/>
        <v>22</v>
      </c>
    </row>
    <row r="55" spans="1:18" s="13" customFormat="1" ht="15" customHeight="1" x14ac:dyDescent="0.15">
      <c r="A55" s="88" t="s">
        <v>64</v>
      </c>
      <c r="B55" s="132">
        <v>7</v>
      </c>
      <c r="C55" s="133">
        <v>0</v>
      </c>
      <c r="D55" s="143"/>
      <c r="E55" s="145">
        <f t="shared" si="20"/>
        <v>7</v>
      </c>
      <c r="F55" s="232"/>
      <c r="G55" s="151"/>
      <c r="H55" s="151"/>
      <c r="I55" s="145">
        <f t="shared" si="21"/>
        <v>0</v>
      </c>
      <c r="J55" s="144"/>
      <c r="K55" s="133">
        <v>2</v>
      </c>
      <c r="L55" s="133">
        <v>0</v>
      </c>
      <c r="M55" s="145">
        <f t="shared" si="22"/>
        <v>2</v>
      </c>
      <c r="N55" s="132">
        <v>0</v>
      </c>
      <c r="O55" s="143"/>
      <c r="P55" s="133">
        <v>11</v>
      </c>
      <c r="Q55" s="145">
        <f t="shared" si="23"/>
        <v>11</v>
      </c>
      <c r="R55" s="146">
        <f t="shared" si="24"/>
        <v>20</v>
      </c>
    </row>
    <row r="56" spans="1:18" s="13" customFormat="1" ht="14.25" customHeight="1" x14ac:dyDescent="0.15">
      <c r="A56" s="88" t="s">
        <v>65</v>
      </c>
      <c r="B56" s="132">
        <v>25</v>
      </c>
      <c r="C56" s="133">
        <v>0</v>
      </c>
      <c r="D56" s="143"/>
      <c r="E56" s="145">
        <f t="shared" si="20"/>
        <v>25</v>
      </c>
      <c r="F56" s="232"/>
      <c r="G56" s="151"/>
      <c r="H56" s="151"/>
      <c r="I56" s="145">
        <f t="shared" si="21"/>
        <v>0</v>
      </c>
      <c r="J56" s="144"/>
      <c r="K56" s="133">
        <v>0</v>
      </c>
      <c r="L56" s="133">
        <v>0</v>
      </c>
      <c r="M56" s="145">
        <f t="shared" si="22"/>
        <v>0</v>
      </c>
      <c r="N56" s="132">
        <v>0</v>
      </c>
      <c r="O56" s="143"/>
      <c r="P56" s="133">
        <v>2</v>
      </c>
      <c r="Q56" s="145">
        <f t="shared" si="23"/>
        <v>2</v>
      </c>
      <c r="R56" s="146">
        <f t="shared" si="24"/>
        <v>27</v>
      </c>
    </row>
    <row r="57" spans="1:18" s="13" customFormat="1" ht="14.25" customHeight="1" x14ac:dyDescent="0.15">
      <c r="A57" s="88" t="s">
        <v>66</v>
      </c>
      <c r="B57" s="132">
        <v>21</v>
      </c>
      <c r="C57" s="133">
        <v>1</v>
      </c>
      <c r="D57" s="143"/>
      <c r="E57" s="145">
        <f t="shared" si="20"/>
        <v>22</v>
      </c>
      <c r="F57" s="232"/>
      <c r="G57" s="151"/>
      <c r="H57" s="151"/>
      <c r="I57" s="151"/>
      <c r="J57" s="143"/>
      <c r="K57" s="133">
        <v>2</v>
      </c>
      <c r="L57" s="133">
        <v>0</v>
      </c>
      <c r="M57" s="145">
        <f t="shared" si="22"/>
        <v>2</v>
      </c>
      <c r="N57" s="149">
        <v>1</v>
      </c>
      <c r="O57" s="143"/>
      <c r="P57" s="133">
        <v>5</v>
      </c>
      <c r="Q57" s="145">
        <f t="shared" si="23"/>
        <v>6</v>
      </c>
      <c r="R57" s="146">
        <f t="shared" si="24"/>
        <v>30</v>
      </c>
    </row>
    <row r="58" spans="1:18" s="13" customFormat="1" ht="14.25" customHeight="1" x14ac:dyDescent="0.15">
      <c r="A58" s="88" t="s">
        <v>67</v>
      </c>
      <c r="B58" s="132">
        <v>29</v>
      </c>
      <c r="C58" s="133">
        <v>7</v>
      </c>
      <c r="D58" s="143"/>
      <c r="E58" s="145">
        <f t="shared" si="20"/>
        <v>36</v>
      </c>
      <c r="F58" s="232"/>
      <c r="G58" s="151"/>
      <c r="H58" s="151"/>
      <c r="I58" s="151"/>
      <c r="J58" s="143"/>
      <c r="K58" s="133">
        <v>1</v>
      </c>
      <c r="L58" s="133">
        <v>0</v>
      </c>
      <c r="M58" s="145">
        <f t="shared" si="22"/>
        <v>1</v>
      </c>
      <c r="N58" s="149">
        <v>0</v>
      </c>
      <c r="O58" s="143"/>
      <c r="P58" s="133">
        <v>10</v>
      </c>
      <c r="Q58" s="145">
        <f t="shared" si="23"/>
        <v>10</v>
      </c>
      <c r="R58" s="146">
        <f t="shared" si="24"/>
        <v>47</v>
      </c>
    </row>
    <row r="59" spans="1:18" s="13" customFormat="1" ht="14.25" customHeight="1" x14ac:dyDescent="0.15">
      <c r="A59" s="88" t="s">
        <v>68</v>
      </c>
      <c r="B59" s="132">
        <v>6</v>
      </c>
      <c r="C59" s="133">
        <v>1</v>
      </c>
      <c r="D59" s="143"/>
      <c r="E59" s="145">
        <f t="shared" si="20"/>
        <v>7</v>
      </c>
      <c r="F59" s="232"/>
      <c r="G59" s="151"/>
      <c r="H59" s="151"/>
      <c r="I59" s="151"/>
      <c r="J59" s="143"/>
      <c r="K59" s="133">
        <v>0</v>
      </c>
      <c r="L59" s="133">
        <v>0</v>
      </c>
      <c r="M59" s="145">
        <f t="shared" si="22"/>
        <v>0</v>
      </c>
      <c r="N59" s="149">
        <v>0</v>
      </c>
      <c r="O59" s="143"/>
      <c r="P59" s="133">
        <v>3</v>
      </c>
      <c r="Q59" s="145">
        <f t="shared" si="23"/>
        <v>3</v>
      </c>
      <c r="R59" s="146">
        <f t="shared" si="24"/>
        <v>10</v>
      </c>
    </row>
    <row r="60" spans="1:18" s="13" customFormat="1" ht="14.25" customHeight="1" x14ac:dyDescent="0.15">
      <c r="A60" s="88" t="s">
        <v>69</v>
      </c>
      <c r="B60" s="132">
        <v>4</v>
      </c>
      <c r="C60" s="133">
        <v>1</v>
      </c>
      <c r="D60" s="143"/>
      <c r="E60" s="145">
        <f t="shared" si="20"/>
        <v>5</v>
      </c>
      <c r="F60" s="232"/>
      <c r="G60" s="151"/>
      <c r="H60" s="151"/>
      <c r="I60" s="151"/>
      <c r="J60" s="143"/>
      <c r="K60" s="133">
        <v>2</v>
      </c>
      <c r="L60" s="133">
        <v>0</v>
      </c>
      <c r="M60" s="145">
        <f t="shared" si="22"/>
        <v>2</v>
      </c>
      <c r="N60" s="149">
        <v>0</v>
      </c>
      <c r="O60" s="143"/>
      <c r="P60" s="133">
        <v>6</v>
      </c>
      <c r="Q60" s="145">
        <f t="shared" si="23"/>
        <v>6</v>
      </c>
      <c r="R60" s="146">
        <f t="shared" si="24"/>
        <v>13</v>
      </c>
    </row>
    <row r="61" spans="1:18" s="13" customFormat="1" ht="14.25" customHeight="1" x14ac:dyDescent="0.15">
      <c r="A61" s="88" t="s">
        <v>70</v>
      </c>
      <c r="B61" s="132">
        <v>6</v>
      </c>
      <c r="C61" s="133">
        <v>1</v>
      </c>
      <c r="D61" s="143"/>
      <c r="E61" s="145">
        <f t="shared" si="20"/>
        <v>7</v>
      </c>
      <c r="F61" s="232"/>
      <c r="G61" s="151"/>
      <c r="H61" s="151"/>
      <c r="I61" s="151"/>
      <c r="J61" s="143"/>
      <c r="K61" s="133">
        <v>1</v>
      </c>
      <c r="L61" s="133">
        <v>0</v>
      </c>
      <c r="M61" s="145">
        <f t="shared" si="22"/>
        <v>1</v>
      </c>
      <c r="N61" s="149">
        <v>0</v>
      </c>
      <c r="O61" s="143"/>
      <c r="P61" s="133">
        <v>15</v>
      </c>
      <c r="Q61" s="145">
        <f t="shared" si="23"/>
        <v>15</v>
      </c>
      <c r="R61" s="146">
        <f t="shared" si="24"/>
        <v>23</v>
      </c>
    </row>
    <row r="62" spans="1:18" s="13" customFormat="1" ht="14.25" customHeight="1" x14ac:dyDescent="0.15">
      <c r="A62" s="88" t="s">
        <v>87</v>
      </c>
      <c r="B62" s="132">
        <v>6</v>
      </c>
      <c r="C62" s="133">
        <v>0</v>
      </c>
      <c r="D62" s="143"/>
      <c r="E62" s="145">
        <f t="shared" si="20"/>
        <v>6</v>
      </c>
      <c r="F62" s="232"/>
      <c r="G62" s="151"/>
      <c r="H62" s="151"/>
      <c r="I62" s="151"/>
      <c r="J62" s="143"/>
      <c r="K62" s="133">
        <v>1</v>
      </c>
      <c r="L62" s="133">
        <v>0</v>
      </c>
      <c r="M62" s="145">
        <f t="shared" si="22"/>
        <v>1</v>
      </c>
      <c r="N62" s="149">
        <v>1</v>
      </c>
      <c r="O62" s="143"/>
      <c r="P62" s="133">
        <v>5</v>
      </c>
      <c r="Q62" s="145">
        <f t="shared" si="23"/>
        <v>6</v>
      </c>
      <c r="R62" s="146">
        <f t="shared" si="24"/>
        <v>13</v>
      </c>
    </row>
    <row r="63" spans="1:18" s="13" customFormat="1" ht="14.25" customHeight="1" x14ac:dyDescent="0.15">
      <c r="A63" s="88" t="s">
        <v>72</v>
      </c>
      <c r="B63" s="132">
        <v>8</v>
      </c>
      <c r="C63" s="133">
        <v>1</v>
      </c>
      <c r="D63" s="143"/>
      <c r="E63" s="145">
        <f t="shared" si="20"/>
        <v>9</v>
      </c>
      <c r="F63" s="232"/>
      <c r="G63" s="151"/>
      <c r="H63" s="151"/>
      <c r="I63" s="151"/>
      <c r="J63" s="143"/>
      <c r="K63" s="133">
        <v>1</v>
      </c>
      <c r="L63" s="133">
        <v>0</v>
      </c>
      <c r="M63" s="145">
        <f t="shared" si="22"/>
        <v>1</v>
      </c>
      <c r="N63" s="149">
        <v>0</v>
      </c>
      <c r="O63" s="143"/>
      <c r="P63" s="133">
        <v>2</v>
      </c>
      <c r="Q63" s="145">
        <f t="shared" si="23"/>
        <v>2</v>
      </c>
      <c r="R63" s="146">
        <f t="shared" si="24"/>
        <v>12</v>
      </c>
    </row>
    <row r="64" spans="1:18" s="13" customFormat="1" x14ac:dyDescent="0.15">
      <c r="A64" s="88" t="s">
        <v>73</v>
      </c>
      <c r="B64" s="132">
        <v>8</v>
      </c>
      <c r="C64" s="133">
        <v>1</v>
      </c>
      <c r="D64" s="143"/>
      <c r="E64" s="145">
        <f t="shared" si="20"/>
        <v>9</v>
      </c>
      <c r="F64" s="232"/>
      <c r="G64" s="151"/>
      <c r="H64" s="151"/>
      <c r="I64" s="151"/>
      <c r="J64" s="143"/>
      <c r="K64" s="133">
        <v>0</v>
      </c>
      <c r="L64" s="133">
        <v>0</v>
      </c>
      <c r="M64" s="145">
        <f t="shared" si="22"/>
        <v>0</v>
      </c>
      <c r="N64" s="149">
        <v>0</v>
      </c>
      <c r="O64" s="143"/>
      <c r="P64" s="133">
        <v>2</v>
      </c>
      <c r="Q64" s="145">
        <f t="shared" si="23"/>
        <v>2</v>
      </c>
      <c r="R64" s="146">
        <f t="shared" si="24"/>
        <v>11</v>
      </c>
    </row>
    <row r="65" spans="1:18" s="13" customFormat="1" x14ac:dyDescent="0.15">
      <c r="A65" s="113"/>
      <c r="B65" s="137"/>
      <c r="C65" s="136"/>
      <c r="D65" s="147"/>
      <c r="E65" s="159"/>
      <c r="F65" s="216"/>
      <c r="G65" s="158"/>
      <c r="H65" s="158"/>
      <c r="I65" s="217"/>
      <c r="J65" s="218"/>
      <c r="K65" s="136"/>
      <c r="L65" s="136"/>
      <c r="M65" s="159"/>
      <c r="N65" s="219"/>
      <c r="O65" s="147"/>
      <c r="P65" s="136"/>
      <c r="Q65" s="159"/>
      <c r="R65" s="220"/>
    </row>
    <row r="66" spans="1:18" s="13" customFormat="1" x14ac:dyDescent="0.15">
      <c r="A66" s="88" t="s">
        <v>74</v>
      </c>
      <c r="B66" s="137">
        <f>SUM(B49:B64)</f>
        <v>169</v>
      </c>
      <c r="C66" s="136">
        <f>SUM(C49:C64)</f>
        <v>15</v>
      </c>
      <c r="D66" s="147"/>
      <c r="E66" s="138">
        <f t="shared" ref="E66:R66" si="25">SUM(E49:E52)</f>
        <v>28</v>
      </c>
      <c r="F66" s="219">
        <f t="shared" si="25"/>
        <v>0</v>
      </c>
      <c r="G66" s="136">
        <f t="shared" si="25"/>
        <v>0</v>
      </c>
      <c r="H66" s="136">
        <f t="shared" si="25"/>
        <v>0</v>
      </c>
      <c r="I66" s="136">
        <f t="shared" si="25"/>
        <v>0</v>
      </c>
      <c r="J66" s="147"/>
      <c r="K66" s="136">
        <f>SUM(K49:K64)</f>
        <v>20</v>
      </c>
      <c r="L66" s="136">
        <f>SUM(L49:L64)</f>
        <v>2</v>
      </c>
      <c r="M66" s="138">
        <f t="shared" si="25"/>
        <v>9</v>
      </c>
      <c r="N66" s="219">
        <f>SUM(N49:N64)</f>
        <v>3</v>
      </c>
      <c r="O66" s="147"/>
      <c r="P66" s="136">
        <f>SUM(P49:P64)</f>
        <v>85</v>
      </c>
      <c r="Q66" s="138">
        <f t="shared" si="25"/>
        <v>14</v>
      </c>
      <c r="R66" s="221">
        <f t="shared" si="25"/>
        <v>51</v>
      </c>
    </row>
    <row r="67" spans="1:18" s="13" customFormat="1" x14ac:dyDescent="0.15">
      <c r="A67" s="88" t="s">
        <v>77</v>
      </c>
      <c r="B67" s="137">
        <f t="shared" ref="B67:B78" si="26">SUM(B50:B53)</f>
        <v>32</v>
      </c>
      <c r="C67" s="136">
        <f t="shared" ref="C67:C78" si="27">SUM(C50:C53)</f>
        <v>1</v>
      </c>
      <c r="D67" s="147"/>
      <c r="E67" s="138">
        <f t="shared" ref="E67:I78" si="28">SUM(E50:E53)</f>
        <v>33</v>
      </c>
      <c r="F67" s="219">
        <f t="shared" si="28"/>
        <v>0</v>
      </c>
      <c r="G67" s="136">
        <f t="shared" si="28"/>
        <v>0</v>
      </c>
      <c r="H67" s="136">
        <f t="shared" si="28"/>
        <v>0</v>
      </c>
      <c r="I67" s="136">
        <f t="shared" si="28"/>
        <v>0</v>
      </c>
      <c r="J67" s="147"/>
      <c r="K67" s="136">
        <f t="shared" ref="K67:N78" si="29">SUM(K50:K53)</f>
        <v>7</v>
      </c>
      <c r="L67" s="136">
        <f t="shared" si="29"/>
        <v>2</v>
      </c>
      <c r="M67" s="138">
        <f t="shared" si="29"/>
        <v>9</v>
      </c>
      <c r="N67" s="219">
        <f t="shared" si="29"/>
        <v>1</v>
      </c>
      <c r="O67" s="147"/>
      <c r="P67" s="136">
        <f t="shared" ref="P67:R78" si="30">SUM(P50:P53)</f>
        <v>15</v>
      </c>
      <c r="Q67" s="138">
        <f t="shared" si="30"/>
        <v>16</v>
      </c>
      <c r="R67" s="221">
        <f t="shared" si="30"/>
        <v>58</v>
      </c>
    </row>
    <row r="68" spans="1:18" s="13" customFormat="1" x14ac:dyDescent="0.15">
      <c r="A68" s="88" t="s">
        <v>78</v>
      </c>
      <c r="B68" s="137">
        <f t="shared" si="26"/>
        <v>38</v>
      </c>
      <c r="C68" s="136">
        <f t="shared" si="27"/>
        <v>1</v>
      </c>
      <c r="D68" s="147"/>
      <c r="E68" s="138">
        <f t="shared" si="28"/>
        <v>39</v>
      </c>
      <c r="F68" s="216">
        <f t="shared" si="28"/>
        <v>0</v>
      </c>
      <c r="G68" s="158">
        <f t="shared" si="28"/>
        <v>0</v>
      </c>
      <c r="H68" s="158">
        <f t="shared" si="28"/>
        <v>0</v>
      </c>
      <c r="I68" s="158">
        <f t="shared" si="28"/>
        <v>0</v>
      </c>
      <c r="J68" s="147"/>
      <c r="K68" s="136">
        <f t="shared" si="29"/>
        <v>5</v>
      </c>
      <c r="L68" s="136">
        <f t="shared" si="29"/>
        <v>2</v>
      </c>
      <c r="M68" s="138">
        <f t="shared" si="29"/>
        <v>7</v>
      </c>
      <c r="N68" s="219">
        <f t="shared" si="29"/>
        <v>1</v>
      </c>
      <c r="O68" s="147"/>
      <c r="P68" s="136">
        <f t="shared" si="30"/>
        <v>17</v>
      </c>
      <c r="Q68" s="138">
        <f t="shared" si="30"/>
        <v>18</v>
      </c>
      <c r="R68" s="221">
        <f t="shared" si="30"/>
        <v>64</v>
      </c>
    </row>
    <row r="69" spans="1:18" s="13" customFormat="1" x14ac:dyDescent="0.15">
      <c r="A69" s="88" t="s">
        <v>79</v>
      </c>
      <c r="B69" s="137">
        <f t="shared" si="26"/>
        <v>40</v>
      </c>
      <c r="C69" s="136">
        <f t="shared" si="27"/>
        <v>0</v>
      </c>
      <c r="D69" s="147"/>
      <c r="E69" s="138">
        <f t="shared" si="28"/>
        <v>40</v>
      </c>
      <c r="F69" s="216">
        <f t="shared" si="28"/>
        <v>0</v>
      </c>
      <c r="G69" s="158">
        <f t="shared" si="28"/>
        <v>0</v>
      </c>
      <c r="H69" s="158">
        <f t="shared" si="28"/>
        <v>0</v>
      </c>
      <c r="I69" s="158">
        <f t="shared" si="28"/>
        <v>0</v>
      </c>
      <c r="J69" s="147"/>
      <c r="K69" s="136">
        <f t="shared" si="29"/>
        <v>5</v>
      </c>
      <c r="L69" s="136">
        <f t="shared" si="29"/>
        <v>2</v>
      </c>
      <c r="M69" s="138">
        <f t="shared" si="29"/>
        <v>7</v>
      </c>
      <c r="N69" s="219">
        <f t="shared" si="29"/>
        <v>1</v>
      </c>
      <c r="O69" s="147"/>
      <c r="P69" s="136">
        <f t="shared" si="30"/>
        <v>25</v>
      </c>
      <c r="Q69" s="138">
        <f t="shared" si="30"/>
        <v>26</v>
      </c>
      <c r="R69" s="221">
        <f t="shared" si="30"/>
        <v>73</v>
      </c>
    </row>
    <row r="70" spans="1:18" s="13" customFormat="1" x14ac:dyDescent="0.15">
      <c r="A70" s="88" t="s">
        <v>80</v>
      </c>
      <c r="B70" s="137">
        <f t="shared" si="26"/>
        <v>55</v>
      </c>
      <c r="C70" s="136">
        <f t="shared" si="27"/>
        <v>0</v>
      </c>
      <c r="D70" s="147"/>
      <c r="E70" s="138">
        <f t="shared" si="28"/>
        <v>55</v>
      </c>
      <c r="F70" s="216">
        <f t="shared" si="28"/>
        <v>0</v>
      </c>
      <c r="G70" s="158">
        <f t="shared" si="28"/>
        <v>0</v>
      </c>
      <c r="H70" s="158">
        <f t="shared" si="28"/>
        <v>0</v>
      </c>
      <c r="I70" s="158">
        <f t="shared" si="28"/>
        <v>0</v>
      </c>
      <c r="J70" s="147"/>
      <c r="K70" s="136">
        <f t="shared" si="29"/>
        <v>3</v>
      </c>
      <c r="L70" s="136">
        <f t="shared" si="29"/>
        <v>2</v>
      </c>
      <c r="M70" s="138">
        <f t="shared" si="29"/>
        <v>5</v>
      </c>
      <c r="N70" s="219">
        <f t="shared" si="29"/>
        <v>0</v>
      </c>
      <c r="O70" s="147"/>
      <c r="P70" s="136">
        <f t="shared" si="30"/>
        <v>24</v>
      </c>
      <c r="Q70" s="138">
        <f t="shared" si="30"/>
        <v>24</v>
      </c>
      <c r="R70" s="221">
        <f t="shared" si="30"/>
        <v>84</v>
      </c>
    </row>
    <row r="71" spans="1:18" s="13" customFormat="1" ht="14" thickBot="1" x14ac:dyDescent="0.2">
      <c r="A71" s="88" t="s">
        <v>81</v>
      </c>
      <c r="B71" s="137">
        <f t="shared" si="26"/>
        <v>68</v>
      </c>
      <c r="C71" s="136">
        <f t="shared" si="27"/>
        <v>1</v>
      </c>
      <c r="D71" s="222"/>
      <c r="E71" s="138">
        <f t="shared" si="28"/>
        <v>69</v>
      </c>
      <c r="F71" s="233">
        <f t="shared" si="28"/>
        <v>0</v>
      </c>
      <c r="G71" s="223">
        <f t="shared" si="28"/>
        <v>0</v>
      </c>
      <c r="H71" s="223">
        <f t="shared" si="28"/>
        <v>0</v>
      </c>
      <c r="I71" s="223">
        <f t="shared" si="28"/>
        <v>0</v>
      </c>
      <c r="J71" s="222"/>
      <c r="K71" s="136">
        <f t="shared" si="29"/>
        <v>4</v>
      </c>
      <c r="L71" s="136">
        <f t="shared" si="29"/>
        <v>0</v>
      </c>
      <c r="M71" s="138">
        <f t="shared" si="29"/>
        <v>4</v>
      </c>
      <c r="N71" s="219">
        <f t="shared" si="29"/>
        <v>1</v>
      </c>
      <c r="O71" s="222"/>
      <c r="P71" s="136">
        <f t="shared" si="30"/>
        <v>25</v>
      </c>
      <c r="Q71" s="138">
        <f t="shared" si="30"/>
        <v>26</v>
      </c>
      <c r="R71" s="221">
        <f t="shared" si="30"/>
        <v>99</v>
      </c>
    </row>
    <row r="72" spans="1:18" s="13" customFormat="1" x14ac:dyDescent="0.15">
      <c r="A72" s="88" t="s">
        <v>82</v>
      </c>
      <c r="B72" s="137">
        <f t="shared" si="26"/>
        <v>82</v>
      </c>
      <c r="C72" s="136">
        <f t="shared" si="27"/>
        <v>8</v>
      </c>
      <c r="D72" s="147"/>
      <c r="E72" s="138">
        <f t="shared" si="28"/>
        <v>90</v>
      </c>
      <c r="F72" s="216">
        <f t="shared" si="28"/>
        <v>0</v>
      </c>
      <c r="G72" s="158">
        <f t="shared" si="28"/>
        <v>0</v>
      </c>
      <c r="H72" s="158">
        <f t="shared" si="28"/>
        <v>0</v>
      </c>
      <c r="I72" s="158">
        <f t="shared" si="28"/>
        <v>0</v>
      </c>
      <c r="J72" s="147"/>
      <c r="K72" s="136">
        <f t="shared" si="29"/>
        <v>5</v>
      </c>
      <c r="L72" s="136">
        <f t="shared" si="29"/>
        <v>0</v>
      </c>
      <c r="M72" s="138">
        <f t="shared" si="29"/>
        <v>5</v>
      </c>
      <c r="N72" s="219">
        <f t="shared" si="29"/>
        <v>1</v>
      </c>
      <c r="O72" s="147"/>
      <c r="P72" s="136">
        <f t="shared" si="30"/>
        <v>28</v>
      </c>
      <c r="Q72" s="138">
        <f t="shared" si="30"/>
        <v>29</v>
      </c>
      <c r="R72" s="221">
        <f t="shared" si="30"/>
        <v>124</v>
      </c>
    </row>
    <row r="73" spans="1:18" s="13" customFormat="1" x14ac:dyDescent="0.15">
      <c r="A73" s="88" t="s">
        <v>83</v>
      </c>
      <c r="B73" s="137">
        <f t="shared" si="26"/>
        <v>81</v>
      </c>
      <c r="C73" s="136">
        <f t="shared" si="27"/>
        <v>9</v>
      </c>
      <c r="D73" s="147"/>
      <c r="E73" s="138">
        <f t="shared" si="28"/>
        <v>90</v>
      </c>
      <c r="F73" s="216">
        <f t="shared" si="28"/>
        <v>0</v>
      </c>
      <c r="G73" s="158">
        <f t="shared" si="28"/>
        <v>0</v>
      </c>
      <c r="H73" s="158">
        <f t="shared" si="28"/>
        <v>0</v>
      </c>
      <c r="I73" s="158">
        <f t="shared" si="28"/>
        <v>0</v>
      </c>
      <c r="J73" s="147"/>
      <c r="K73" s="136">
        <f t="shared" si="29"/>
        <v>3</v>
      </c>
      <c r="L73" s="136">
        <f t="shared" si="29"/>
        <v>0</v>
      </c>
      <c r="M73" s="138">
        <f t="shared" si="29"/>
        <v>3</v>
      </c>
      <c r="N73" s="219">
        <f t="shared" si="29"/>
        <v>1</v>
      </c>
      <c r="O73" s="147"/>
      <c r="P73" s="136">
        <f t="shared" si="30"/>
        <v>20</v>
      </c>
      <c r="Q73" s="138">
        <f t="shared" si="30"/>
        <v>21</v>
      </c>
      <c r="R73" s="221">
        <f t="shared" si="30"/>
        <v>114</v>
      </c>
    </row>
    <row r="74" spans="1:18" s="13" customFormat="1" x14ac:dyDescent="0.15">
      <c r="A74" s="88" t="s">
        <v>75</v>
      </c>
      <c r="B74" s="137">
        <f t="shared" si="26"/>
        <v>60</v>
      </c>
      <c r="C74" s="136">
        <f t="shared" si="27"/>
        <v>10</v>
      </c>
      <c r="D74" s="147"/>
      <c r="E74" s="138">
        <f t="shared" si="28"/>
        <v>70</v>
      </c>
      <c r="F74" s="216">
        <f t="shared" si="28"/>
        <v>0</v>
      </c>
      <c r="G74" s="158">
        <f t="shared" si="28"/>
        <v>0</v>
      </c>
      <c r="H74" s="158">
        <f t="shared" si="28"/>
        <v>0</v>
      </c>
      <c r="I74" s="158">
        <f t="shared" si="28"/>
        <v>0</v>
      </c>
      <c r="J74" s="147"/>
      <c r="K74" s="136">
        <f t="shared" si="29"/>
        <v>5</v>
      </c>
      <c r="L74" s="136">
        <f t="shared" si="29"/>
        <v>0</v>
      </c>
      <c r="M74" s="138">
        <f t="shared" si="29"/>
        <v>5</v>
      </c>
      <c r="N74" s="219">
        <f t="shared" si="29"/>
        <v>1</v>
      </c>
      <c r="O74" s="147"/>
      <c r="P74" s="136">
        <f t="shared" si="30"/>
        <v>24</v>
      </c>
      <c r="Q74" s="138">
        <f t="shared" si="30"/>
        <v>25</v>
      </c>
      <c r="R74" s="221">
        <f t="shared" si="30"/>
        <v>100</v>
      </c>
    </row>
    <row r="75" spans="1:18" s="13" customFormat="1" x14ac:dyDescent="0.15">
      <c r="A75" s="88" t="s">
        <v>84</v>
      </c>
      <c r="B75" s="137">
        <f t="shared" si="26"/>
        <v>45</v>
      </c>
      <c r="C75" s="136">
        <f t="shared" si="27"/>
        <v>10</v>
      </c>
      <c r="D75" s="147"/>
      <c r="E75" s="138">
        <f t="shared" si="28"/>
        <v>55</v>
      </c>
      <c r="F75" s="216">
        <f t="shared" si="28"/>
        <v>0</v>
      </c>
      <c r="G75" s="158">
        <f t="shared" si="28"/>
        <v>0</v>
      </c>
      <c r="H75" s="158">
        <f t="shared" si="28"/>
        <v>0</v>
      </c>
      <c r="I75" s="158">
        <f t="shared" si="28"/>
        <v>0</v>
      </c>
      <c r="J75" s="147"/>
      <c r="K75" s="136">
        <f t="shared" si="29"/>
        <v>4</v>
      </c>
      <c r="L75" s="136">
        <f t="shared" si="29"/>
        <v>0</v>
      </c>
      <c r="M75" s="138">
        <f t="shared" si="29"/>
        <v>4</v>
      </c>
      <c r="N75" s="219">
        <f t="shared" si="29"/>
        <v>0</v>
      </c>
      <c r="O75" s="147"/>
      <c r="P75" s="136">
        <f t="shared" si="30"/>
        <v>34</v>
      </c>
      <c r="Q75" s="138">
        <f t="shared" si="30"/>
        <v>34</v>
      </c>
      <c r="R75" s="221">
        <f t="shared" si="30"/>
        <v>93</v>
      </c>
    </row>
    <row r="76" spans="1:18" s="13" customFormat="1" x14ac:dyDescent="0.15">
      <c r="A76" s="88" t="s">
        <v>85</v>
      </c>
      <c r="B76" s="137">
        <f t="shared" si="26"/>
        <v>22</v>
      </c>
      <c r="C76" s="136">
        <f t="shared" si="27"/>
        <v>3</v>
      </c>
      <c r="D76" s="147"/>
      <c r="E76" s="138">
        <f t="shared" si="28"/>
        <v>25</v>
      </c>
      <c r="F76" s="216">
        <f t="shared" si="28"/>
        <v>0</v>
      </c>
      <c r="G76" s="158">
        <f t="shared" si="28"/>
        <v>0</v>
      </c>
      <c r="H76" s="158">
        <f t="shared" si="28"/>
        <v>0</v>
      </c>
      <c r="I76" s="158">
        <f t="shared" si="28"/>
        <v>0</v>
      </c>
      <c r="J76" s="147"/>
      <c r="K76" s="136">
        <f t="shared" si="29"/>
        <v>4</v>
      </c>
      <c r="L76" s="136">
        <f t="shared" si="29"/>
        <v>0</v>
      </c>
      <c r="M76" s="138">
        <f t="shared" si="29"/>
        <v>4</v>
      </c>
      <c r="N76" s="219">
        <f t="shared" si="29"/>
        <v>1</v>
      </c>
      <c r="O76" s="147"/>
      <c r="P76" s="136">
        <f t="shared" si="30"/>
        <v>29</v>
      </c>
      <c r="Q76" s="138">
        <f t="shared" si="30"/>
        <v>30</v>
      </c>
      <c r="R76" s="221">
        <f t="shared" si="30"/>
        <v>59</v>
      </c>
    </row>
    <row r="77" spans="1:18" s="13" customFormat="1" x14ac:dyDescent="0.15">
      <c r="A77" s="88" t="s">
        <v>86</v>
      </c>
      <c r="B77" s="137">
        <f t="shared" si="26"/>
        <v>24</v>
      </c>
      <c r="C77" s="136">
        <f t="shared" si="27"/>
        <v>3</v>
      </c>
      <c r="D77" s="147"/>
      <c r="E77" s="138">
        <f t="shared" si="28"/>
        <v>27</v>
      </c>
      <c r="F77" s="216">
        <f t="shared" si="28"/>
        <v>0</v>
      </c>
      <c r="G77" s="158">
        <f t="shared" si="28"/>
        <v>0</v>
      </c>
      <c r="H77" s="158">
        <f t="shared" si="28"/>
        <v>0</v>
      </c>
      <c r="I77" s="158">
        <f t="shared" si="28"/>
        <v>0</v>
      </c>
      <c r="J77" s="147"/>
      <c r="K77" s="136">
        <f t="shared" si="29"/>
        <v>5</v>
      </c>
      <c r="L77" s="136">
        <f t="shared" si="29"/>
        <v>0</v>
      </c>
      <c r="M77" s="138">
        <f t="shared" si="29"/>
        <v>5</v>
      </c>
      <c r="N77" s="219">
        <f t="shared" si="29"/>
        <v>1</v>
      </c>
      <c r="O77" s="147"/>
      <c r="P77" s="136">
        <f t="shared" si="30"/>
        <v>28</v>
      </c>
      <c r="Q77" s="138">
        <f t="shared" si="30"/>
        <v>29</v>
      </c>
      <c r="R77" s="221">
        <f t="shared" si="30"/>
        <v>61</v>
      </c>
    </row>
    <row r="78" spans="1:18" s="13" customFormat="1" x14ac:dyDescent="0.15">
      <c r="A78" s="88" t="s">
        <v>76</v>
      </c>
      <c r="B78" s="137">
        <f t="shared" si="26"/>
        <v>28</v>
      </c>
      <c r="C78" s="136">
        <f t="shared" si="27"/>
        <v>3</v>
      </c>
      <c r="D78" s="147"/>
      <c r="E78" s="138">
        <f t="shared" si="28"/>
        <v>31</v>
      </c>
      <c r="F78" s="216">
        <f t="shared" si="28"/>
        <v>0</v>
      </c>
      <c r="G78" s="158">
        <f t="shared" si="28"/>
        <v>0</v>
      </c>
      <c r="H78" s="158">
        <f t="shared" si="28"/>
        <v>0</v>
      </c>
      <c r="I78" s="158">
        <f t="shared" si="28"/>
        <v>0</v>
      </c>
      <c r="J78" s="147"/>
      <c r="K78" s="136">
        <f t="shared" si="29"/>
        <v>3</v>
      </c>
      <c r="L78" s="136">
        <f t="shared" si="29"/>
        <v>0</v>
      </c>
      <c r="M78" s="138">
        <f t="shared" si="29"/>
        <v>3</v>
      </c>
      <c r="N78" s="219">
        <f t="shared" si="29"/>
        <v>1</v>
      </c>
      <c r="O78" s="147"/>
      <c r="P78" s="136">
        <f t="shared" si="30"/>
        <v>24</v>
      </c>
      <c r="Q78" s="138">
        <f t="shared" si="30"/>
        <v>25</v>
      </c>
      <c r="R78" s="221">
        <f t="shared" si="30"/>
        <v>59</v>
      </c>
    </row>
    <row r="79" spans="1:18" s="13" customFormat="1" ht="14" thickBot="1" x14ac:dyDescent="0.2">
      <c r="A79" s="24"/>
      <c r="B79" s="224"/>
      <c r="C79" s="225"/>
      <c r="D79" s="223"/>
      <c r="E79" s="226"/>
      <c r="F79" s="233"/>
      <c r="G79" s="223"/>
      <c r="H79" s="223"/>
      <c r="I79" s="226"/>
      <c r="J79" s="227"/>
      <c r="K79" s="225"/>
      <c r="L79" s="225"/>
      <c r="M79" s="226"/>
      <c r="N79" s="224"/>
      <c r="O79" s="223"/>
      <c r="P79" s="225"/>
      <c r="Q79" s="226"/>
      <c r="R79" s="228"/>
    </row>
    <row r="80" spans="1:18" ht="20.25" customHeight="1" x14ac:dyDescent="0.15">
      <c r="A80" s="25"/>
      <c r="B80" s="161"/>
      <c r="C80" s="162"/>
      <c r="D80" s="166"/>
      <c r="E80" s="164"/>
      <c r="F80" s="165"/>
      <c r="G80" s="166"/>
      <c r="H80" s="166"/>
      <c r="I80" s="164"/>
      <c r="J80" s="165"/>
      <c r="K80" s="162"/>
      <c r="L80" s="162"/>
      <c r="M80" s="164"/>
      <c r="N80" s="161"/>
      <c r="O80" s="166"/>
      <c r="P80" s="162"/>
      <c r="Q80" s="164"/>
      <c r="R80" s="168"/>
    </row>
    <row r="81" spans="1:18" x14ac:dyDescent="0.15">
      <c r="A81" s="75" t="s">
        <v>89</v>
      </c>
      <c r="B81" s="142">
        <f>SUM(B49:B64)</f>
        <v>169</v>
      </c>
      <c r="C81" s="169">
        <f t="shared" ref="C81:R81" si="31">SUM(C49:C64)</f>
        <v>15</v>
      </c>
      <c r="D81" s="169">
        <f t="shared" si="31"/>
        <v>0</v>
      </c>
      <c r="E81" s="172">
        <f t="shared" si="31"/>
        <v>184</v>
      </c>
      <c r="F81" s="142">
        <f t="shared" si="31"/>
        <v>0</v>
      </c>
      <c r="G81" s="142">
        <f t="shared" si="31"/>
        <v>0</v>
      </c>
      <c r="H81" s="142">
        <f t="shared" si="31"/>
        <v>0</v>
      </c>
      <c r="I81" s="142">
        <f t="shared" si="31"/>
        <v>0</v>
      </c>
      <c r="J81" s="142">
        <f t="shared" si="31"/>
        <v>0</v>
      </c>
      <c r="K81" s="169">
        <f t="shared" si="31"/>
        <v>20</v>
      </c>
      <c r="L81" s="169">
        <f t="shared" si="31"/>
        <v>2</v>
      </c>
      <c r="M81" s="172">
        <f t="shared" si="31"/>
        <v>22</v>
      </c>
      <c r="N81" s="142">
        <f t="shared" si="31"/>
        <v>3</v>
      </c>
      <c r="O81" s="169">
        <f t="shared" si="31"/>
        <v>0</v>
      </c>
      <c r="P81" s="169">
        <f t="shared" si="31"/>
        <v>85</v>
      </c>
      <c r="Q81" s="172">
        <f t="shared" si="31"/>
        <v>88</v>
      </c>
      <c r="R81" s="180">
        <f t="shared" si="31"/>
        <v>294</v>
      </c>
    </row>
    <row r="82" spans="1:18" ht="14.25" customHeight="1" x14ac:dyDescent="0.15">
      <c r="A82" s="23" t="s">
        <v>11</v>
      </c>
      <c r="B82" s="142">
        <f>MAX(B66:B78)</f>
        <v>169</v>
      </c>
      <c r="C82" s="169">
        <f t="shared" ref="C82:Q82" si="32">MAX(C66:C78)</f>
        <v>15</v>
      </c>
      <c r="D82" s="169">
        <f t="shared" si="32"/>
        <v>0</v>
      </c>
      <c r="E82" s="172">
        <f t="shared" si="32"/>
        <v>90</v>
      </c>
      <c r="F82" s="142">
        <f t="shared" si="32"/>
        <v>0</v>
      </c>
      <c r="G82" s="142">
        <f t="shared" si="32"/>
        <v>0</v>
      </c>
      <c r="H82" s="142">
        <f t="shared" si="32"/>
        <v>0</v>
      </c>
      <c r="I82" s="142">
        <f t="shared" si="32"/>
        <v>0</v>
      </c>
      <c r="J82" s="142">
        <f t="shared" si="32"/>
        <v>0</v>
      </c>
      <c r="K82" s="169">
        <f t="shared" si="32"/>
        <v>20</v>
      </c>
      <c r="L82" s="169">
        <f t="shared" si="32"/>
        <v>2</v>
      </c>
      <c r="M82" s="172">
        <f t="shared" si="32"/>
        <v>9</v>
      </c>
      <c r="N82" s="142">
        <f t="shared" si="32"/>
        <v>3</v>
      </c>
      <c r="O82" s="169">
        <f t="shared" si="32"/>
        <v>0</v>
      </c>
      <c r="P82" s="169">
        <f t="shared" si="32"/>
        <v>85</v>
      </c>
      <c r="Q82" s="172">
        <f t="shared" si="32"/>
        <v>34</v>
      </c>
      <c r="R82" s="180">
        <f>MAX(R66:R78)</f>
        <v>124</v>
      </c>
    </row>
    <row r="83" spans="1:18" x14ac:dyDescent="0.15">
      <c r="A83" s="23" t="s">
        <v>12</v>
      </c>
      <c r="B83" s="142">
        <f>SUM(B49:B64)/4</f>
        <v>42.25</v>
      </c>
      <c r="C83" s="169">
        <f t="shared" ref="C83:R83" si="33">SUM(C49:C64)/4</f>
        <v>3.75</v>
      </c>
      <c r="D83" s="169">
        <f t="shared" si="33"/>
        <v>0</v>
      </c>
      <c r="E83" s="172">
        <f t="shared" si="33"/>
        <v>46</v>
      </c>
      <c r="F83" s="142">
        <f t="shared" si="33"/>
        <v>0</v>
      </c>
      <c r="G83" s="142">
        <f t="shared" si="33"/>
        <v>0</v>
      </c>
      <c r="H83" s="142">
        <f t="shared" si="33"/>
        <v>0</v>
      </c>
      <c r="I83" s="142">
        <f t="shared" si="33"/>
        <v>0</v>
      </c>
      <c r="J83" s="142">
        <f t="shared" si="33"/>
        <v>0</v>
      </c>
      <c r="K83" s="169">
        <f t="shared" si="33"/>
        <v>5</v>
      </c>
      <c r="L83" s="169">
        <f t="shared" si="33"/>
        <v>0.5</v>
      </c>
      <c r="M83" s="172">
        <f t="shared" si="33"/>
        <v>5.5</v>
      </c>
      <c r="N83" s="142">
        <f t="shared" si="33"/>
        <v>0.75</v>
      </c>
      <c r="O83" s="169">
        <f t="shared" si="33"/>
        <v>0</v>
      </c>
      <c r="P83" s="169">
        <f t="shared" si="33"/>
        <v>21.25</v>
      </c>
      <c r="Q83" s="172">
        <f t="shared" si="33"/>
        <v>22</v>
      </c>
      <c r="R83" s="180">
        <f t="shared" si="33"/>
        <v>73.5</v>
      </c>
    </row>
    <row r="84" spans="1:18" ht="14" thickBot="1" x14ac:dyDescent="0.2">
      <c r="A84" s="24"/>
      <c r="B84" s="182"/>
      <c r="C84" s="183"/>
      <c r="D84" s="212"/>
      <c r="E84" s="213"/>
      <c r="F84" s="214"/>
      <c r="G84" s="212"/>
      <c r="H84" s="212"/>
      <c r="I84" s="213"/>
      <c r="J84" s="214"/>
      <c r="K84" s="183"/>
      <c r="L84" s="183"/>
      <c r="M84" s="213"/>
      <c r="N84" s="182"/>
      <c r="O84" s="212"/>
      <c r="P84" s="183"/>
      <c r="Q84" s="213"/>
      <c r="R84" s="215"/>
    </row>
    <row r="85" spans="1:18" x14ac:dyDescent="0.15">
      <c r="A85" s="26"/>
      <c r="B85" s="58"/>
      <c r="C85" s="58"/>
      <c r="D85" s="27"/>
      <c r="E85" s="27"/>
      <c r="F85" s="27"/>
      <c r="G85" s="27"/>
      <c r="H85" s="27"/>
      <c r="I85" s="27"/>
      <c r="J85" s="27"/>
      <c r="K85" s="58"/>
      <c r="L85" s="58"/>
      <c r="M85" s="27"/>
      <c r="N85" s="58"/>
      <c r="O85" s="27"/>
      <c r="P85" s="58"/>
      <c r="Q85" s="27"/>
    </row>
    <row r="86" spans="1:18" ht="14" thickBot="1" x14ac:dyDescent="0.2">
      <c r="A86" s="1"/>
      <c r="B86" s="45" t="s">
        <v>96</v>
      </c>
      <c r="D86" s="2"/>
      <c r="M86" s="1" t="str">
        <f>cycle!B5</f>
        <v>Sunny</v>
      </c>
    </row>
    <row r="87" spans="1:18" x14ac:dyDescent="0.15">
      <c r="A87" s="4"/>
      <c r="B87" s="48" t="s">
        <v>3</v>
      </c>
      <c r="C87" s="49"/>
      <c r="D87" s="6"/>
      <c r="E87" s="7"/>
      <c r="F87" s="5" t="s">
        <v>4</v>
      </c>
      <c r="G87" s="6"/>
      <c r="H87" s="6"/>
      <c r="I87" s="7"/>
      <c r="J87" s="5" t="s">
        <v>5</v>
      </c>
      <c r="K87" s="48"/>
      <c r="L87" s="49"/>
      <c r="M87" s="7"/>
      <c r="N87" s="48" t="s">
        <v>6</v>
      </c>
      <c r="O87" s="6"/>
      <c r="P87" s="49"/>
      <c r="Q87" s="7"/>
      <c r="R87" s="7" t="s">
        <v>36</v>
      </c>
    </row>
    <row r="88" spans="1:18" s="13" customFormat="1" ht="14" thickBot="1" x14ac:dyDescent="0.2">
      <c r="A88" s="8"/>
      <c r="B88" s="200"/>
      <c r="C88" s="243" t="str">
        <f>C46</f>
        <v>Hutt Rd</v>
      </c>
      <c r="D88" s="244"/>
      <c r="E88" s="245"/>
      <c r="F88" s="9"/>
      <c r="G88" s="10" t="str">
        <f>G46</f>
        <v>XXXX</v>
      </c>
      <c r="H88" s="11"/>
      <c r="I88" s="12"/>
      <c r="J88" s="9"/>
      <c r="K88" s="84" t="str">
        <f>K46</f>
        <v>Tinakori</v>
      </c>
      <c r="L88" s="61"/>
      <c r="M88" s="12"/>
      <c r="N88" s="200"/>
      <c r="O88" s="256" t="str">
        <f>O46</f>
        <v>Thorndon Quay</v>
      </c>
      <c r="P88" s="107"/>
      <c r="Q88" s="245"/>
      <c r="R88" s="12"/>
    </row>
    <row r="89" spans="1:18" s="18" customFormat="1" ht="11" x14ac:dyDescent="0.15">
      <c r="A89" s="241"/>
      <c r="B89" s="249" t="s">
        <v>7</v>
      </c>
      <c r="C89" s="250" t="s">
        <v>8</v>
      </c>
      <c r="D89" s="251" t="s">
        <v>9</v>
      </c>
      <c r="E89" s="252" t="s">
        <v>10</v>
      </c>
      <c r="F89" s="230" t="s">
        <v>7</v>
      </c>
      <c r="G89" s="16" t="s">
        <v>8</v>
      </c>
      <c r="H89" s="16" t="s">
        <v>9</v>
      </c>
      <c r="I89" s="17" t="s">
        <v>10</v>
      </c>
      <c r="J89" s="234" t="s">
        <v>7</v>
      </c>
      <c r="K89" s="52" t="s">
        <v>8</v>
      </c>
      <c r="L89" s="53" t="s">
        <v>9</v>
      </c>
      <c r="M89" s="17" t="s">
        <v>10</v>
      </c>
      <c r="N89" s="249" t="s">
        <v>7</v>
      </c>
      <c r="O89" s="251" t="s">
        <v>8</v>
      </c>
      <c r="P89" s="250" t="s">
        <v>9</v>
      </c>
      <c r="Q89" s="252" t="s">
        <v>10</v>
      </c>
      <c r="R89" s="255"/>
    </row>
    <row r="90" spans="1:18" s="13" customFormat="1" x14ac:dyDescent="0.15">
      <c r="A90" s="242"/>
      <c r="B90" s="97"/>
      <c r="C90" s="91"/>
      <c r="D90" s="248"/>
      <c r="E90" s="253"/>
      <c r="F90" s="231"/>
      <c r="G90" s="20"/>
      <c r="H90" s="20"/>
      <c r="I90" s="21"/>
      <c r="J90" s="235"/>
      <c r="K90" s="36"/>
      <c r="L90" s="37"/>
      <c r="M90" s="21"/>
      <c r="N90" s="97"/>
      <c r="O90" s="248"/>
      <c r="P90" s="91"/>
      <c r="Q90" s="257"/>
      <c r="R90" s="245"/>
    </row>
    <row r="91" spans="1:18" s="13" customFormat="1" x14ac:dyDescent="0.15">
      <c r="A91" s="88" t="s">
        <v>61</v>
      </c>
      <c r="B91" s="132">
        <v>9</v>
      </c>
      <c r="C91" s="133">
        <v>1</v>
      </c>
      <c r="D91" s="143"/>
      <c r="E91" s="145">
        <f t="shared" ref="E91:E106" si="34">SUM(B91:D91)</f>
        <v>10</v>
      </c>
      <c r="F91" s="232"/>
      <c r="G91" s="151"/>
      <c r="H91" s="151"/>
      <c r="I91" s="145">
        <f t="shared" ref="I91:I98" si="35">SUM(F91:H91)</f>
        <v>0</v>
      </c>
      <c r="J91" s="236"/>
      <c r="K91" s="132">
        <v>0</v>
      </c>
      <c r="L91" s="133">
        <v>1</v>
      </c>
      <c r="M91" s="145">
        <f t="shared" ref="M91:M106" si="36">SUM(J91:L91)</f>
        <v>1</v>
      </c>
      <c r="N91" s="132">
        <v>0</v>
      </c>
      <c r="O91" s="143"/>
      <c r="P91" s="133">
        <v>13</v>
      </c>
      <c r="Q91" s="145">
        <f t="shared" ref="Q91:Q106" si="37">SUM(N91:P91)</f>
        <v>13</v>
      </c>
      <c r="R91" s="123">
        <f>E91+M91+Q91</f>
        <v>24</v>
      </c>
    </row>
    <row r="92" spans="1:18" s="13" customFormat="1" x14ac:dyDescent="0.15">
      <c r="A92" s="88" t="s">
        <v>44</v>
      </c>
      <c r="B92" s="132">
        <v>7</v>
      </c>
      <c r="C92" s="133">
        <v>0</v>
      </c>
      <c r="D92" s="143"/>
      <c r="E92" s="145">
        <f t="shared" si="34"/>
        <v>7</v>
      </c>
      <c r="F92" s="232"/>
      <c r="G92" s="151"/>
      <c r="H92" s="151"/>
      <c r="I92" s="145">
        <f t="shared" si="35"/>
        <v>0</v>
      </c>
      <c r="J92" s="236"/>
      <c r="K92" s="132">
        <v>0</v>
      </c>
      <c r="L92" s="133">
        <v>0</v>
      </c>
      <c r="M92" s="145">
        <v>0</v>
      </c>
      <c r="N92" s="132">
        <v>0</v>
      </c>
      <c r="O92" s="143"/>
      <c r="P92" s="133">
        <v>0</v>
      </c>
      <c r="Q92" s="145">
        <f t="shared" si="37"/>
        <v>0</v>
      </c>
      <c r="R92" s="123">
        <f t="shared" ref="R92:R106" si="38">E92+M92+Q92</f>
        <v>7</v>
      </c>
    </row>
    <row r="93" spans="1:18" s="13" customFormat="1" x14ac:dyDescent="0.15">
      <c r="A93" s="88" t="s">
        <v>45</v>
      </c>
      <c r="B93" s="132">
        <v>4</v>
      </c>
      <c r="C93" s="133">
        <v>1</v>
      </c>
      <c r="D93" s="143"/>
      <c r="E93" s="145">
        <f t="shared" si="34"/>
        <v>5</v>
      </c>
      <c r="F93" s="232"/>
      <c r="G93" s="151"/>
      <c r="H93" s="151"/>
      <c r="I93" s="145">
        <f t="shared" si="35"/>
        <v>0</v>
      </c>
      <c r="J93" s="236"/>
      <c r="K93" s="132">
        <v>2</v>
      </c>
      <c r="L93" s="133">
        <v>0</v>
      </c>
      <c r="M93" s="145">
        <f t="shared" si="36"/>
        <v>2</v>
      </c>
      <c r="N93" s="132">
        <v>0</v>
      </c>
      <c r="O93" s="143"/>
      <c r="P93" s="133">
        <v>0</v>
      </c>
      <c r="Q93" s="145">
        <f t="shared" si="37"/>
        <v>0</v>
      </c>
      <c r="R93" s="123">
        <f t="shared" si="38"/>
        <v>7</v>
      </c>
    </row>
    <row r="94" spans="1:18" s="13" customFormat="1" x14ac:dyDescent="0.15">
      <c r="A94" s="88" t="s">
        <v>46</v>
      </c>
      <c r="B94" s="132">
        <v>4</v>
      </c>
      <c r="C94" s="133">
        <v>0</v>
      </c>
      <c r="D94" s="143"/>
      <c r="E94" s="145">
        <f t="shared" si="34"/>
        <v>4</v>
      </c>
      <c r="F94" s="232"/>
      <c r="G94" s="151"/>
      <c r="H94" s="151"/>
      <c r="I94" s="145">
        <f t="shared" si="35"/>
        <v>0</v>
      </c>
      <c r="J94" s="236"/>
      <c r="K94" s="132">
        <v>2</v>
      </c>
      <c r="L94" s="133">
        <v>0</v>
      </c>
      <c r="M94" s="145">
        <f t="shared" si="36"/>
        <v>2</v>
      </c>
      <c r="N94" s="132">
        <v>0</v>
      </c>
      <c r="O94" s="143"/>
      <c r="P94" s="133">
        <v>5</v>
      </c>
      <c r="Q94" s="145">
        <f t="shared" si="37"/>
        <v>5</v>
      </c>
      <c r="R94" s="123">
        <f t="shared" si="38"/>
        <v>11</v>
      </c>
    </row>
    <row r="95" spans="1:18" s="13" customFormat="1" x14ac:dyDescent="0.15">
      <c r="A95" s="88" t="s">
        <v>62</v>
      </c>
      <c r="B95" s="132">
        <v>2</v>
      </c>
      <c r="C95" s="133">
        <v>0</v>
      </c>
      <c r="D95" s="143"/>
      <c r="E95" s="145">
        <f t="shared" si="34"/>
        <v>2</v>
      </c>
      <c r="F95" s="232"/>
      <c r="G95" s="151"/>
      <c r="H95" s="151"/>
      <c r="I95" s="145">
        <f t="shared" si="35"/>
        <v>0</v>
      </c>
      <c r="J95" s="236"/>
      <c r="K95" s="132">
        <v>1</v>
      </c>
      <c r="L95" s="133">
        <v>0</v>
      </c>
      <c r="M95" s="145">
        <f t="shared" si="36"/>
        <v>1</v>
      </c>
      <c r="N95" s="132">
        <v>0</v>
      </c>
      <c r="O95" s="143"/>
      <c r="P95" s="133">
        <v>3</v>
      </c>
      <c r="Q95" s="145">
        <f t="shared" si="37"/>
        <v>3</v>
      </c>
      <c r="R95" s="123">
        <f t="shared" si="38"/>
        <v>6</v>
      </c>
    </row>
    <row r="96" spans="1:18" s="13" customFormat="1" x14ac:dyDescent="0.15">
      <c r="A96" s="88" t="s">
        <v>63</v>
      </c>
      <c r="B96" s="132">
        <v>3</v>
      </c>
      <c r="C96" s="133">
        <v>0</v>
      </c>
      <c r="D96" s="143"/>
      <c r="E96" s="145">
        <f t="shared" si="34"/>
        <v>3</v>
      </c>
      <c r="F96" s="232"/>
      <c r="G96" s="151"/>
      <c r="H96" s="151"/>
      <c r="I96" s="151">
        <f t="shared" si="35"/>
        <v>0</v>
      </c>
      <c r="J96" s="237"/>
      <c r="K96" s="132">
        <v>1</v>
      </c>
      <c r="L96" s="133">
        <v>1</v>
      </c>
      <c r="M96" s="145">
        <f t="shared" si="36"/>
        <v>2</v>
      </c>
      <c r="N96" s="132">
        <v>0</v>
      </c>
      <c r="O96" s="143"/>
      <c r="P96" s="133">
        <v>3</v>
      </c>
      <c r="Q96" s="145">
        <f t="shared" si="37"/>
        <v>3</v>
      </c>
      <c r="R96" s="123">
        <f t="shared" si="38"/>
        <v>8</v>
      </c>
    </row>
    <row r="97" spans="1:18" s="13" customFormat="1" x14ac:dyDescent="0.15">
      <c r="A97" s="88" t="s">
        <v>64</v>
      </c>
      <c r="B97" s="132">
        <v>3</v>
      </c>
      <c r="C97" s="133">
        <v>1</v>
      </c>
      <c r="D97" s="143"/>
      <c r="E97" s="145">
        <f t="shared" si="34"/>
        <v>4</v>
      </c>
      <c r="F97" s="232"/>
      <c r="G97" s="151"/>
      <c r="H97" s="151"/>
      <c r="I97" s="151">
        <f t="shared" si="35"/>
        <v>0</v>
      </c>
      <c r="J97" s="237"/>
      <c r="K97" s="132">
        <v>0</v>
      </c>
      <c r="L97" s="133">
        <v>0</v>
      </c>
      <c r="M97" s="145">
        <f t="shared" si="36"/>
        <v>0</v>
      </c>
      <c r="N97" s="132">
        <v>0</v>
      </c>
      <c r="O97" s="143"/>
      <c r="P97" s="133">
        <v>2</v>
      </c>
      <c r="Q97" s="145">
        <f t="shared" si="37"/>
        <v>2</v>
      </c>
      <c r="R97" s="123">
        <f t="shared" si="38"/>
        <v>6</v>
      </c>
    </row>
    <row r="98" spans="1:18" s="13" customFormat="1" x14ac:dyDescent="0.15">
      <c r="A98" s="88" t="s">
        <v>65</v>
      </c>
      <c r="B98" s="132">
        <v>4</v>
      </c>
      <c r="C98" s="133">
        <v>0</v>
      </c>
      <c r="D98" s="143"/>
      <c r="E98" s="145">
        <f t="shared" si="34"/>
        <v>4</v>
      </c>
      <c r="F98" s="232"/>
      <c r="G98" s="151"/>
      <c r="H98" s="151"/>
      <c r="I98" s="151">
        <f t="shared" si="35"/>
        <v>0</v>
      </c>
      <c r="J98" s="237"/>
      <c r="K98" s="132">
        <v>1</v>
      </c>
      <c r="L98" s="133">
        <v>0</v>
      </c>
      <c r="M98" s="145">
        <f t="shared" si="36"/>
        <v>1</v>
      </c>
      <c r="N98" s="132">
        <v>0</v>
      </c>
      <c r="O98" s="143"/>
      <c r="P98" s="133">
        <v>0</v>
      </c>
      <c r="Q98" s="145">
        <f t="shared" si="37"/>
        <v>0</v>
      </c>
      <c r="R98" s="123">
        <f t="shared" si="38"/>
        <v>5</v>
      </c>
    </row>
    <row r="99" spans="1:18" s="13" customFormat="1" x14ac:dyDescent="0.15">
      <c r="A99" s="88" t="s">
        <v>66</v>
      </c>
      <c r="B99" s="132">
        <v>2</v>
      </c>
      <c r="C99" s="133">
        <v>0</v>
      </c>
      <c r="D99" s="143"/>
      <c r="E99" s="145">
        <f t="shared" si="34"/>
        <v>2</v>
      </c>
      <c r="F99" s="232"/>
      <c r="G99" s="151"/>
      <c r="H99" s="151"/>
      <c r="I99" s="151"/>
      <c r="J99" s="237"/>
      <c r="K99" s="132">
        <v>2</v>
      </c>
      <c r="L99" s="133">
        <v>0</v>
      </c>
      <c r="M99" s="145">
        <f t="shared" si="36"/>
        <v>2</v>
      </c>
      <c r="N99" s="132">
        <v>0</v>
      </c>
      <c r="O99" s="143"/>
      <c r="P99" s="133">
        <v>4</v>
      </c>
      <c r="Q99" s="145">
        <f t="shared" si="37"/>
        <v>4</v>
      </c>
      <c r="R99" s="123">
        <f t="shared" si="38"/>
        <v>8</v>
      </c>
    </row>
    <row r="100" spans="1:18" s="13" customFormat="1" x14ac:dyDescent="0.15">
      <c r="A100" s="88" t="s">
        <v>67</v>
      </c>
      <c r="B100" s="132">
        <v>5</v>
      </c>
      <c r="C100" s="133">
        <v>0</v>
      </c>
      <c r="D100" s="143"/>
      <c r="E100" s="145">
        <f t="shared" si="34"/>
        <v>5</v>
      </c>
      <c r="F100" s="232"/>
      <c r="G100" s="151"/>
      <c r="H100" s="151"/>
      <c r="I100" s="151"/>
      <c r="J100" s="237"/>
      <c r="K100" s="132">
        <v>0</v>
      </c>
      <c r="L100" s="133">
        <v>0</v>
      </c>
      <c r="M100" s="145">
        <f t="shared" si="36"/>
        <v>0</v>
      </c>
      <c r="N100" s="132">
        <v>0</v>
      </c>
      <c r="O100" s="143"/>
      <c r="P100" s="133">
        <v>0</v>
      </c>
      <c r="Q100" s="145">
        <f t="shared" si="37"/>
        <v>0</v>
      </c>
      <c r="R100" s="123">
        <f t="shared" si="38"/>
        <v>5</v>
      </c>
    </row>
    <row r="101" spans="1:18" s="13" customFormat="1" x14ac:dyDescent="0.15">
      <c r="A101" s="88" t="s">
        <v>68</v>
      </c>
      <c r="B101" s="132">
        <v>8</v>
      </c>
      <c r="C101" s="133">
        <v>0</v>
      </c>
      <c r="D101" s="143"/>
      <c r="E101" s="145">
        <f t="shared" si="34"/>
        <v>8</v>
      </c>
      <c r="F101" s="232"/>
      <c r="G101" s="151"/>
      <c r="H101" s="151"/>
      <c r="I101" s="151"/>
      <c r="J101" s="237"/>
      <c r="K101" s="132">
        <v>1</v>
      </c>
      <c r="L101" s="133">
        <v>0</v>
      </c>
      <c r="M101" s="145">
        <f t="shared" si="36"/>
        <v>1</v>
      </c>
      <c r="N101" s="132">
        <v>0</v>
      </c>
      <c r="O101" s="143"/>
      <c r="P101" s="133">
        <v>4</v>
      </c>
      <c r="Q101" s="145">
        <f t="shared" si="37"/>
        <v>4</v>
      </c>
      <c r="R101" s="123">
        <f t="shared" si="38"/>
        <v>13</v>
      </c>
    </row>
    <row r="102" spans="1:18" s="13" customFormat="1" x14ac:dyDescent="0.15">
      <c r="A102" s="88" t="s">
        <v>69</v>
      </c>
      <c r="B102" s="132">
        <v>5</v>
      </c>
      <c r="C102" s="133">
        <v>0</v>
      </c>
      <c r="D102" s="143"/>
      <c r="E102" s="145">
        <f t="shared" si="34"/>
        <v>5</v>
      </c>
      <c r="F102" s="232"/>
      <c r="G102" s="151"/>
      <c r="H102" s="151"/>
      <c r="I102" s="151"/>
      <c r="J102" s="237"/>
      <c r="K102" s="132">
        <v>0</v>
      </c>
      <c r="L102" s="133">
        <v>0</v>
      </c>
      <c r="M102" s="145">
        <f t="shared" si="36"/>
        <v>0</v>
      </c>
      <c r="N102" s="132">
        <v>0</v>
      </c>
      <c r="O102" s="143"/>
      <c r="P102" s="133">
        <v>4</v>
      </c>
      <c r="Q102" s="145">
        <f t="shared" si="37"/>
        <v>4</v>
      </c>
      <c r="R102" s="123">
        <f t="shared" si="38"/>
        <v>9</v>
      </c>
    </row>
    <row r="103" spans="1:18" s="13" customFormat="1" x14ac:dyDescent="0.15">
      <c r="A103" s="88" t="s">
        <v>70</v>
      </c>
      <c r="B103" s="132">
        <v>4</v>
      </c>
      <c r="C103" s="133">
        <v>1</v>
      </c>
      <c r="D103" s="143"/>
      <c r="E103" s="145">
        <f t="shared" si="34"/>
        <v>5</v>
      </c>
      <c r="F103" s="232"/>
      <c r="G103" s="151"/>
      <c r="H103" s="151"/>
      <c r="I103" s="151"/>
      <c r="J103" s="237"/>
      <c r="K103" s="132">
        <v>0</v>
      </c>
      <c r="L103" s="133">
        <v>0</v>
      </c>
      <c r="M103" s="145">
        <f t="shared" si="36"/>
        <v>0</v>
      </c>
      <c r="N103" s="132">
        <v>0</v>
      </c>
      <c r="O103" s="143"/>
      <c r="P103" s="133">
        <v>2</v>
      </c>
      <c r="Q103" s="145">
        <f t="shared" si="37"/>
        <v>2</v>
      </c>
      <c r="R103" s="123">
        <f t="shared" si="38"/>
        <v>7</v>
      </c>
    </row>
    <row r="104" spans="1:18" s="13" customFormat="1" x14ac:dyDescent="0.15">
      <c r="A104" s="88" t="s">
        <v>87</v>
      </c>
      <c r="B104" s="132">
        <v>2</v>
      </c>
      <c r="C104" s="133">
        <v>1</v>
      </c>
      <c r="D104" s="143"/>
      <c r="E104" s="145">
        <f t="shared" si="34"/>
        <v>3</v>
      </c>
      <c r="F104" s="232"/>
      <c r="G104" s="151"/>
      <c r="H104" s="151"/>
      <c r="I104" s="151"/>
      <c r="J104" s="237"/>
      <c r="K104" s="132">
        <v>0</v>
      </c>
      <c r="L104" s="133">
        <v>0</v>
      </c>
      <c r="M104" s="145">
        <f t="shared" si="36"/>
        <v>0</v>
      </c>
      <c r="N104" s="132">
        <v>0</v>
      </c>
      <c r="O104" s="143"/>
      <c r="P104" s="133">
        <v>1</v>
      </c>
      <c r="Q104" s="145">
        <f t="shared" si="37"/>
        <v>1</v>
      </c>
      <c r="R104" s="123">
        <f t="shared" si="38"/>
        <v>4</v>
      </c>
    </row>
    <row r="105" spans="1:18" s="13" customFormat="1" x14ac:dyDescent="0.15">
      <c r="A105" s="88" t="s">
        <v>72</v>
      </c>
      <c r="B105" s="132">
        <v>0</v>
      </c>
      <c r="C105" s="133">
        <v>1</v>
      </c>
      <c r="D105" s="143"/>
      <c r="E105" s="145">
        <f t="shared" si="34"/>
        <v>1</v>
      </c>
      <c r="F105" s="232"/>
      <c r="G105" s="151"/>
      <c r="H105" s="151"/>
      <c r="I105" s="151"/>
      <c r="J105" s="237"/>
      <c r="K105" s="132">
        <v>0</v>
      </c>
      <c r="L105" s="133">
        <v>0</v>
      </c>
      <c r="M105" s="145">
        <f t="shared" si="36"/>
        <v>0</v>
      </c>
      <c r="N105" s="132">
        <v>1</v>
      </c>
      <c r="O105" s="143"/>
      <c r="P105" s="133">
        <v>3</v>
      </c>
      <c r="Q105" s="145">
        <f t="shared" si="37"/>
        <v>4</v>
      </c>
      <c r="R105" s="123">
        <f t="shared" si="38"/>
        <v>5</v>
      </c>
    </row>
    <row r="106" spans="1:18" s="13" customFormat="1" x14ac:dyDescent="0.15">
      <c r="A106" s="88" t="s">
        <v>73</v>
      </c>
      <c r="B106" s="132">
        <v>1</v>
      </c>
      <c r="C106" s="133">
        <v>0</v>
      </c>
      <c r="D106" s="143"/>
      <c r="E106" s="145">
        <f t="shared" si="34"/>
        <v>1</v>
      </c>
      <c r="F106" s="232"/>
      <c r="G106" s="151"/>
      <c r="H106" s="151"/>
      <c r="I106" s="151"/>
      <c r="J106" s="237"/>
      <c r="K106" s="132">
        <v>0</v>
      </c>
      <c r="L106" s="133">
        <v>0</v>
      </c>
      <c r="M106" s="145">
        <f t="shared" si="36"/>
        <v>0</v>
      </c>
      <c r="N106" s="132">
        <v>0</v>
      </c>
      <c r="O106" s="143"/>
      <c r="P106" s="133">
        <v>0</v>
      </c>
      <c r="Q106" s="145">
        <f t="shared" si="37"/>
        <v>0</v>
      </c>
      <c r="R106" s="123">
        <f t="shared" si="38"/>
        <v>1</v>
      </c>
    </row>
    <row r="107" spans="1:18" s="13" customFormat="1" x14ac:dyDescent="0.15">
      <c r="A107" s="88"/>
      <c r="B107" s="132"/>
      <c r="C107" s="133"/>
      <c r="D107" s="143"/>
      <c r="E107" s="134"/>
      <c r="F107" s="219"/>
      <c r="G107" s="219"/>
      <c r="H107" s="219"/>
      <c r="I107" s="219"/>
      <c r="J107" s="238"/>
      <c r="K107" s="137"/>
      <c r="L107" s="136"/>
      <c r="M107" s="138"/>
      <c r="N107" s="188"/>
      <c r="O107" s="258"/>
      <c r="P107" s="259"/>
      <c r="Q107" s="260"/>
      <c r="R107" s="99"/>
    </row>
    <row r="108" spans="1:18" s="13" customFormat="1" x14ac:dyDescent="0.15">
      <c r="A108" s="88" t="s">
        <v>74</v>
      </c>
      <c r="B108" s="132">
        <f>SUM(B91:B106)</f>
        <v>63</v>
      </c>
      <c r="C108" s="133">
        <f>SUM(C91:C106)</f>
        <v>6</v>
      </c>
      <c r="D108" s="143">
        <f t="shared" ref="D108:R108" si="39">SUM(D91:D94)</f>
        <v>0</v>
      </c>
      <c r="E108" s="134">
        <f t="shared" si="39"/>
        <v>26</v>
      </c>
      <c r="F108" s="219">
        <f t="shared" si="39"/>
        <v>0</v>
      </c>
      <c r="G108" s="137">
        <f t="shared" si="39"/>
        <v>0</v>
      </c>
      <c r="H108" s="137">
        <f t="shared" si="39"/>
        <v>0</v>
      </c>
      <c r="I108" s="137">
        <f t="shared" si="39"/>
        <v>0</v>
      </c>
      <c r="J108" s="239">
        <f t="shared" si="39"/>
        <v>0</v>
      </c>
      <c r="K108" s="132">
        <f>SUM(K91:K106)</f>
        <v>10</v>
      </c>
      <c r="L108" s="133">
        <f>SUM(L91:L106)</f>
        <v>2</v>
      </c>
      <c r="M108" s="134">
        <f t="shared" si="39"/>
        <v>5</v>
      </c>
      <c r="N108" s="132">
        <f>SUM(N91:N106)</f>
        <v>1</v>
      </c>
      <c r="O108" s="143">
        <f t="shared" si="39"/>
        <v>0</v>
      </c>
      <c r="P108" s="133">
        <f>SUM(P91:P106)</f>
        <v>44</v>
      </c>
      <c r="Q108" s="134">
        <f t="shared" si="39"/>
        <v>18</v>
      </c>
      <c r="R108" s="101">
        <f t="shared" si="39"/>
        <v>49</v>
      </c>
    </row>
    <row r="109" spans="1:18" s="13" customFormat="1" x14ac:dyDescent="0.15">
      <c r="A109" s="88" t="s">
        <v>77</v>
      </c>
      <c r="B109" s="132">
        <f>SUM(B92:B95)</f>
        <v>17</v>
      </c>
      <c r="C109" s="133">
        <f t="shared" ref="C109:R109" si="40">SUM(C92:C95)</f>
        <v>1</v>
      </c>
      <c r="D109" s="143">
        <f t="shared" si="40"/>
        <v>0</v>
      </c>
      <c r="E109" s="134">
        <f t="shared" si="40"/>
        <v>18</v>
      </c>
      <c r="F109" s="219">
        <f t="shared" si="40"/>
        <v>0</v>
      </c>
      <c r="G109" s="137">
        <f t="shared" si="40"/>
        <v>0</v>
      </c>
      <c r="H109" s="137">
        <f t="shared" si="40"/>
        <v>0</v>
      </c>
      <c r="I109" s="137">
        <f t="shared" si="40"/>
        <v>0</v>
      </c>
      <c r="J109" s="239">
        <f t="shared" si="40"/>
        <v>0</v>
      </c>
      <c r="K109" s="132">
        <f t="shared" si="40"/>
        <v>5</v>
      </c>
      <c r="L109" s="133">
        <f t="shared" si="40"/>
        <v>0</v>
      </c>
      <c r="M109" s="134">
        <f t="shared" si="40"/>
        <v>5</v>
      </c>
      <c r="N109" s="132">
        <f t="shared" si="40"/>
        <v>0</v>
      </c>
      <c r="O109" s="143">
        <f t="shared" si="40"/>
        <v>0</v>
      </c>
      <c r="P109" s="133">
        <f t="shared" si="40"/>
        <v>8</v>
      </c>
      <c r="Q109" s="134">
        <f t="shared" si="40"/>
        <v>8</v>
      </c>
      <c r="R109" s="101">
        <f t="shared" si="40"/>
        <v>31</v>
      </c>
    </row>
    <row r="110" spans="1:18" s="13" customFormat="1" x14ac:dyDescent="0.15">
      <c r="A110" s="88" t="s">
        <v>78</v>
      </c>
      <c r="B110" s="132">
        <f t="shared" ref="B110:C120" si="41">SUM(B93:B96)</f>
        <v>13</v>
      </c>
      <c r="C110" s="133">
        <f t="shared" si="41"/>
        <v>1</v>
      </c>
      <c r="D110" s="143">
        <f t="shared" ref="D110:R110" si="42">SUM(D93:D96)</f>
        <v>0</v>
      </c>
      <c r="E110" s="134">
        <f t="shared" si="42"/>
        <v>14</v>
      </c>
      <c r="F110" s="216">
        <f t="shared" si="42"/>
        <v>0</v>
      </c>
      <c r="G110" s="158">
        <f t="shared" si="42"/>
        <v>0</v>
      </c>
      <c r="H110" s="158">
        <f t="shared" si="42"/>
        <v>0</v>
      </c>
      <c r="I110" s="159">
        <f t="shared" si="42"/>
        <v>0</v>
      </c>
      <c r="J110" s="239">
        <f t="shared" si="42"/>
        <v>0</v>
      </c>
      <c r="K110" s="132">
        <f t="shared" si="42"/>
        <v>6</v>
      </c>
      <c r="L110" s="133">
        <f t="shared" si="42"/>
        <v>1</v>
      </c>
      <c r="M110" s="134">
        <f t="shared" si="42"/>
        <v>7</v>
      </c>
      <c r="N110" s="132">
        <f t="shared" si="42"/>
        <v>0</v>
      </c>
      <c r="O110" s="143">
        <f t="shared" si="42"/>
        <v>0</v>
      </c>
      <c r="P110" s="133">
        <f t="shared" si="42"/>
        <v>11</v>
      </c>
      <c r="Q110" s="134">
        <f t="shared" si="42"/>
        <v>11</v>
      </c>
      <c r="R110" s="101">
        <f t="shared" si="42"/>
        <v>32</v>
      </c>
    </row>
    <row r="111" spans="1:18" s="13" customFormat="1" x14ac:dyDescent="0.15">
      <c r="A111" s="88" t="s">
        <v>79</v>
      </c>
      <c r="B111" s="132">
        <f t="shared" si="41"/>
        <v>12</v>
      </c>
      <c r="C111" s="133">
        <f>SUM(C94:C97)</f>
        <v>1</v>
      </c>
      <c r="D111" s="143">
        <f t="shared" ref="D111:R111" si="43">SUM(D94:D97)</f>
        <v>0</v>
      </c>
      <c r="E111" s="134">
        <f t="shared" si="43"/>
        <v>13</v>
      </c>
      <c r="F111" s="216">
        <f t="shared" si="43"/>
        <v>0</v>
      </c>
      <c r="G111" s="158">
        <f t="shared" si="43"/>
        <v>0</v>
      </c>
      <c r="H111" s="158">
        <f t="shared" si="43"/>
        <v>0</v>
      </c>
      <c r="I111" s="159">
        <f t="shared" si="43"/>
        <v>0</v>
      </c>
      <c r="J111" s="239">
        <f t="shared" si="43"/>
        <v>0</v>
      </c>
      <c r="K111" s="132">
        <f t="shared" si="43"/>
        <v>4</v>
      </c>
      <c r="L111" s="133">
        <f t="shared" si="43"/>
        <v>1</v>
      </c>
      <c r="M111" s="134">
        <f t="shared" si="43"/>
        <v>5</v>
      </c>
      <c r="N111" s="132">
        <f t="shared" si="43"/>
        <v>0</v>
      </c>
      <c r="O111" s="143">
        <f t="shared" si="43"/>
        <v>0</v>
      </c>
      <c r="P111" s="133">
        <f t="shared" si="43"/>
        <v>13</v>
      </c>
      <c r="Q111" s="134">
        <f t="shared" si="43"/>
        <v>13</v>
      </c>
      <c r="R111" s="101">
        <f t="shared" si="43"/>
        <v>31</v>
      </c>
    </row>
    <row r="112" spans="1:18" s="13" customFormat="1" ht="14" thickBot="1" x14ac:dyDescent="0.2">
      <c r="A112" s="88" t="s">
        <v>80</v>
      </c>
      <c r="B112" s="132">
        <f t="shared" si="41"/>
        <v>12</v>
      </c>
      <c r="C112" s="133">
        <f t="shared" si="41"/>
        <v>1</v>
      </c>
      <c r="D112" s="143">
        <f t="shared" ref="D112:R112" si="44">SUM(D95:D98)</f>
        <v>0</v>
      </c>
      <c r="E112" s="134">
        <f t="shared" si="44"/>
        <v>13</v>
      </c>
      <c r="F112" s="233">
        <f t="shared" si="44"/>
        <v>0</v>
      </c>
      <c r="G112" s="223">
        <f t="shared" si="44"/>
        <v>0</v>
      </c>
      <c r="H112" s="223">
        <f t="shared" si="44"/>
        <v>0</v>
      </c>
      <c r="I112" s="226">
        <f t="shared" si="44"/>
        <v>0</v>
      </c>
      <c r="J112" s="240">
        <f t="shared" si="44"/>
        <v>0</v>
      </c>
      <c r="K112" s="132">
        <f t="shared" si="44"/>
        <v>3</v>
      </c>
      <c r="L112" s="133">
        <f t="shared" si="44"/>
        <v>1</v>
      </c>
      <c r="M112" s="134">
        <f t="shared" si="44"/>
        <v>4</v>
      </c>
      <c r="N112" s="132">
        <f t="shared" si="44"/>
        <v>0</v>
      </c>
      <c r="O112" s="143">
        <f t="shared" si="44"/>
        <v>0</v>
      </c>
      <c r="P112" s="133">
        <f t="shared" si="44"/>
        <v>8</v>
      </c>
      <c r="Q112" s="134">
        <f t="shared" si="44"/>
        <v>8</v>
      </c>
      <c r="R112" s="101">
        <f t="shared" si="44"/>
        <v>25</v>
      </c>
    </row>
    <row r="113" spans="1:18" s="13" customFormat="1" x14ac:dyDescent="0.15">
      <c r="A113" s="88" t="s">
        <v>81</v>
      </c>
      <c r="B113" s="132">
        <f t="shared" si="41"/>
        <v>12</v>
      </c>
      <c r="C113" s="133">
        <f>SUM(C96:C99)</f>
        <v>1</v>
      </c>
      <c r="D113" s="143"/>
      <c r="E113" s="134">
        <f t="shared" ref="E113:E120" si="45">SUM(E96:E99)</f>
        <v>13</v>
      </c>
      <c r="F113" s="216"/>
      <c r="G113" s="158"/>
      <c r="H113" s="158"/>
      <c r="I113" s="159"/>
      <c r="J113" s="239"/>
      <c r="K113" s="132">
        <f t="shared" ref="K113:N120" si="46">SUM(K96:K99)</f>
        <v>4</v>
      </c>
      <c r="L113" s="133">
        <f t="shared" si="46"/>
        <v>1</v>
      </c>
      <c r="M113" s="134">
        <f t="shared" si="46"/>
        <v>5</v>
      </c>
      <c r="N113" s="132">
        <f t="shared" si="46"/>
        <v>0</v>
      </c>
      <c r="O113" s="143"/>
      <c r="P113" s="133">
        <f t="shared" ref="P113:R120" si="47">SUM(P96:P99)</f>
        <v>9</v>
      </c>
      <c r="Q113" s="134">
        <f t="shared" si="47"/>
        <v>9</v>
      </c>
      <c r="R113" s="101">
        <f t="shared" si="47"/>
        <v>27</v>
      </c>
    </row>
    <row r="114" spans="1:18" s="13" customFormat="1" x14ac:dyDescent="0.15">
      <c r="A114" s="88" t="s">
        <v>82</v>
      </c>
      <c r="B114" s="132">
        <f t="shared" si="41"/>
        <v>14</v>
      </c>
      <c r="C114" s="133">
        <f t="shared" si="41"/>
        <v>1</v>
      </c>
      <c r="D114" s="143"/>
      <c r="E114" s="134">
        <f t="shared" si="45"/>
        <v>15</v>
      </c>
      <c r="F114" s="216"/>
      <c r="G114" s="158"/>
      <c r="H114" s="158"/>
      <c r="I114" s="159"/>
      <c r="J114" s="239"/>
      <c r="K114" s="132">
        <f t="shared" si="46"/>
        <v>3</v>
      </c>
      <c r="L114" s="133">
        <f t="shared" si="46"/>
        <v>0</v>
      </c>
      <c r="M114" s="134">
        <f t="shared" si="46"/>
        <v>3</v>
      </c>
      <c r="N114" s="132">
        <f t="shared" si="46"/>
        <v>0</v>
      </c>
      <c r="O114" s="143"/>
      <c r="P114" s="133">
        <f t="shared" si="47"/>
        <v>6</v>
      </c>
      <c r="Q114" s="134">
        <f t="shared" si="47"/>
        <v>6</v>
      </c>
      <c r="R114" s="101">
        <f t="shared" si="47"/>
        <v>24</v>
      </c>
    </row>
    <row r="115" spans="1:18" s="13" customFormat="1" x14ac:dyDescent="0.15">
      <c r="A115" s="88" t="s">
        <v>83</v>
      </c>
      <c r="B115" s="132">
        <f t="shared" si="41"/>
        <v>19</v>
      </c>
      <c r="C115" s="133">
        <f>SUM(C98:C101)</f>
        <v>0</v>
      </c>
      <c r="D115" s="143"/>
      <c r="E115" s="134">
        <f t="shared" si="45"/>
        <v>19</v>
      </c>
      <c r="F115" s="216"/>
      <c r="G115" s="158"/>
      <c r="H115" s="158"/>
      <c r="I115" s="159"/>
      <c r="J115" s="239"/>
      <c r="K115" s="132">
        <f t="shared" si="46"/>
        <v>4</v>
      </c>
      <c r="L115" s="133">
        <f t="shared" si="46"/>
        <v>0</v>
      </c>
      <c r="M115" s="134">
        <f t="shared" si="46"/>
        <v>4</v>
      </c>
      <c r="N115" s="132">
        <f t="shared" si="46"/>
        <v>0</v>
      </c>
      <c r="O115" s="143"/>
      <c r="P115" s="133">
        <f t="shared" si="47"/>
        <v>8</v>
      </c>
      <c r="Q115" s="134">
        <f t="shared" si="47"/>
        <v>8</v>
      </c>
      <c r="R115" s="101">
        <f t="shared" si="47"/>
        <v>31</v>
      </c>
    </row>
    <row r="116" spans="1:18" s="13" customFormat="1" x14ac:dyDescent="0.15">
      <c r="A116" s="88" t="s">
        <v>75</v>
      </c>
      <c r="B116" s="132">
        <f t="shared" si="41"/>
        <v>20</v>
      </c>
      <c r="C116" s="133">
        <f t="shared" si="41"/>
        <v>0</v>
      </c>
      <c r="D116" s="143"/>
      <c r="E116" s="134">
        <f t="shared" si="45"/>
        <v>20</v>
      </c>
      <c r="F116" s="216"/>
      <c r="G116" s="158"/>
      <c r="H116" s="158"/>
      <c r="I116" s="159"/>
      <c r="J116" s="239"/>
      <c r="K116" s="132">
        <f t="shared" si="46"/>
        <v>3</v>
      </c>
      <c r="L116" s="133">
        <f t="shared" si="46"/>
        <v>0</v>
      </c>
      <c r="M116" s="134">
        <f t="shared" si="46"/>
        <v>3</v>
      </c>
      <c r="N116" s="132">
        <f t="shared" si="46"/>
        <v>0</v>
      </c>
      <c r="O116" s="143"/>
      <c r="P116" s="133">
        <f t="shared" si="47"/>
        <v>12</v>
      </c>
      <c r="Q116" s="134">
        <f t="shared" si="47"/>
        <v>12</v>
      </c>
      <c r="R116" s="101">
        <f t="shared" si="47"/>
        <v>35</v>
      </c>
    </row>
    <row r="117" spans="1:18" s="13" customFormat="1" x14ac:dyDescent="0.15">
      <c r="A117" s="88" t="s">
        <v>84</v>
      </c>
      <c r="B117" s="132">
        <f t="shared" si="41"/>
        <v>22</v>
      </c>
      <c r="C117" s="133">
        <f>SUM(C100:C103)</f>
        <v>1</v>
      </c>
      <c r="D117" s="143"/>
      <c r="E117" s="134">
        <f t="shared" si="45"/>
        <v>23</v>
      </c>
      <c r="F117" s="216"/>
      <c r="G117" s="158"/>
      <c r="H117" s="158"/>
      <c r="I117" s="159"/>
      <c r="J117" s="239"/>
      <c r="K117" s="132">
        <f t="shared" si="46"/>
        <v>1</v>
      </c>
      <c r="L117" s="133">
        <f t="shared" si="46"/>
        <v>0</v>
      </c>
      <c r="M117" s="134">
        <f t="shared" si="46"/>
        <v>1</v>
      </c>
      <c r="N117" s="132">
        <f t="shared" si="46"/>
        <v>0</v>
      </c>
      <c r="O117" s="143"/>
      <c r="P117" s="133">
        <f t="shared" si="47"/>
        <v>10</v>
      </c>
      <c r="Q117" s="134">
        <f t="shared" si="47"/>
        <v>10</v>
      </c>
      <c r="R117" s="101">
        <f t="shared" si="47"/>
        <v>34</v>
      </c>
    </row>
    <row r="118" spans="1:18" s="13" customFormat="1" x14ac:dyDescent="0.15">
      <c r="A118" s="88" t="s">
        <v>85</v>
      </c>
      <c r="B118" s="132">
        <f t="shared" si="41"/>
        <v>19</v>
      </c>
      <c r="C118" s="133">
        <f t="shared" si="41"/>
        <v>2</v>
      </c>
      <c r="D118" s="143"/>
      <c r="E118" s="134">
        <f t="shared" si="45"/>
        <v>21</v>
      </c>
      <c r="F118" s="216"/>
      <c r="G118" s="158"/>
      <c r="H118" s="158"/>
      <c r="I118" s="159"/>
      <c r="J118" s="239"/>
      <c r="K118" s="132">
        <f t="shared" si="46"/>
        <v>1</v>
      </c>
      <c r="L118" s="133">
        <f t="shared" si="46"/>
        <v>0</v>
      </c>
      <c r="M118" s="134">
        <f t="shared" si="46"/>
        <v>1</v>
      </c>
      <c r="N118" s="132">
        <f t="shared" si="46"/>
        <v>0</v>
      </c>
      <c r="O118" s="143"/>
      <c r="P118" s="133">
        <f t="shared" si="47"/>
        <v>11</v>
      </c>
      <c r="Q118" s="134">
        <f t="shared" si="47"/>
        <v>11</v>
      </c>
      <c r="R118" s="101">
        <f t="shared" si="47"/>
        <v>33</v>
      </c>
    </row>
    <row r="119" spans="1:18" s="13" customFormat="1" x14ac:dyDescent="0.15">
      <c r="A119" s="88" t="s">
        <v>86</v>
      </c>
      <c r="B119" s="132">
        <f t="shared" si="41"/>
        <v>11</v>
      </c>
      <c r="C119" s="133">
        <f>SUM(C102:C105)</f>
        <v>3</v>
      </c>
      <c r="D119" s="143"/>
      <c r="E119" s="134">
        <f t="shared" si="45"/>
        <v>14</v>
      </c>
      <c r="F119" s="216"/>
      <c r="G119" s="158"/>
      <c r="H119" s="158"/>
      <c r="I119" s="159"/>
      <c r="J119" s="239"/>
      <c r="K119" s="132">
        <f t="shared" si="46"/>
        <v>0</v>
      </c>
      <c r="L119" s="133">
        <f t="shared" si="46"/>
        <v>0</v>
      </c>
      <c r="M119" s="134">
        <f t="shared" si="46"/>
        <v>0</v>
      </c>
      <c r="N119" s="132">
        <f t="shared" si="46"/>
        <v>1</v>
      </c>
      <c r="O119" s="143"/>
      <c r="P119" s="133">
        <f t="shared" si="47"/>
        <v>10</v>
      </c>
      <c r="Q119" s="134">
        <f t="shared" si="47"/>
        <v>11</v>
      </c>
      <c r="R119" s="101">
        <f t="shared" si="47"/>
        <v>25</v>
      </c>
    </row>
    <row r="120" spans="1:18" s="13" customFormat="1" ht="14" thickBot="1" x14ac:dyDescent="0.2">
      <c r="A120" s="88" t="s">
        <v>76</v>
      </c>
      <c r="B120" s="140">
        <f t="shared" si="41"/>
        <v>7</v>
      </c>
      <c r="C120" s="139">
        <f t="shared" si="41"/>
        <v>3</v>
      </c>
      <c r="D120" s="152"/>
      <c r="E120" s="141">
        <f t="shared" si="45"/>
        <v>10</v>
      </c>
      <c r="F120" s="216"/>
      <c r="G120" s="158"/>
      <c r="H120" s="158"/>
      <c r="I120" s="159"/>
      <c r="J120" s="239"/>
      <c r="K120" s="132">
        <f t="shared" si="46"/>
        <v>0</v>
      </c>
      <c r="L120" s="133">
        <f t="shared" si="46"/>
        <v>0</v>
      </c>
      <c r="M120" s="134">
        <f t="shared" si="46"/>
        <v>0</v>
      </c>
      <c r="N120" s="132">
        <f t="shared" si="46"/>
        <v>1</v>
      </c>
      <c r="O120" s="143"/>
      <c r="P120" s="133">
        <f t="shared" si="47"/>
        <v>6</v>
      </c>
      <c r="Q120" s="134">
        <f t="shared" si="47"/>
        <v>7</v>
      </c>
      <c r="R120" s="101">
        <f t="shared" si="47"/>
        <v>17</v>
      </c>
    </row>
    <row r="121" spans="1:18" x14ac:dyDescent="0.15">
      <c r="A121" s="121"/>
      <c r="B121" s="142"/>
      <c r="C121" s="169"/>
      <c r="D121" s="246"/>
      <c r="E121" s="247"/>
      <c r="F121" s="165"/>
      <c r="G121" s="166"/>
      <c r="H121" s="166"/>
      <c r="I121" s="164"/>
      <c r="J121" s="261"/>
      <c r="K121" s="142"/>
      <c r="L121" s="169"/>
      <c r="M121" s="247"/>
      <c r="N121" s="142"/>
      <c r="O121" s="246"/>
      <c r="P121" s="169"/>
      <c r="Q121" s="247"/>
      <c r="R121" s="264"/>
    </row>
    <row r="122" spans="1:18" x14ac:dyDescent="0.15">
      <c r="A122" s="113" t="s">
        <v>89</v>
      </c>
      <c r="B122" s="142">
        <f>SUM(B91:B106)</f>
        <v>63</v>
      </c>
      <c r="C122" s="169">
        <f t="shared" ref="C122:R122" si="48">SUM(C91:C106)</f>
        <v>6</v>
      </c>
      <c r="D122" s="171">
        <f t="shared" si="48"/>
        <v>0</v>
      </c>
      <c r="E122" s="142">
        <f t="shared" si="48"/>
        <v>69</v>
      </c>
      <c r="F122" s="142">
        <f t="shared" si="48"/>
        <v>0</v>
      </c>
      <c r="G122" s="142">
        <f t="shared" si="48"/>
        <v>0</v>
      </c>
      <c r="H122" s="142">
        <f t="shared" si="48"/>
        <v>0</v>
      </c>
      <c r="I122" s="142">
        <f t="shared" si="48"/>
        <v>0</v>
      </c>
      <c r="J122" s="262">
        <f t="shared" si="48"/>
        <v>0</v>
      </c>
      <c r="K122" s="142">
        <f t="shared" si="48"/>
        <v>10</v>
      </c>
      <c r="L122" s="169">
        <f t="shared" si="48"/>
        <v>2</v>
      </c>
      <c r="M122" s="172">
        <f t="shared" si="48"/>
        <v>12</v>
      </c>
      <c r="N122" s="142">
        <f t="shared" si="48"/>
        <v>1</v>
      </c>
      <c r="O122" s="171">
        <f t="shared" si="48"/>
        <v>0</v>
      </c>
      <c r="P122" s="142">
        <f t="shared" si="48"/>
        <v>44</v>
      </c>
      <c r="Q122" s="172">
        <f t="shared" si="48"/>
        <v>45</v>
      </c>
      <c r="R122" s="126">
        <f t="shared" si="48"/>
        <v>126</v>
      </c>
    </row>
    <row r="123" spans="1:18" x14ac:dyDescent="0.15">
      <c r="A123" s="122" t="s">
        <v>11</v>
      </c>
      <c r="B123" s="142">
        <f>MAX(B108:B120)</f>
        <v>63</v>
      </c>
      <c r="C123" s="169">
        <f t="shared" ref="C123:R123" si="49">MAX(C108:C120)</f>
        <v>6</v>
      </c>
      <c r="D123" s="171">
        <f t="shared" si="49"/>
        <v>0</v>
      </c>
      <c r="E123" s="142">
        <f t="shared" si="49"/>
        <v>26</v>
      </c>
      <c r="F123" s="142">
        <f t="shared" si="49"/>
        <v>0</v>
      </c>
      <c r="G123" s="142">
        <f t="shared" si="49"/>
        <v>0</v>
      </c>
      <c r="H123" s="142">
        <f t="shared" si="49"/>
        <v>0</v>
      </c>
      <c r="I123" s="142">
        <f t="shared" si="49"/>
        <v>0</v>
      </c>
      <c r="J123" s="262">
        <f t="shared" si="49"/>
        <v>0</v>
      </c>
      <c r="K123" s="142">
        <f t="shared" si="49"/>
        <v>10</v>
      </c>
      <c r="L123" s="169">
        <f t="shared" si="49"/>
        <v>2</v>
      </c>
      <c r="M123" s="172">
        <f t="shared" si="49"/>
        <v>7</v>
      </c>
      <c r="N123" s="142">
        <f t="shared" si="49"/>
        <v>1</v>
      </c>
      <c r="O123" s="171">
        <f t="shared" si="49"/>
        <v>0</v>
      </c>
      <c r="P123" s="142">
        <f t="shared" si="49"/>
        <v>44</v>
      </c>
      <c r="Q123" s="172">
        <f t="shared" si="49"/>
        <v>18</v>
      </c>
      <c r="R123" s="126">
        <f t="shared" si="49"/>
        <v>49</v>
      </c>
    </row>
    <row r="124" spans="1:18" x14ac:dyDescent="0.15">
      <c r="A124" s="122" t="s">
        <v>12</v>
      </c>
      <c r="B124" s="142">
        <f>SUM(B91:B106)/4</f>
        <v>15.75</v>
      </c>
      <c r="C124" s="169">
        <f t="shared" ref="C124:R124" si="50">SUM(C91:C106)/4</f>
        <v>1.5</v>
      </c>
      <c r="D124" s="171">
        <f t="shared" si="50"/>
        <v>0</v>
      </c>
      <c r="E124" s="142">
        <f t="shared" si="50"/>
        <v>17.25</v>
      </c>
      <c r="F124" s="142">
        <f t="shared" si="50"/>
        <v>0</v>
      </c>
      <c r="G124" s="142">
        <f t="shared" si="50"/>
        <v>0</v>
      </c>
      <c r="H124" s="142">
        <f t="shared" si="50"/>
        <v>0</v>
      </c>
      <c r="I124" s="142">
        <f t="shared" si="50"/>
        <v>0</v>
      </c>
      <c r="J124" s="262">
        <f t="shared" si="50"/>
        <v>0</v>
      </c>
      <c r="K124" s="142">
        <f t="shared" si="50"/>
        <v>2.5</v>
      </c>
      <c r="L124" s="169">
        <f t="shared" si="50"/>
        <v>0.5</v>
      </c>
      <c r="M124" s="172">
        <f t="shared" si="50"/>
        <v>3</v>
      </c>
      <c r="N124" s="142">
        <f t="shared" si="50"/>
        <v>0.25</v>
      </c>
      <c r="O124" s="171">
        <f t="shared" si="50"/>
        <v>0</v>
      </c>
      <c r="P124" s="142">
        <f t="shared" si="50"/>
        <v>11</v>
      </c>
      <c r="Q124" s="172">
        <f t="shared" si="50"/>
        <v>11.25</v>
      </c>
      <c r="R124" s="126">
        <f t="shared" si="50"/>
        <v>31.5</v>
      </c>
    </row>
    <row r="125" spans="1:18" ht="14" thickBot="1" x14ac:dyDescent="0.2">
      <c r="A125" s="24"/>
      <c r="B125" s="182"/>
      <c r="C125" s="183"/>
      <c r="D125" s="212"/>
      <c r="E125" s="213"/>
      <c r="F125" s="214"/>
      <c r="G125" s="212"/>
      <c r="H125" s="212"/>
      <c r="I125" s="213"/>
      <c r="J125" s="263"/>
      <c r="K125" s="182"/>
      <c r="L125" s="183"/>
      <c r="M125" s="213"/>
      <c r="N125" s="182"/>
      <c r="O125" s="212"/>
      <c r="P125" s="183"/>
      <c r="Q125" s="213"/>
      <c r="R125" s="265"/>
    </row>
    <row r="126" spans="1:18" x14ac:dyDescent="0.15">
      <c r="A126" s="26"/>
      <c r="B126" s="125"/>
      <c r="C126" s="125"/>
      <c r="D126" s="124"/>
      <c r="E126" s="124"/>
      <c r="F126" s="124"/>
      <c r="G126" s="124"/>
      <c r="H126" s="124"/>
      <c r="I126" s="124"/>
      <c r="J126" s="124"/>
      <c r="K126" s="125"/>
      <c r="L126" s="125"/>
      <c r="M126" s="124"/>
      <c r="N126" s="125"/>
      <c r="O126" s="124"/>
      <c r="P126" s="125"/>
      <c r="Q126" s="124"/>
    </row>
    <row r="127" spans="1:18" x14ac:dyDescent="0.15">
      <c r="B127" s="229"/>
      <c r="C127" s="229"/>
      <c r="D127" s="29"/>
      <c r="E127" s="29"/>
      <c r="F127" s="29"/>
      <c r="G127" s="29"/>
      <c r="H127" s="29"/>
      <c r="I127" s="29"/>
      <c r="J127" s="29"/>
      <c r="K127" s="229"/>
      <c r="L127" s="229"/>
      <c r="M127" s="29"/>
      <c r="N127" s="229"/>
      <c r="O127" s="29"/>
      <c r="P127" s="229"/>
      <c r="Q127" s="29"/>
    </row>
    <row r="128" spans="1:18" x14ac:dyDescent="0.15">
      <c r="B128" s="229"/>
      <c r="C128" s="229"/>
      <c r="D128" s="29"/>
      <c r="E128" s="29"/>
      <c r="F128" s="29"/>
      <c r="G128" s="29"/>
      <c r="H128" s="29"/>
      <c r="I128" s="29"/>
      <c r="J128" s="29"/>
      <c r="K128" s="229"/>
      <c r="L128" s="229"/>
      <c r="M128" s="29"/>
      <c r="N128" s="229"/>
      <c r="O128" s="29"/>
      <c r="P128" s="229"/>
      <c r="Q128" s="29"/>
    </row>
    <row r="129" spans="1:18" s="13" customFormat="1" x14ac:dyDescent="0.15">
      <c r="A129"/>
      <c r="B129" s="229"/>
      <c r="C129" s="229"/>
      <c r="D129" s="29"/>
      <c r="E129" s="29"/>
      <c r="F129" s="29"/>
      <c r="G129" s="29"/>
      <c r="H129" s="29"/>
      <c r="I129" s="29"/>
      <c r="J129" s="29"/>
      <c r="K129" s="229"/>
      <c r="L129" s="229"/>
      <c r="M129" s="29"/>
      <c r="N129" s="229"/>
      <c r="O129" s="29"/>
      <c r="P129" s="229"/>
      <c r="Q129" s="29"/>
      <c r="R129"/>
    </row>
    <row r="130" spans="1:18" s="18" customFormat="1" x14ac:dyDescent="0.15">
      <c r="A130"/>
      <c r="B130" s="229"/>
      <c r="C130" s="229"/>
      <c r="D130" s="29"/>
      <c r="E130" s="29"/>
      <c r="F130" s="29"/>
      <c r="G130" s="29"/>
      <c r="H130" s="29"/>
      <c r="I130" s="29"/>
      <c r="J130" s="29"/>
      <c r="K130" s="229"/>
      <c r="L130" s="229"/>
      <c r="M130" s="29"/>
      <c r="N130" s="229"/>
      <c r="O130" s="29"/>
      <c r="P130" s="229"/>
      <c r="Q130" s="29"/>
      <c r="R130"/>
    </row>
    <row r="131" spans="1:18" s="13" customFormat="1" x14ac:dyDescent="0.15">
      <c r="A131"/>
      <c r="B131" s="229"/>
      <c r="C131" s="229"/>
      <c r="D131" s="29"/>
      <c r="E131" s="29"/>
      <c r="F131" s="29"/>
      <c r="G131" s="29"/>
      <c r="H131" s="29"/>
      <c r="I131" s="29"/>
      <c r="J131" s="29"/>
      <c r="K131" s="229"/>
      <c r="L131" s="229"/>
      <c r="M131" s="29"/>
      <c r="N131" s="229"/>
      <c r="O131" s="29"/>
      <c r="P131" s="229"/>
      <c r="Q131" s="29"/>
      <c r="R131"/>
    </row>
    <row r="132" spans="1:18" s="13" customFormat="1" x14ac:dyDescent="0.15">
      <c r="A132"/>
      <c r="B132" s="229"/>
      <c r="C132" s="229"/>
      <c r="D132" s="29"/>
      <c r="E132" s="29"/>
      <c r="F132" s="29"/>
      <c r="G132" s="29"/>
      <c r="H132" s="29"/>
      <c r="I132" s="29"/>
      <c r="J132" s="29"/>
      <c r="K132" s="229"/>
      <c r="L132" s="229"/>
      <c r="M132" s="29"/>
      <c r="N132" s="229"/>
      <c r="O132" s="29"/>
      <c r="P132" s="229"/>
      <c r="Q132" s="29"/>
      <c r="R132"/>
    </row>
    <row r="133" spans="1:18" s="13" customFormat="1" x14ac:dyDescent="0.15">
      <c r="A133"/>
      <c r="B133" s="229"/>
      <c r="C133" s="229"/>
      <c r="D133" s="29"/>
      <c r="E133" s="29"/>
      <c r="F133" s="29"/>
      <c r="G133" s="29"/>
      <c r="H133" s="29"/>
      <c r="I133" s="29"/>
      <c r="J133" s="29"/>
      <c r="K133" s="229"/>
      <c r="L133" s="229"/>
      <c r="M133" s="29"/>
      <c r="N133" s="229"/>
      <c r="O133" s="29"/>
      <c r="P133" s="229"/>
      <c r="Q133" s="29"/>
      <c r="R133"/>
    </row>
    <row r="134" spans="1:18" s="13" customFormat="1" x14ac:dyDescent="0.15">
      <c r="A134"/>
      <c r="B134" s="229"/>
      <c r="C134" s="229"/>
      <c r="D134" s="29"/>
      <c r="E134" s="29"/>
      <c r="F134" s="29"/>
      <c r="G134" s="29"/>
      <c r="H134" s="29"/>
      <c r="I134" s="29"/>
      <c r="J134" s="29"/>
      <c r="K134" s="229"/>
      <c r="L134" s="229"/>
      <c r="M134" s="29"/>
      <c r="N134" s="229"/>
      <c r="O134" s="29"/>
      <c r="P134" s="229"/>
      <c r="Q134" s="29"/>
      <c r="R134"/>
    </row>
    <row r="135" spans="1:18" s="13" customFormat="1" x14ac:dyDescent="0.15">
      <c r="A135"/>
      <c r="B135" s="229"/>
      <c r="C135" s="229"/>
      <c r="D135" s="29"/>
      <c r="E135" s="29"/>
      <c r="F135" s="29"/>
      <c r="G135" s="29"/>
      <c r="H135" s="29"/>
      <c r="I135" s="29"/>
      <c r="J135" s="29"/>
      <c r="K135" s="229"/>
      <c r="L135" s="229"/>
      <c r="M135" s="29"/>
      <c r="N135" s="229"/>
      <c r="O135" s="29"/>
      <c r="P135" s="229"/>
      <c r="Q135" s="29"/>
      <c r="R135"/>
    </row>
    <row r="136" spans="1:18" s="13" customFormat="1" x14ac:dyDescent="0.15">
      <c r="A136"/>
      <c r="B136" s="229"/>
      <c r="C136" s="229"/>
      <c r="D136" s="29"/>
      <c r="E136" s="29"/>
      <c r="F136" s="29"/>
      <c r="G136" s="29"/>
      <c r="H136" s="29"/>
      <c r="I136" s="29"/>
      <c r="J136" s="29"/>
      <c r="K136" s="229"/>
      <c r="L136" s="229"/>
      <c r="M136" s="29"/>
      <c r="N136" s="229"/>
      <c r="O136" s="29"/>
      <c r="P136" s="229"/>
      <c r="Q136" s="29"/>
      <c r="R136"/>
    </row>
    <row r="137" spans="1:18" s="13" customFormat="1" x14ac:dyDescent="0.15">
      <c r="A137"/>
      <c r="B137" s="229"/>
      <c r="C137" s="229"/>
      <c r="D137" s="29"/>
      <c r="E137" s="29"/>
      <c r="F137" s="29"/>
      <c r="G137" s="29"/>
      <c r="H137" s="29"/>
      <c r="I137" s="29"/>
      <c r="J137" s="29"/>
      <c r="K137" s="229"/>
      <c r="L137" s="229"/>
      <c r="M137" s="29"/>
      <c r="N137" s="229"/>
      <c r="O137" s="29"/>
      <c r="P137" s="229"/>
      <c r="Q137" s="29"/>
      <c r="R137"/>
    </row>
    <row r="138" spans="1:18" s="13" customFormat="1" x14ac:dyDescent="0.15">
      <c r="A138"/>
      <c r="B138" s="229"/>
      <c r="C138" s="229"/>
      <c r="D138" s="29"/>
      <c r="E138" s="29"/>
      <c r="F138" s="29"/>
      <c r="G138" s="29"/>
      <c r="H138" s="29"/>
      <c r="I138" s="29"/>
      <c r="J138" s="29"/>
      <c r="K138" s="229"/>
      <c r="L138" s="229"/>
      <c r="M138" s="29"/>
      <c r="N138" s="229"/>
      <c r="O138" s="29"/>
      <c r="P138" s="229"/>
      <c r="Q138" s="29"/>
      <c r="R138"/>
    </row>
    <row r="139" spans="1:18" s="13" customFormat="1" x14ac:dyDescent="0.15">
      <c r="A139"/>
      <c r="B139" s="229"/>
      <c r="C139" s="229"/>
      <c r="D139" s="29"/>
      <c r="E139" s="29"/>
      <c r="F139" s="29"/>
      <c r="G139" s="29"/>
      <c r="H139" s="29"/>
      <c r="I139" s="29"/>
      <c r="J139" s="29"/>
      <c r="K139" s="229"/>
      <c r="L139" s="229"/>
      <c r="M139" s="29"/>
      <c r="N139" s="229"/>
      <c r="O139" s="29"/>
      <c r="P139" s="229"/>
      <c r="Q139" s="29"/>
      <c r="R139"/>
    </row>
    <row r="140" spans="1:18" s="13" customFormat="1" x14ac:dyDescent="0.15">
      <c r="A140"/>
      <c r="B140" s="229"/>
      <c r="C140" s="229"/>
      <c r="D140" s="29"/>
      <c r="E140" s="29"/>
      <c r="F140" s="29"/>
      <c r="G140" s="29"/>
      <c r="H140" s="29"/>
      <c r="I140" s="29"/>
      <c r="J140" s="29"/>
      <c r="K140" s="229"/>
      <c r="L140" s="229"/>
      <c r="M140" s="29"/>
      <c r="N140" s="229"/>
      <c r="O140" s="29"/>
      <c r="P140" s="229"/>
      <c r="Q140" s="29"/>
      <c r="R140"/>
    </row>
    <row r="141" spans="1:18" s="13" customFormat="1" x14ac:dyDescent="0.15">
      <c r="A141"/>
      <c r="B141" s="229"/>
      <c r="C141" s="229"/>
      <c r="D141" s="29"/>
      <c r="E141" s="29"/>
      <c r="F141" s="29"/>
      <c r="G141" s="29"/>
      <c r="H141" s="29"/>
      <c r="I141" s="29"/>
      <c r="J141" s="29"/>
      <c r="K141" s="229"/>
      <c r="L141" s="229"/>
      <c r="M141" s="29"/>
      <c r="N141" s="229"/>
      <c r="O141" s="29"/>
      <c r="P141" s="229"/>
      <c r="Q141" s="29"/>
      <c r="R141"/>
    </row>
    <row r="142" spans="1:18" s="13" customFormat="1" x14ac:dyDescent="0.15">
      <c r="A142"/>
      <c r="B142" s="229"/>
      <c r="C142" s="229"/>
      <c r="D142" s="29"/>
      <c r="E142" s="29"/>
      <c r="F142" s="29"/>
      <c r="G142" s="29"/>
      <c r="H142" s="29"/>
      <c r="I142" s="29"/>
      <c r="J142" s="29"/>
      <c r="K142" s="229"/>
      <c r="L142" s="229"/>
      <c r="M142" s="29"/>
      <c r="N142" s="229"/>
      <c r="O142" s="29"/>
      <c r="P142" s="229"/>
      <c r="Q142" s="29"/>
      <c r="R142"/>
    </row>
    <row r="143" spans="1:18" s="13" customFormat="1" x14ac:dyDescent="0.15">
      <c r="A143"/>
      <c r="B143" s="229"/>
      <c r="C143" s="229"/>
      <c r="D143" s="29"/>
      <c r="E143" s="29"/>
      <c r="F143" s="29"/>
      <c r="G143" s="29"/>
      <c r="H143" s="29"/>
      <c r="I143" s="29"/>
      <c r="J143" s="29"/>
      <c r="K143" s="229"/>
      <c r="L143" s="229"/>
      <c r="M143" s="29"/>
      <c r="N143" s="229"/>
      <c r="O143" s="29"/>
      <c r="P143" s="229"/>
      <c r="Q143" s="29"/>
      <c r="R143"/>
    </row>
    <row r="144" spans="1:18" s="13" customFormat="1" x14ac:dyDescent="0.15">
      <c r="A144"/>
      <c r="B144" s="229"/>
      <c r="C144" s="229"/>
      <c r="D144" s="29"/>
      <c r="E144" s="29"/>
      <c r="F144" s="29"/>
      <c r="G144" s="29"/>
      <c r="H144" s="29"/>
      <c r="I144" s="29"/>
      <c r="J144" s="29"/>
      <c r="K144" s="229"/>
      <c r="L144" s="229"/>
      <c r="M144" s="29"/>
      <c r="N144" s="229"/>
      <c r="O144" s="29"/>
      <c r="P144" s="229"/>
      <c r="Q144" s="29"/>
      <c r="R144"/>
    </row>
    <row r="145" spans="1:18" s="13" customFormat="1" x14ac:dyDescent="0.15">
      <c r="A145"/>
      <c r="B145" s="229"/>
      <c r="C145" s="229"/>
      <c r="D145" s="29"/>
      <c r="E145" s="29"/>
      <c r="F145" s="29"/>
      <c r="G145" s="29"/>
      <c r="H145" s="29"/>
      <c r="I145" s="29"/>
      <c r="J145" s="29"/>
      <c r="K145" s="229"/>
      <c r="L145" s="229"/>
      <c r="M145" s="29"/>
      <c r="N145" s="229"/>
      <c r="O145" s="29"/>
      <c r="P145" s="229"/>
      <c r="Q145" s="29"/>
      <c r="R145"/>
    </row>
    <row r="146" spans="1:18" x14ac:dyDescent="0.15">
      <c r="B146" s="229"/>
      <c r="C146" s="229"/>
      <c r="D146" s="29"/>
      <c r="E146" s="29"/>
      <c r="F146" s="29"/>
      <c r="G146" s="29"/>
      <c r="H146" s="29"/>
      <c r="I146" s="29"/>
      <c r="J146" s="29"/>
      <c r="K146" s="229"/>
      <c r="L146" s="229"/>
      <c r="M146" s="29"/>
      <c r="N146" s="229"/>
      <c r="O146" s="29"/>
      <c r="P146" s="229"/>
      <c r="Q146" s="29"/>
    </row>
    <row r="147" spans="1:18" x14ac:dyDescent="0.15">
      <c r="B147" s="229"/>
      <c r="C147" s="229"/>
      <c r="D147" s="29"/>
      <c r="E147" s="29"/>
      <c r="F147" s="29"/>
      <c r="G147" s="29"/>
      <c r="H147" s="29"/>
      <c r="I147" s="29"/>
      <c r="J147" s="29"/>
      <c r="K147" s="229"/>
      <c r="L147" s="229"/>
      <c r="M147" s="29"/>
      <c r="N147" s="229"/>
      <c r="O147" s="29"/>
      <c r="P147" s="229"/>
      <c r="Q147" s="29"/>
    </row>
    <row r="154" spans="1:18" s="13" customFormat="1" x14ac:dyDescent="0.15">
      <c r="A154"/>
      <c r="B154" s="47"/>
      <c r="C154" s="47"/>
      <c r="D154"/>
      <c r="E154"/>
      <c r="F154"/>
      <c r="G154"/>
      <c r="H154"/>
      <c r="I154"/>
      <c r="J154"/>
      <c r="K154" s="47"/>
      <c r="L154" s="47"/>
      <c r="M154"/>
      <c r="N154" s="47"/>
      <c r="O154"/>
      <c r="P154" s="47"/>
      <c r="Q154"/>
      <c r="R154"/>
    </row>
    <row r="155" spans="1:18" s="18" customFormat="1" x14ac:dyDescent="0.15">
      <c r="A155"/>
      <c r="B155" s="47"/>
      <c r="C155" s="47"/>
      <c r="D155"/>
      <c r="E155"/>
      <c r="F155"/>
      <c r="G155"/>
      <c r="H155"/>
      <c r="I155"/>
      <c r="J155"/>
      <c r="K155" s="47"/>
      <c r="L155" s="47"/>
      <c r="M155"/>
      <c r="N155" s="47"/>
      <c r="O155"/>
      <c r="P155" s="47"/>
      <c r="Q155"/>
      <c r="R155"/>
    </row>
    <row r="156" spans="1:18" s="13" customFormat="1" x14ac:dyDescent="0.15">
      <c r="A156"/>
      <c r="B156" s="47"/>
      <c r="C156" s="47"/>
      <c r="D156"/>
      <c r="E156"/>
      <c r="F156"/>
      <c r="G156"/>
      <c r="H156"/>
      <c r="I156"/>
      <c r="J156"/>
      <c r="K156" s="47"/>
      <c r="L156" s="47"/>
      <c r="M156"/>
      <c r="N156" s="47"/>
      <c r="O156"/>
      <c r="P156" s="47"/>
      <c r="Q156"/>
      <c r="R156"/>
    </row>
    <row r="157" spans="1:18" s="13" customFormat="1" x14ac:dyDescent="0.15">
      <c r="A157"/>
      <c r="B157" s="47"/>
      <c r="C157" s="47"/>
      <c r="D157"/>
      <c r="E157"/>
      <c r="F157"/>
      <c r="G157"/>
      <c r="H157"/>
      <c r="I157"/>
      <c r="J157"/>
      <c r="K157" s="47"/>
      <c r="L157" s="47"/>
      <c r="M157"/>
      <c r="N157" s="47"/>
      <c r="O157"/>
      <c r="P157" s="47"/>
      <c r="Q157"/>
      <c r="R157"/>
    </row>
    <row r="158" spans="1:18" s="13" customFormat="1" x14ac:dyDescent="0.15">
      <c r="A158"/>
      <c r="B158" s="47"/>
      <c r="C158" s="47"/>
      <c r="D158"/>
      <c r="E158"/>
      <c r="F158"/>
      <c r="G158"/>
      <c r="H158"/>
      <c r="I158"/>
      <c r="J158"/>
      <c r="K158" s="47"/>
      <c r="L158" s="47"/>
      <c r="M158"/>
      <c r="N158" s="47"/>
      <c r="O158"/>
      <c r="P158" s="47"/>
      <c r="Q158"/>
      <c r="R158"/>
    </row>
    <row r="159" spans="1:18" s="13" customFormat="1" x14ac:dyDescent="0.15">
      <c r="A159"/>
      <c r="B159" s="47"/>
      <c r="C159" s="47"/>
      <c r="D159"/>
      <c r="E159"/>
      <c r="F159"/>
      <c r="G159"/>
      <c r="H159"/>
      <c r="I159"/>
      <c r="J159"/>
      <c r="K159" s="47"/>
      <c r="L159" s="47"/>
      <c r="M159"/>
      <c r="N159" s="47"/>
      <c r="O159"/>
      <c r="P159" s="47"/>
      <c r="Q159"/>
      <c r="R159"/>
    </row>
    <row r="160" spans="1:18" s="13" customFormat="1" x14ac:dyDescent="0.15">
      <c r="A160"/>
      <c r="B160" s="47"/>
      <c r="C160" s="47"/>
      <c r="D160"/>
      <c r="E160"/>
      <c r="F160"/>
      <c r="G160"/>
      <c r="H160"/>
      <c r="I160"/>
      <c r="J160"/>
      <c r="K160" s="47"/>
      <c r="L160" s="47"/>
      <c r="M160"/>
      <c r="N160" s="47"/>
      <c r="O160"/>
      <c r="P160" s="47"/>
      <c r="Q160"/>
      <c r="R160"/>
    </row>
    <row r="161" spans="1:18" s="13" customFormat="1" x14ac:dyDescent="0.15">
      <c r="A161"/>
      <c r="B161" s="47"/>
      <c r="C161" s="47"/>
      <c r="D161"/>
      <c r="E161"/>
      <c r="F161"/>
      <c r="G161"/>
      <c r="H161"/>
      <c r="I161"/>
      <c r="J161"/>
      <c r="K161" s="47"/>
      <c r="L161" s="47"/>
      <c r="M161"/>
      <c r="N161" s="47"/>
      <c r="O161"/>
      <c r="P161" s="47"/>
      <c r="Q161"/>
      <c r="R161"/>
    </row>
    <row r="162" spans="1:18" s="13" customFormat="1" x14ac:dyDescent="0.15">
      <c r="A162"/>
      <c r="B162" s="47"/>
      <c r="C162" s="47"/>
      <c r="D162"/>
      <c r="E162"/>
      <c r="F162"/>
      <c r="G162"/>
      <c r="H162"/>
      <c r="I162"/>
      <c r="J162"/>
      <c r="K162" s="47"/>
      <c r="L162" s="47"/>
      <c r="M162"/>
      <c r="N162" s="47"/>
      <c r="O162"/>
      <c r="P162" s="47"/>
      <c r="Q162"/>
      <c r="R162"/>
    </row>
    <row r="163" spans="1:18" s="13" customFormat="1" x14ac:dyDescent="0.15">
      <c r="A163"/>
      <c r="B163" s="47"/>
      <c r="C163" s="47"/>
      <c r="D163"/>
      <c r="E163"/>
      <c r="F163"/>
      <c r="G163"/>
      <c r="H163"/>
      <c r="I163"/>
      <c r="J163"/>
      <c r="K163" s="47"/>
      <c r="L163" s="47"/>
      <c r="M163"/>
      <c r="N163" s="47"/>
      <c r="O163"/>
      <c r="P163" s="47"/>
      <c r="Q163"/>
      <c r="R163"/>
    </row>
    <row r="164" spans="1:18" s="13" customFormat="1" x14ac:dyDescent="0.15">
      <c r="A164"/>
      <c r="B164" s="47"/>
      <c r="C164" s="47"/>
      <c r="D164"/>
      <c r="E164"/>
      <c r="F164"/>
      <c r="G164"/>
      <c r="H164"/>
      <c r="I164"/>
      <c r="J164"/>
      <c r="K164" s="47"/>
      <c r="L164" s="47"/>
      <c r="M164"/>
      <c r="N164" s="47"/>
      <c r="O164"/>
      <c r="P164" s="47"/>
      <c r="Q164"/>
      <c r="R164"/>
    </row>
    <row r="165" spans="1:18" s="13" customFormat="1" x14ac:dyDescent="0.15">
      <c r="A165"/>
      <c r="B165" s="47"/>
      <c r="C165" s="47"/>
      <c r="D165"/>
      <c r="E165"/>
      <c r="F165"/>
      <c r="G165"/>
      <c r="H165"/>
      <c r="I165"/>
      <c r="J165"/>
      <c r="K165" s="47"/>
      <c r="L165" s="47"/>
      <c r="M165"/>
      <c r="N165" s="47"/>
      <c r="O165"/>
      <c r="P165" s="47"/>
      <c r="Q165"/>
      <c r="R165"/>
    </row>
    <row r="166" spans="1:18" s="13" customFormat="1" hidden="1" x14ac:dyDescent="0.15">
      <c r="A166"/>
      <c r="B166" s="47"/>
      <c r="C166" s="47"/>
      <c r="D166"/>
      <c r="E166"/>
      <c r="F166"/>
      <c r="G166"/>
      <c r="H166"/>
      <c r="I166"/>
      <c r="J166"/>
      <c r="K166" s="47"/>
      <c r="L166" s="47"/>
      <c r="M166"/>
      <c r="N166" s="47"/>
      <c r="O166"/>
      <c r="P166" s="47"/>
      <c r="Q166"/>
      <c r="R166"/>
    </row>
    <row r="167" spans="1:18" s="13" customFormat="1" hidden="1" x14ac:dyDescent="0.15">
      <c r="A167"/>
      <c r="B167" s="47"/>
      <c r="C167" s="47"/>
      <c r="D167"/>
      <c r="E167"/>
      <c r="F167"/>
      <c r="G167"/>
      <c r="H167"/>
      <c r="I167"/>
      <c r="J167"/>
      <c r="K167" s="47"/>
      <c r="L167" s="47"/>
      <c r="M167"/>
      <c r="N167" s="47"/>
      <c r="O167"/>
      <c r="P167" s="47"/>
      <c r="Q167"/>
      <c r="R167"/>
    </row>
    <row r="168" spans="1:18" s="13" customFormat="1" hidden="1" x14ac:dyDescent="0.15">
      <c r="A168"/>
      <c r="B168" s="47"/>
      <c r="C168" s="47"/>
      <c r="D168"/>
      <c r="E168"/>
      <c r="F168"/>
      <c r="G168"/>
      <c r="H168"/>
      <c r="I168"/>
      <c r="J168"/>
      <c r="K168" s="47"/>
      <c r="L168" s="47"/>
      <c r="M168"/>
      <c r="N168" s="47"/>
      <c r="O168"/>
      <c r="P168" s="47"/>
      <c r="Q168"/>
      <c r="R168"/>
    </row>
    <row r="169" spans="1:18" s="13" customFormat="1" hidden="1" x14ac:dyDescent="0.15">
      <c r="A169"/>
      <c r="B169" s="47"/>
      <c r="C169" s="47"/>
      <c r="D169"/>
      <c r="E169"/>
      <c r="F169"/>
      <c r="G169"/>
      <c r="H169"/>
      <c r="I169"/>
      <c r="J169"/>
      <c r="K169" s="47"/>
      <c r="L169" s="47"/>
      <c r="M169"/>
      <c r="N169" s="47"/>
      <c r="O169"/>
      <c r="P169" s="47"/>
      <c r="Q169"/>
      <c r="R169"/>
    </row>
    <row r="170" spans="1:18" s="13" customFormat="1" hidden="1" x14ac:dyDescent="0.15">
      <c r="A170"/>
      <c r="B170" s="47"/>
      <c r="C170" s="47"/>
      <c r="D170"/>
      <c r="E170"/>
      <c r="F170"/>
      <c r="G170"/>
      <c r="H170"/>
      <c r="I170"/>
      <c r="J170"/>
      <c r="K170" s="47"/>
      <c r="L170" s="47"/>
      <c r="M170"/>
      <c r="N170" s="47"/>
      <c r="O170"/>
      <c r="P170" s="47"/>
      <c r="Q170"/>
      <c r="R170"/>
    </row>
    <row r="179" spans="1:18" s="13" customFormat="1" x14ac:dyDescent="0.15">
      <c r="A179"/>
      <c r="B179" s="47"/>
      <c r="C179" s="47"/>
      <c r="D179"/>
      <c r="E179"/>
      <c r="F179"/>
      <c r="G179"/>
      <c r="H179"/>
      <c r="I179"/>
      <c r="J179"/>
      <c r="K179" s="47"/>
      <c r="L179" s="47"/>
      <c r="M179"/>
      <c r="N179" s="47"/>
      <c r="O179"/>
      <c r="P179" s="47"/>
      <c r="Q179"/>
      <c r="R179"/>
    </row>
    <row r="180" spans="1:18" s="18" customFormat="1" x14ac:dyDescent="0.15">
      <c r="A180"/>
      <c r="B180" s="47"/>
      <c r="C180" s="47"/>
      <c r="D180"/>
      <c r="E180"/>
      <c r="F180"/>
      <c r="G180"/>
      <c r="H180"/>
      <c r="I180"/>
      <c r="J180"/>
      <c r="K180" s="47"/>
      <c r="L180" s="47"/>
      <c r="M180"/>
      <c r="N180" s="47"/>
      <c r="O180"/>
      <c r="P180" s="47"/>
      <c r="Q180"/>
      <c r="R180"/>
    </row>
    <row r="181" spans="1:18" s="13" customFormat="1" x14ac:dyDescent="0.15">
      <c r="A181"/>
      <c r="B181" s="47"/>
      <c r="C181" s="47"/>
      <c r="D181"/>
      <c r="E181"/>
      <c r="F181"/>
      <c r="G181"/>
      <c r="H181"/>
      <c r="I181"/>
      <c r="J181"/>
      <c r="K181" s="47"/>
      <c r="L181" s="47"/>
      <c r="M181"/>
      <c r="N181" s="47"/>
      <c r="O181"/>
      <c r="P181" s="47"/>
      <c r="Q181"/>
      <c r="R181"/>
    </row>
    <row r="182" spans="1:18" s="13" customFormat="1" x14ac:dyDescent="0.15">
      <c r="A182"/>
      <c r="B182" s="47"/>
      <c r="C182" s="47"/>
      <c r="D182"/>
      <c r="E182"/>
      <c r="F182"/>
      <c r="G182"/>
      <c r="H182"/>
      <c r="I182"/>
      <c r="J182"/>
      <c r="K182" s="47"/>
      <c r="L182" s="47"/>
      <c r="M182"/>
      <c r="N182" s="47"/>
      <c r="O182"/>
      <c r="P182" s="47"/>
      <c r="Q182"/>
      <c r="R182"/>
    </row>
    <row r="183" spans="1:18" s="13" customFormat="1" x14ac:dyDescent="0.15">
      <c r="A183"/>
      <c r="B183" s="47"/>
      <c r="C183" s="47"/>
      <c r="D183"/>
      <c r="E183"/>
      <c r="F183"/>
      <c r="G183"/>
      <c r="H183"/>
      <c r="I183"/>
      <c r="J183"/>
      <c r="K183" s="47"/>
      <c r="L183" s="47"/>
      <c r="M183"/>
      <c r="N183" s="47"/>
      <c r="O183"/>
      <c r="P183" s="47"/>
      <c r="Q183"/>
      <c r="R183"/>
    </row>
    <row r="184" spans="1:18" s="13" customFormat="1" x14ac:dyDescent="0.15">
      <c r="A184"/>
      <c r="B184" s="47"/>
      <c r="C184" s="47"/>
      <c r="D184"/>
      <c r="E184"/>
      <c r="F184"/>
      <c r="G184"/>
      <c r="H184"/>
      <c r="I184"/>
      <c r="J184"/>
      <c r="K184" s="47"/>
      <c r="L184" s="47"/>
      <c r="M184"/>
      <c r="N184" s="47"/>
      <c r="O184"/>
      <c r="P184" s="47"/>
      <c r="Q184"/>
      <c r="R184"/>
    </row>
    <row r="185" spans="1:18" s="13" customFormat="1" x14ac:dyDescent="0.15">
      <c r="A185"/>
      <c r="B185" s="47"/>
      <c r="C185" s="47"/>
      <c r="D185"/>
      <c r="E185"/>
      <c r="F185"/>
      <c r="G185"/>
      <c r="H185"/>
      <c r="I185"/>
      <c r="J185"/>
      <c r="K185" s="47"/>
      <c r="L185" s="47"/>
      <c r="M185"/>
      <c r="N185" s="47"/>
      <c r="O185"/>
      <c r="P185" s="47"/>
      <c r="Q185"/>
      <c r="R185"/>
    </row>
    <row r="186" spans="1:18" s="13" customFormat="1" x14ac:dyDescent="0.15">
      <c r="A186"/>
      <c r="B186" s="47"/>
      <c r="C186" s="47"/>
      <c r="D186"/>
      <c r="E186"/>
      <c r="F186"/>
      <c r="G186"/>
      <c r="H186"/>
      <c r="I186"/>
      <c r="J186"/>
      <c r="K186" s="47"/>
      <c r="L186" s="47"/>
      <c r="M186"/>
      <c r="N186" s="47"/>
      <c r="O186"/>
      <c r="P186" s="47"/>
      <c r="Q186"/>
      <c r="R186"/>
    </row>
    <row r="187" spans="1:18" s="13" customFormat="1" x14ac:dyDescent="0.15">
      <c r="A187"/>
      <c r="B187" s="47"/>
      <c r="C187" s="47"/>
      <c r="D187"/>
      <c r="E187"/>
      <c r="F187"/>
      <c r="G187"/>
      <c r="H187"/>
      <c r="I187"/>
      <c r="J187"/>
      <c r="K187" s="47"/>
      <c r="L187" s="47"/>
      <c r="M187"/>
      <c r="N187" s="47"/>
      <c r="O187"/>
      <c r="P187" s="47"/>
      <c r="Q187"/>
      <c r="R187"/>
    </row>
    <row r="188" spans="1:18" s="13" customFormat="1" x14ac:dyDescent="0.15">
      <c r="A188"/>
      <c r="B188" s="47"/>
      <c r="C188" s="47"/>
      <c r="D188"/>
      <c r="E188"/>
      <c r="F188"/>
      <c r="G188"/>
      <c r="H188"/>
      <c r="I188"/>
      <c r="J188"/>
      <c r="K188" s="47"/>
      <c r="L188" s="47"/>
      <c r="M188"/>
      <c r="N188" s="47"/>
      <c r="O188"/>
      <c r="P188" s="47"/>
      <c r="Q188"/>
      <c r="R188"/>
    </row>
    <row r="189" spans="1:18" s="13" customFormat="1" x14ac:dyDescent="0.15">
      <c r="A189"/>
      <c r="B189" s="47"/>
      <c r="C189" s="47"/>
      <c r="D189"/>
      <c r="E189"/>
      <c r="F189"/>
      <c r="G189"/>
      <c r="H189"/>
      <c r="I189"/>
      <c r="J189"/>
      <c r="K189" s="47"/>
      <c r="L189" s="47"/>
      <c r="M189"/>
      <c r="N189" s="47"/>
      <c r="O189"/>
      <c r="P189" s="47"/>
      <c r="Q189"/>
      <c r="R189"/>
    </row>
    <row r="190" spans="1:18" s="13" customFormat="1" x14ac:dyDescent="0.15">
      <c r="A190"/>
      <c r="B190" s="47"/>
      <c r="C190" s="47"/>
      <c r="D190"/>
      <c r="E190"/>
      <c r="F190"/>
      <c r="G190"/>
      <c r="H190"/>
      <c r="I190"/>
      <c r="J190"/>
      <c r="K190" s="47"/>
      <c r="L190" s="47"/>
      <c r="M190"/>
      <c r="N190" s="47"/>
      <c r="O190"/>
      <c r="P190" s="47"/>
      <c r="Q190"/>
      <c r="R190"/>
    </row>
    <row r="191" spans="1:18" s="13" customFormat="1" hidden="1" x14ac:dyDescent="0.15">
      <c r="A191"/>
      <c r="B191" s="47"/>
      <c r="C191" s="47"/>
      <c r="D191"/>
      <c r="E191"/>
      <c r="F191"/>
      <c r="G191"/>
      <c r="H191"/>
      <c r="I191"/>
      <c r="J191"/>
      <c r="K191" s="47"/>
      <c r="L191" s="47"/>
      <c r="M191"/>
      <c r="N191" s="47"/>
      <c r="O191"/>
      <c r="P191" s="47"/>
      <c r="Q191"/>
      <c r="R191"/>
    </row>
    <row r="192" spans="1:18" s="13" customFormat="1" hidden="1" x14ac:dyDescent="0.15">
      <c r="A192"/>
      <c r="B192" s="47"/>
      <c r="C192" s="47"/>
      <c r="D192"/>
      <c r="E192"/>
      <c r="F192"/>
      <c r="G192"/>
      <c r="H192"/>
      <c r="I192"/>
      <c r="J192"/>
      <c r="K192" s="47"/>
      <c r="L192" s="47"/>
      <c r="M192"/>
      <c r="N192" s="47"/>
      <c r="O192"/>
      <c r="P192" s="47"/>
      <c r="Q192"/>
      <c r="R192"/>
    </row>
    <row r="193" spans="1:18" s="13" customFormat="1" hidden="1" x14ac:dyDescent="0.15">
      <c r="A193"/>
      <c r="B193" s="47"/>
      <c r="C193" s="47"/>
      <c r="D193"/>
      <c r="E193"/>
      <c r="F193"/>
      <c r="G193"/>
      <c r="H193"/>
      <c r="I193"/>
      <c r="J193"/>
      <c r="K193" s="47"/>
      <c r="L193" s="47"/>
      <c r="M193"/>
      <c r="N193" s="47"/>
      <c r="O193"/>
      <c r="P193" s="47"/>
      <c r="Q193"/>
      <c r="R193"/>
    </row>
    <row r="194" spans="1:18" s="13" customFormat="1" hidden="1" x14ac:dyDescent="0.15">
      <c r="A194"/>
      <c r="B194" s="47"/>
      <c r="C194" s="47"/>
      <c r="D194"/>
      <c r="E194"/>
      <c r="F194"/>
      <c r="G194"/>
      <c r="H194"/>
      <c r="I194"/>
      <c r="J194"/>
      <c r="K194" s="47"/>
      <c r="L194" s="47"/>
      <c r="M194"/>
      <c r="N194" s="47"/>
      <c r="O194"/>
      <c r="P194" s="47"/>
      <c r="Q194"/>
      <c r="R194"/>
    </row>
    <row r="195" spans="1:18" s="13" customFormat="1" hidden="1" x14ac:dyDescent="0.15">
      <c r="A195"/>
      <c r="B195" s="47"/>
      <c r="C195" s="47"/>
      <c r="D195"/>
      <c r="E195"/>
      <c r="F195"/>
      <c r="G195"/>
      <c r="H195"/>
      <c r="I195"/>
      <c r="J195"/>
      <c r="K195" s="47"/>
      <c r="L195" s="47"/>
      <c r="M195"/>
      <c r="N195" s="47"/>
      <c r="O195"/>
      <c r="P195" s="47"/>
      <c r="Q195"/>
      <c r="R195"/>
    </row>
  </sheetData>
  <phoneticPr fontId="5" type="noConversion"/>
  <printOptions horizontalCentered="1"/>
  <pageMargins left="0.39370078740157483" right="0" top="0.59055118110236227" bottom="0" header="0" footer="0"/>
  <pageSetup paperSize="9" scale="89" orientation="portrait" horizont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S118"/>
  <sheetViews>
    <sheetView view="pageBreakPreview" topLeftCell="A31" zoomScale="90" zoomScaleNormal="75" zoomScaleSheetLayoutView="90" workbookViewId="0">
      <selection activeCell="F41" sqref="F41"/>
    </sheetView>
  </sheetViews>
  <sheetFormatPr baseColWidth="10" defaultColWidth="9.1640625" defaultRowHeight="13" x14ac:dyDescent="0.15"/>
  <cols>
    <col min="1" max="1" width="13.5" style="47" customWidth="1"/>
    <col min="2" max="2" width="15.5" style="47" customWidth="1"/>
    <col min="3" max="3" width="4.5" style="47" hidden="1" customWidth="1"/>
    <col min="4" max="4" width="6.5" style="47" hidden="1" customWidth="1"/>
    <col min="5" max="5" width="1.33203125" style="47" hidden="1" customWidth="1"/>
    <col min="6" max="6" width="14" style="47" customWidth="1"/>
    <col min="7" max="18" width="5.6640625" style="47" hidden="1" customWidth="1"/>
    <col min="19" max="19" width="13.5" style="47" customWidth="1"/>
    <col min="20" max="16384" width="9.1640625" style="47"/>
  </cols>
  <sheetData>
    <row r="1" spans="1:19" x14ac:dyDescent="0.15">
      <c r="A1" s="45" t="s">
        <v>0</v>
      </c>
      <c r="B1" s="45"/>
      <c r="C1" s="46"/>
      <c r="D1" s="46"/>
      <c r="F1" s="286" t="s">
        <v>43</v>
      </c>
      <c r="I1" s="62" t="s">
        <v>42</v>
      </c>
    </row>
    <row r="2" spans="1:19" x14ac:dyDescent="0.15">
      <c r="A2" s="45"/>
      <c r="B2" s="45"/>
      <c r="C2" s="46"/>
      <c r="D2" s="46"/>
      <c r="F2" s="45"/>
      <c r="I2" s="62"/>
    </row>
    <row r="3" spans="1:19" ht="14" thickBot="1" x14ac:dyDescent="0.2">
      <c r="A3" s="45"/>
      <c r="B3" s="45" t="s">
        <v>98</v>
      </c>
      <c r="D3" s="46"/>
    </row>
    <row r="4" spans="1:19" x14ac:dyDescent="0.15">
      <c r="A4" s="63"/>
      <c r="B4" s="64" t="s">
        <v>100</v>
      </c>
      <c r="C4" s="49"/>
      <c r="D4" s="49"/>
      <c r="E4" s="49"/>
      <c r="F4" s="65" t="s">
        <v>99</v>
      </c>
      <c r="G4" s="49"/>
      <c r="H4" s="49"/>
      <c r="I4" s="64"/>
      <c r="J4" s="48" t="s">
        <v>5</v>
      </c>
      <c r="K4" s="49"/>
      <c r="L4" s="49"/>
      <c r="M4" s="64"/>
      <c r="N4" s="48" t="s">
        <v>6</v>
      </c>
      <c r="O4" s="49"/>
      <c r="P4" s="49"/>
      <c r="Q4" s="49"/>
      <c r="R4" s="49"/>
      <c r="S4" s="65" t="s">
        <v>36</v>
      </c>
    </row>
    <row r="5" spans="1:19" s="43" customFormat="1" ht="14" thickBot="1" x14ac:dyDescent="0.2">
      <c r="A5" s="66"/>
      <c r="B5" s="288" t="s">
        <v>43</v>
      </c>
      <c r="C5" s="51"/>
      <c r="D5" s="61"/>
      <c r="E5" s="61"/>
      <c r="F5" s="274"/>
      <c r="G5" s="107"/>
      <c r="H5" s="61"/>
      <c r="I5" s="67"/>
      <c r="J5" s="50"/>
      <c r="K5" s="51" t="s">
        <v>22</v>
      </c>
      <c r="L5" s="61"/>
      <c r="M5" s="67"/>
      <c r="N5" s="50"/>
      <c r="O5" s="51" t="s">
        <v>23</v>
      </c>
      <c r="P5" s="51"/>
      <c r="Q5" s="61"/>
      <c r="R5" s="61"/>
      <c r="S5" s="82"/>
    </row>
    <row r="6" spans="1:19" s="72" customFormat="1" ht="12" thickBot="1" x14ac:dyDescent="0.2">
      <c r="A6" s="69"/>
      <c r="B6" s="312" t="s">
        <v>8</v>
      </c>
      <c r="C6" s="313" t="s">
        <v>25</v>
      </c>
      <c r="D6" s="314" t="s">
        <v>26</v>
      </c>
      <c r="E6" s="315" t="s">
        <v>10</v>
      </c>
      <c r="F6" s="316" t="s">
        <v>8</v>
      </c>
      <c r="G6" s="269" t="s">
        <v>24</v>
      </c>
      <c r="H6" s="53" t="s">
        <v>26</v>
      </c>
      <c r="I6" s="70" t="s">
        <v>10</v>
      </c>
      <c r="J6" s="52" t="s">
        <v>24</v>
      </c>
      <c r="K6" s="53" t="s">
        <v>24</v>
      </c>
      <c r="L6" s="53" t="s">
        <v>25</v>
      </c>
      <c r="M6" s="70" t="s">
        <v>10</v>
      </c>
      <c r="N6" s="52" t="s">
        <v>24</v>
      </c>
      <c r="O6" s="53" t="s">
        <v>25</v>
      </c>
      <c r="P6" s="53" t="s">
        <v>26</v>
      </c>
      <c r="Q6" s="53" t="s">
        <v>26</v>
      </c>
      <c r="R6" s="278" t="s">
        <v>10</v>
      </c>
      <c r="S6" s="71"/>
    </row>
    <row r="7" spans="1:19" s="43" customFormat="1" x14ac:dyDescent="0.15">
      <c r="A7" s="130" t="s">
        <v>59</v>
      </c>
      <c r="B7" s="289">
        <f t="shared" ref="B7:B22" si="0">+(B46+B85)/2</f>
        <v>8.5</v>
      </c>
      <c r="C7" s="290"/>
      <c r="D7" s="291"/>
      <c r="E7" s="292">
        <f>SUM(B7:D7)</f>
        <v>8.5</v>
      </c>
      <c r="F7" s="187">
        <f t="shared" ref="F7:F22" si="1">+(F46+F85)/2</f>
        <v>11.5</v>
      </c>
      <c r="G7" s="290"/>
      <c r="H7" s="291"/>
      <c r="I7" s="293">
        <f t="shared" ref="I7:I22" si="2">SUM(F7:H7)</f>
        <v>11.5</v>
      </c>
      <c r="J7" s="186" t="e">
        <f>+(#REF!+J86+#REF!+#REF!+#REF!)/5</f>
        <v>#REF!</v>
      </c>
      <c r="K7" s="291" t="e">
        <f>+(#REF!+K86+#REF!+#REF!+#REF!)/5</f>
        <v>#REF!</v>
      </c>
      <c r="L7" s="291" t="e">
        <f>+(#REF!+L86+#REF!+#REF!+#REF!)/5</f>
        <v>#REF!</v>
      </c>
      <c r="M7" s="293" t="e">
        <f t="shared" ref="M7:M14" si="3">SUM(J7:L7)</f>
        <v>#REF!</v>
      </c>
      <c r="N7" s="186" t="e">
        <f>+(#REF!+N86+#REF!+#REF!+#REF!)/5</f>
        <v>#REF!</v>
      </c>
      <c r="O7" s="291" t="e">
        <f>+(#REF!+O86+#REF!+#REF!+#REF!)/5</f>
        <v>#REF!</v>
      </c>
      <c r="P7" s="291" t="e">
        <f>+(#REF!+P86+#REF!+#REF!+#REF!)/5</f>
        <v>#REF!</v>
      </c>
      <c r="Q7" s="291" t="e">
        <f>+(#REF!+Q86+#REF!+#REF!+#REF!)/5</f>
        <v>#REF!</v>
      </c>
      <c r="R7" s="292" t="e">
        <f t="shared" ref="R7:R14" si="4">SUM(N7:Q7)</f>
        <v>#REF!</v>
      </c>
      <c r="S7" s="187">
        <f>(E7+I7)</f>
        <v>20</v>
      </c>
    </row>
    <row r="8" spans="1:19" s="43" customFormat="1" x14ac:dyDescent="0.15">
      <c r="A8" s="38" t="s">
        <v>44</v>
      </c>
      <c r="B8" s="287">
        <f t="shared" si="0"/>
        <v>7</v>
      </c>
      <c r="C8" s="149"/>
      <c r="D8" s="133"/>
      <c r="E8" s="279">
        <f t="shared" ref="E8:E22" si="5">SUM(B8:D8)</f>
        <v>7</v>
      </c>
      <c r="F8" s="135">
        <f t="shared" si="1"/>
        <v>8</v>
      </c>
      <c r="G8" s="149"/>
      <c r="H8" s="133"/>
      <c r="I8" s="134">
        <f t="shared" si="2"/>
        <v>8</v>
      </c>
      <c r="J8" s="132" t="e">
        <f>+(J47+J87+#REF!+#REF!+#REF!)/5</f>
        <v>#REF!</v>
      </c>
      <c r="K8" s="133" t="e">
        <f>+(K47+K87+#REF!+#REF!+#REF!)/5</f>
        <v>#REF!</v>
      </c>
      <c r="L8" s="133" t="e">
        <f>+(L47+L87+#REF!+#REF!+#REF!)/5</f>
        <v>#REF!</v>
      </c>
      <c r="M8" s="134" t="e">
        <f t="shared" si="3"/>
        <v>#REF!</v>
      </c>
      <c r="N8" s="132" t="e">
        <f>+(N47+N87+#REF!+#REF!+#REF!)/5</f>
        <v>#REF!</v>
      </c>
      <c r="O8" s="133" t="e">
        <f>+(O47+O87+#REF!+#REF!+#REF!)/5</f>
        <v>#REF!</v>
      </c>
      <c r="P8" s="133" t="e">
        <f>+(P47+P87+#REF!+#REF!+#REF!)/5</f>
        <v>#REF!</v>
      </c>
      <c r="Q8" s="133" t="e">
        <f>+(Q47+Q87+#REF!+#REF!+#REF!)/5</f>
        <v>#REF!</v>
      </c>
      <c r="R8" s="279" t="e">
        <f t="shared" si="4"/>
        <v>#REF!</v>
      </c>
      <c r="S8" s="135">
        <f t="shared" ref="S8:S22" si="6">(E8+I8)</f>
        <v>15</v>
      </c>
    </row>
    <row r="9" spans="1:19" s="43" customFormat="1" x14ac:dyDescent="0.15">
      <c r="A9" s="38" t="s">
        <v>45</v>
      </c>
      <c r="B9" s="287">
        <f t="shared" si="0"/>
        <v>8.5</v>
      </c>
      <c r="C9" s="149"/>
      <c r="D9" s="133"/>
      <c r="E9" s="279">
        <f t="shared" si="5"/>
        <v>8.5</v>
      </c>
      <c r="F9" s="135">
        <f t="shared" si="1"/>
        <v>7</v>
      </c>
      <c r="G9" s="149"/>
      <c r="H9" s="133"/>
      <c r="I9" s="134">
        <f t="shared" si="2"/>
        <v>7</v>
      </c>
      <c r="J9" s="132" t="e">
        <f>+(J48+J88+#REF!+#REF!+#REF!)/5</f>
        <v>#REF!</v>
      </c>
      <c r="K9" s="133" t="e">
        <f>+(K48+K88+#REF!+#REF!+#REF!)/5</f>
        <v>#REF!</v>
      </c>
      <c r="L9" s="133" t="e">
        <f>+(L48+L88+#REF!+#REF!+#REF!)/5</f>
        <v>#REF!</v>
      </c>
      <c r="M9" s="134" t="e">
        <f t="shared" si="3"/>
        <v>#REF!</v>
      </c>
      <c r="N9" s="132" t="e">
        <f>+(N48+N88+#REF!+#REF!+#REF!)/5</f>
        <v>#REF!</v>
      </c>
      <c r="O9" s="133" t="e">
        <f>+(O48+O88+#REF!+#REF!+#REF!)/5</f>
        <v>#REF!</v>
      </c>
      <c r="P9" s="133" t="e">
        <f>+(P48+P88+#REF!+#REF!+#REF!)/5</f>
        <v>#REF!</v>
      </c>
      <c r="Q9" s="133" t="e">
        <f>+(Q48+Q88+#REF!+#REF!+#REF!)/5</f>
        <v>#REF!</v>
      </c>
      <c r="R9" s="279" t="e">
        <f t="shared" si="4"/>
        <v>#REF!</v>
      </c>
      <c r="S9" s="135">
        <f t="shared" si="6"/>
        <v>15.5</v>
      </c>
    </row>
    <row r="10" spans="1:19" s="43" customFormat="1" x14ac:dyDescent="0.15">
      <c r="A10" s="38" t="s">
        <v>46</v>
      </c>
      <c r="B10" s="287">
        <f t="shared" si="0"/>
        <v>4.5</v>
      </c>
      <c r="C10" s="149"/>
      <c r="D10" s="133"/>
      <c r="E10" s="279">
        <f t="shared" si="5"/>
        <v>4.5</v>
      </c>
      <c r="F10" s="135">
        <f t="shared" si="1"/>
        <v>7</v>
      </c>
      <c r="G10" s="149"/>
      <c r="H10" s="133"/>
      <c r="I10" s="134">
        <f t="shared" si="2"/>
        <v>7</v>
      </c>
      <c r="J10" s="132" t="e">
        <f>+(J49+J89+#REF!+#REF!+#REF!)/5</f>
        <v>#REF!</v>
      </c>
      <c r="K10" s="133" t="e">
        <f>+(K49+K89+#REF!+#REF!+#REF!)/5</f>
        <v>#REF!</v>
      </c>
      <c r="L10" s="133" t="e">
        <f>+(L49+L89+#REF!+#REF!+#REF!)/5</f>
        <v>#REF!</v>
      </c>
      <c r="M10" s="134" t="e">
        <f t="shared" si="3"/>
        <v>#REF!</v>
      </c>
      <c r="N10" s="132" t="e">
        <f>+(N49+N89+#REF!+#REF!+#REF!)/5</f>
        <v>#REF!</v>
      </c>
      <c r="O10" s="133" t="e">
        <f>+(O49+O89+#REF!+#REF!+#REF!)/5</f>
        <v>#REF!</v>
      </c>
      <c r="P10" s="133" t="e">
        <f>+(P49+P89+#REF!+#REF!+#REF!)/5</f>
        <v>#REF!</v>
      </c>
      <c r="Q10" s="133" t="e">
        <f>+(Q49+Q89+#REF!+#REF!+#REF!)/5</f>
        <v>#REF!</v>
      </c>
      <c r="R10" s="279" t="e">
        <f t="shared" si="4"/>
        <v>#REF!</v>
      </c>
      <c r="S10" s="135">
        <f t="shared" si="6"/>
        <v>11.5</v>
      </c>
    </row>
    <row r="11" spans="1:19" s="43" customFormat="1" x14ac:dyDescent="0.15">
      <c r="A11" s="38" t="s">
        <v>47</v>
      </c>
      <c r="B11" s="287">
        <f t="shared" si="0"/>
        <v>6</v>
      </c>
      <c r="C11" s="149"/>
      <c r="D11" s="133"/>
      <c r="E11" s="279">
        <f t="shared" si="5"/>
        <v>6</v>
      </c>
      <c r="F11" s="135">
        <f t="shared" si="1"/>
        <v>8.5</v>
      </c>
      <c r="G11" s="149"/>
      <c r="H11" s="133"/>
      <c r="I11" s="134">
        <f t="shared" si="2"/>
        <v>8.5</v>
      </c>
      <c r="J11" s="132" t="e">
        <f>+(J50+J90+#REF!+#REF!+#REF!)/5</f>
        <v>#REF!</v>
      </c>
      <c r="K11" s="133" t="e">
        <f>+(K50+K90+#REF!+#REF!+#REF!)/5</f>
        <v>#REF!</v>
      </c>
      <c r="L11" s="133" t="e">
        <f>+(L50+L90+#REF!+#REF!+#REF!)/5</f>
        <v>#REF!</v>
      </c>
      <c r="M11" s="134" t="e">
        <f t="shared" si="3"/>
        <v>#REF!</v>
      </c>
      <c r="N11" s="132" t="e">
        <f>+(N50+N90+#REF!+#REF!+#REF!)/5</f>
        <v>#REF!</v>
      </c>
      <c r="O11" s="133" t="e">
        <f>+(O50+O90+#REF!+#REF!+#REF!)/5</f>
        <v>#REF!</v>
      </c>
      <c r="P11" s="133" t="e">
        <f>+(P50+P90+#REF!+#REF!+#REF!)/5</f>
        <v>#REF!</v>
      </c>
      <c r="Q11" s="133" t="e">
        <f>+(Q50+Q90+#REF!+#REF!+#REF!)/5</f>
        <v>#REF!</v>
      </c>
      <c r="R11" s="279" t="e">
        <f t="shared" si="4"/>
        <v>#REF!</v>
      </c>
      <c r="S11" s="135">
        <f t="shared" si="6"/>
        <v>14.5</v>
      </c>
    </row>
    <row r="12" spans="1:19" s="43" customFormat="1" x14ac:dyDescent="0.15">
      <c r="A12" s="38" t="s">
        <v>48</v>
      </c>
      <c r="B12" s="287">
        <f t="shared" si="0"/>
        <v>2</v>
      </c>
      <c r="C12" s="149"/>
      <c r="D12" s="133"/>
      <c r="E12" s="279">
        <f t="shared" si="5"/>
        <v>2</v>
      </c>
      <c r="F12" s="135">
        <f t="shared" si="1"/>
        <v>8</v>
      </c>
      <c r="G12" s="149"/>
      <c r="H12" s="133"/>
      <c r="I12" s="134">
        <f t="shared" si="2"/>
        <v>8</v>
      </c>
      <c r="J12" s="132" t="e">
        <f>+(J51+J91+#REF!+#REF!+#REF!)/5</f>
        <v>#REF!</v>
      </c>
      <c r="K12" s="133" t="e">
        <f>+(K51+K91+#REF!+#REF!+#REF!)/5</f>
        <v>#REF!</v>
      </c>
      <c r="L12" s="133" t="e">
        <f>+(L51+L91+#REF!+#REF!+#REF!)/5</f>
        <v>#REF!</v>
      </c>
      <c r="M12" s="134" t="e">
        <f t="shared" si="3"/>
        <v>#REF!</v>
      </c>
      <c r="N12" s="132" t="e">
        <f>+(N51+N91+#REF!+#REF!+#REF!)/5</f>
        <v>#REF!</v>
      </c>
      <c r="O12" s="133" t="e">
        <f>+(O51+O91+#REF!+#REF!+#REF!)/5</f>
        <v>#REF!</v>
      </c>
      <c r="P12" s="133" t="e">
        <f>+(P51+P91+#REF!+#REF!+#REF!)/5</f>
        <v>#REF!</v>
      </c>
      <c r="Q12" s="133" t="e">
        <f>+(Q51+Q91+#REF!+#REF!+#REF!)/5</f>
        <v>#REF!</v>
      </c>
      <c r="R12" s="279" t="e">
        <f t="shared" si="4"/>
        <v>#REF!</v>
      </c>
      <c r="S12" s="135">
        <f t="shared" si="6"/>
        <v>10</v>
      </c>
    </row>
    <row r="13" spans="1:19" s="43" customFormat="1" x14ac:dyDescent="0.15">
      <c r="A13" s="38" t="s">
        <v>49</v>
      </c>
      <c r="B13" s="287">
        <f t="shared" si="0"/>
        <v>7</v>
      </c>
      <c r="C13" s="149"/>
      <c r="D13" s="133"/>
      <c r="E13" s="279">
        <f t="shared" si="5"/>
        <v>7</v>
      </c>
      <c r="F13" s="135">
        <f t="shared" si="1"/>
        <v>11</v>
      </c>
      <c r="G13" s="149"/>
      <c r="H13" s="133"/>
      <c r="I13" s="134">
        <f t="shared" si="2"/>
        <v>11</v>
      </c>
      <c r="J13" s="132" t="e">
        <f>+(J57+J92+#REF!+#REF!+#REF!)/5</f>
        <v>#REF!</v>
      </c>
      <c r="K13" s="133" t="e">
        <f>+(K57+K92+#REF!+#REF!+#REF!)/5</f>
        <v>#REF!</v>
      </c>
      <c r="L13" s="133" t="e">
        <f>+(L57+L92+#REF!+#REF!+#REF!)/5</f>
        <v>#REF!</v>
      </c>
      <c r="M13" s="134" t="e">
        <f t="shared" si="3"/>
        <v>#REF!</v>
      </c>
      <c r="N13" s="132" t="e">
        <f>+(N57+N92+#REF!+#REF!+#REF!)/5</f>
        <v>#REF!</v>
      </c>
      <c r="O13" s="133" t="e">
        <f>+(O57+O92+#REF!+#REF!+#REF!)/5</f>
        <v>#REF!</v>
      </c>
      <c r="P13" s="133" t="e">
        <f>+(P57+P92+#REF!+#REF!+#REF!)/5</f>
        <v>#REF!</v>
      </c>
      <c r="Q13" s="133" t="e">
        <f>+(Q57+Q92+#REF!+#REF!+#REF!)/5</f>
        <v>#REF!</v>
      </c>
      <c r="R13" s="279" t="e">
        <f t="shared" si="4"/>
        <v>#REF!</v>
      </c>
      <c r="S13" s="135">
        <f t="shared" si="6"/>
        <v>18</v>
      </c>
    </row>
    <row r="14" spans="1:19" s="43" customFormat="1" x14ac:dyDescent="0.15">
      <c r="A14" s="38" t="s">
        <v>50</v>
      </c>
      <c r="B14" s="287">
        <f t="shared" si="0"/>
        <v>6</v>
      </c>
      <c r="C14" s="149"/>
      <c r="D14" s="133"/>
      <c r="E14" s="279">
        <f t="shared" si="5"/>
        <v>6</v>
      </c>
      <c r="F14" s="135">
        <f t="shared" si="1"/>
        <v>6.5</v>
      </c>
      <c r="G14" s="149"/>
      <c r="H14" s="133"/>
      <c r="I14" s="134">
        <f t="shared" si="2"/>
        <v>6.5</v>
      </c>
      <c r="J14" s="132" t="e">
        <f>+(J61+J93+#REF!+#REF!+#REF!)/5</f>
        <v>#REF!</v>
      </c>
      <c r="K14" s="133" t="e">
        <f>+(K61+K93+#REF!+#REF!+#REF!)/5</f>
        <v>#REF!</v>
      </c>
      <c r="L14" s="133" t="e">
        <f>+(L61+L93+#REF!+#REF!+#REF!)/5</f>
        <v>#REF!</v>
      </c>
      <c r="M14" s="134" t="e">
        <f t="shared" si="3"/>
        <v>#REF!</v>
      </c>
      <c r="N14" s="132" t="e">
        <f>+(N61+N93+#REF!+#REF!+#REF!)/5</f>
        <v>#REF!</v>
      </c>
      <c r="O14" s="133" t="e">
        <f>+(O61+O93+#REF!+#REF!+#REF!)/5</f>
        <v>#REF!</v>
      </c>
      <c r="P14" s="133" t="e">
        <f>+(P61+P93+#REF!+#REF!+#REF!)/5</f>
        <v>#REF!</v>
      </c>
      <c r="Q14" s="133" t="e">
        <f>+(Q61+Q93+#REF!+#REF!+#REF!)/5</f>
        <v>#REF!</v>
      </c>
      <c r="R14" s="279" t="e">
        <f t="shared" si="4"/>
        <v>#REF!</v>
      </c>
      <c r="S14" s="135">
        <f t="shared" si="6"/>
        <v>12.5</v>
      </c>
    </row>
    <row r="15" spans="1:19" s="43" customFormat="1" x14ac:dyDescent="0.15">
      <c r="A15" s="38" t="s">
        <v>51</v>
      </c>
      <c r="B15" s="287">
        <f t="shared" si="0"/>
        <v>4.5</v>
      </c>
      <c r="C15" s="219"/>
      <c r="D15" s="136"/>
      <c r="E15" s="279">
        <f t="shared" si="5"/>
        <v>4.5</v>
      </c>
      <c r="F15" s="135">
        <f t="shared" si="1"/>
        <v>9</v>
      </c>
      <c r="G15" s="219"/>
      <c r="H15" s="136"/>
      <c r="I15" s="134">
        <f t="shared" si="2"/>
        <v>9</v>
      </c>
      <c r="J15" s="137"/>
      <c r="K15" s="136"/>
      <c r="L15" s="136"/>
      <c r="M15" s="138"/>
      <c r="N15" s="137"/>
      <c r="O15" s="136"/>
      <c r="P15" s="136"/>
      <c r="Q15" s="136"/>
      <c r="R15" s="254"/>
      <c r="S15" s="135">
        <f t="shared" si="6"/>
        <v>13.5</v>
      </c>
    </row>
    <row r="16" spans="1:19" s="43" customFormat="1" x14ac:dyDescent="0.15">
      <c r="A16" s="38" t="s">
        <v>52</v>
      </c>
      <c r="B16" s="287">
        <f t="shared" si="0"/>
        <v>4.5</v>
      </c>
      <c r="C16" s="219"/>
      <c r="D16" s="136"/>
      <c r="E16" s="279">
        <f t="shared" si="5"/>
        <v>4.5</v>
      </c>
      <c r="F16" s="135">
        <f t="shared" si="1"/>
        <v>7.5</v>
      </c>
      <c r="G16" s="219"/>
      <c r="H16" s="136"/>
      <c r="I16" s="134">
        <f t="shared" si="2"/>
        <v>7.5</v>
      </c>
      <c r="J16" s="137"/>
      <c r="K16" s="136"/>
      <c r="L16" s="136"/>
      <c r="M16" s="138"/>
      <c r="N16" s="137"/>
      <c r="O16" s="136"/>
      <c r="P16" s="136"/>
      <c r="Q16" s="136"/>
      <c r="R16" s="254"/>
      <c r="S16" s="135">
        <f t="shared" si="6"/>
        <v>12</v>
      </c>
    </row>
    <row r="17" spans="1:19" s="43" customFormat="1" x14ac:dyDescent="0.15">
      <c r="A17" s="38" t="s">
        <v>53</v>
      </c>
      <c r="B17" s="287">
        <f t="shared" si="0"/>
        <v>5.5</v>
      </c>
      <c r="C17" s="219"/>
      <c r="D17" s="136"/>
      <c r="E17" s="279">
        <f t="shared" si="5"/>
        <v>5.5</v>
      </c>
      <c r="F17" s="135">
        <f t="shared" si="1"/>
        <v>8.5</v>
      </c>
      <c r="G17" s="219"/>
      <c r="H17" s="136"/>
      <c r="I17" s="134">
        <f t="shared" si="2"/>
        <v>8.5</v>
      </c>
      <c r="J17" s="137"/>
      <c r="K17" s="136"/>
      <c r="L17" s="136"/>
      <c r="M17" s="138"/>
      <c r="N17" s="137"/>
      <c r="O17" s="136"/>
      <c r="P17" s="136"/>
      <c r="Q17" s="136"/>
      <c r="R17" s="254"/>
      <c r="S17" s="135">
        <f t="shared" si="6"/>
        <v>14</v>
      </c>
    </row>
    <row r="18" spans="1:19" s="43" customFormat="1" x14ac:dyDescent="0.15">
      <c r="A18" s="38" t="s">
        <v>54</v>
      </c>
      <c r="B18" s="287">
        <f t="shared" si="0"/>
        <v>6.5</v>
      </c>
      <c r="C18" s="219"/>
      <c r="D18" s="136"/>
      <c r="E18" s="279">
        <f t="shared" si="5"/>
        <v>6.5</v>
      </c>
      <c r="F18" s="135">
        <f t="shared" si="1"/>
        <v>3.5</v>
      </c>
      <c r="G18" s="219"/>
      <c r="H18" s="136"/>
      <c r="I18" s="134">
        <f t="shared" si="2"/>
        <v>3.5</v>
      </c>
      <c r="J18" s="137"/>
      <c r="K18" s="136"/>
      <c r="L18" s="136"/>
      <c r="M18" s="138"/>
      <c r="N18" s="137"/>
      <c r="O18" s="136"/>
      <c r="P18" s="136"/>
      <c r="Q18" s="136"/>
      <c r="R18" s="254"/>
      <c r="S18" s="135">
        <f t="shared" si="6"/>
        <v>10</v>
      </c>
    </row>
    <row r="19" spans="1:19" s="43" customFormat="1" x14ac:dyDescent="0.15">
      <c r="A19" s="38" t="s">
        <v>55</v>
      </c>
      <c r="B19" s="287">
        <f t="shared" si="0"/>
        <v>3.5</v>
      </c>
      <c r="C19" s="219"/>
      <c r="D19" s="136"/>
      <c r="E19" s="279">
        <f t="shared" si="5"/>
        <v>3.5</v>
      </c>
      <c r="F19" s="135">
        <f t="shared" si="1"/>
        <v>3</v>
      </c>
      <c r="G19" s="219"/>
      <c r="H19" s="136"/>
      <c r="I19" s="134">
        <f t="shared" si="2"/>
        <v>3</v>
      </c>
      <c r="J19" s="137"/>
      <c r="K19" s="136"/>
      <c r="L19" s="136"/>
      <c r="M19" s="138"/>
      <c r="N19" s="137"/>
      <c r="O19" s="136"/>
      <c r="P19" s="136"/>
      <c r="Q19" s="136"/>
      <c r="R19" s="254"/>
      <c r="S19" s="135">
        <f t="shared" si="6"/>
        <v>6.5</v>
      </c>
    </row>
    <row r="20" spans="1:19" s="43" customFormat="1" x14ac:dyDescent="0.15">
      <c r="A20" s="38" t="s">
        <v>56</v>
      </c>
      <c r="B20" s="287">
        <f t="shared" si="0"/>
        <v>3.5</v>
      </c>
      <c r="C20" s="219"/>
      <c r="D20" s="136"/>
      <c r="E20" s="279">
        <f t="shared" si="5"/>
        <v>3.5</v>
      </c>
      <c r="F20" s="135">
        <f t="shared" si="1"/>
        <v>7.5</v>
      </c>
      <c r="G20" s="219"/>
      <c r="H20" s="136"/>
      <c r="I20" s="134">
        <f t="shared" si="2"/>
        <v>7.5</v>
      </c>
      <c r="J20" s="137"/>
      <c r="K20" s="136"/>
      <c r="L20" s="136"/>
      <c r="M20" s="138"/>
      <c r="N20" s="137"/>
      <c r="O20" s="136"/>
      <c r="P20" s="136"/>
      <c r="Q20" s="136"/>
      <c r="R20" s="254"/>
      <c r="S20" s="135">
        <f t="shared" si="6"/>
        <v>11</v>
      </c>
    </row>
    <row r="21" spans="1:19" s="43" customFormat="1" x14ac:dyDescent="0.15">
      <c r="A21" s="38" t="s">
        <v>57</v>
      </c>
      <c r="B21" s="287">
        <f t="shared" si="0"/>
        <v>5.5</v>
      </c>
      <c r="C21" s="219"/>
      <c r="D21" s="136"/>
      <c r="E21" s="279">
        <f t="shared" si="5"/>
        <v>5.5</v>
      </c>
      <c r="F21" s="135">
        <f t="shared" si="1"/>
        <v>5.5</v>
      </c>
      <c r="G21" s="219"/>
      <c r="H21" s="136"/>
      <c r="I21" s="134">
        <f t="shared" si="2"/>
        <v>5.5</v>
      </c>
      <c r="J21" s="137"/>
      <c r="K21" s="136"/>
      <c r="L21" s="136"/>
      <c r="M21" s="138"/>
      <c r="N21" s="137"/>
      <c r="O21" s="136"/>
      <c r="P21" s="136"/>
      <c r="Q21" s="136"/>
      <c r="R21" s="254"/>
      <c r="S21" s="135">
        <f t="shared" si="6"/>
        <v>11</v>
      </c>
    </row>
    <row r="22" spans="1:19" s="43" customFormat="1" ht="14" thickBot="1" x14ac:dyDescent="0.2">
      <c r="A22" s="131" t="s">
        <v>58</v>
      </c>
      <c r="B22" s="294">
        <f t="shared" si="0"/>
        <v>2.5</v>
      </c>
      <c r="C22" s="295"/>
      <c r="D22" s="225"/>
      <c r="E22" s="283">
        <f t="shared" si="5"/>
        <v>2.5</v>
      </c>
      <c r="F22" s="202">
        <f t="shared" si="1"/>
        <v>8</v>
      </c>
      <c r="G22" s="295"/>
      <c r="H22" s="225"/>
      <c r="I22" s="141">
        <f t="shared" si="2"/>
        <v>8</v>
      </c>
      <c r="J22" s="224"/>
      <c r="K22" s="225"/>
      <c r="L22" s="225"/>
      <c r="M22" s="296"/>
      <c r="N22" s="224"/>
      <c r="O22" s="225"/>
      <c r="P22" s="225"/>
      <c r="Q22" s="225"/>
      <c r="R22" s="297"/>
      <c r="S22" s="202">
        <f t="shared" si="6"/>
        <v>10.5</v>
      </c>
    </row>
    <row r="23" spans="1:19" s="43" customFormat="1" ht="14" thickBot="1" x14ac:dyDescent="0.2">
      <c r="A23" s="75"/>
      <c r="B23" s="99"/>
      <c r="C23" s="106"/>
      <c r="D23" s="35"/>
      <c r="E23" s="105"/>
      <c r="F23" s="68"/>
      <c r="G23" s="106"/>
      <c r="H23" s="35"/>
      <c r="I23" s="44"/>
      <c r="J23" s="34"/>
      <c r="K23" s="35"/>
      <c r="L23" s="35"/>
      <c r="M23" s="44"/>
      <c r="N23" s="34"/>
      <c r="O23" s="35"/>
      <c r="P23" s="35"/>
      <c r="Q23" s="35"/>
      <c r="R23" s="105"/>
      <c r="S23" s="68"/>
    </row>
    <row r="24" spans="1:19" s="43" customFormat="1" x14ac:dyDescent="0.15">
      <c r="A24" s="130" t="s">
        <v>74</v>
      </c>
      <c r="B24" s="289">
        <f t="shared" ref="B24:S24" si="7">SUM(B7:B10)</f>
        <v>28.5</v>
      </c>
      <c r="C24" s="290">
        <f t="shared" si="7"/>
        <v>0</v>
      </c>
      <c r="D24" s="291">
        <f t="shared" si="7"/>
        <v>0</v>
      </c>
      <c r="E24" s="292">
        <f t="shared" si="7"/>
        <v>28.5</v>
      </c>
      <c r="F24" s="187">
        <f t="shared" si="7"/>
        <v>33.5</v>
      </c>
      <c r="G24" s="290">
        <f t="shared" si="7"/>
        <v>0</v>
      </c>
      <c r="H24" s="291">
        <f t="shared" si="7"/>
        <v>0</v>
      </c>
      <c r="I24" s="293">
        <f t="shared" si="7"/>
        <v>33.5</v>
      </c>
      <c r="J24" s="186" t="e">
        <f t="shared" si="7"/>
        <v>#REF!</v>
      </c>
      <c r="K24" s="291" t="e">
        <f t="shared" si="7"/>
        <v>#REF!</v>
      </c>
      <c r="L24" s="291" t="e">
        <f t="shared" si="7"/>
        <v>#REF!</v>
      </c>
      <c r="M24" s="293" t="e">
        <f t="shared" si="7"/>
        <v>#REF!</v>
      </c>
      <c r="N24" s="186" t="e">
        <f t="shared" si="7"/>
        <v>#REF!</v>
      </c>
      <c r="O24" s="291" t="e">
        <f t="shared" si="7"/>
        <v>#REF!</v>
      </c>
      <c r="P24" s="291" t="e">
        <f t="shared" si="7"/>
        <v>#REF!</v>
      </c>
      <c r="Q24" s="291" t="e">
        <f t="shared" si="7"/>
        <v>#REF!</v>
      </c>
      <c r="R24" s="292" t="e">
        <f t="shared" si="7"/>
        <v>#REF!</v>
      </c>
      <c r="S24" s="187">
        <f t="shared" si="7"/>
        <v>62</v>
      </c>
    </row>
    <row r="25" spans="1:19" s="43" customFormat="1" x14ac:dyDescent="0.15">
      <c r="A25" s="38" t="s">
        <v>77</v>
      </c>
      <c r="B25" s="287">
        <f t="shared" ref="B25:S25" si="8">SUM(B8:B11)</f>
        <v>26</v>
      </c>
      <c r="C25" s="149">
        <f t="shared" si="8"/>
        <v>0</v>
      </c>
      <c r="D25" s="133">
        <f t="shared" si="8"/>
        <v>0</v>
      </c>
      <c r="E25" s="279">
        <f t="shared" si="8"/>
        <v>26</v>
      </c>
      <c r="F25" s="135">
        <f t="shared" si="8"/>
        <v>30.5</v>
      </c>
      <c r="G25" s="149">
        <f t="shared" si="8"/>
        <v>0</v>
      </c>
      <c r="H25" s="133">
        <f t="shared" si="8"/>
        <v>0</v>
      </c>
      <c r="I25" s="134">
        <f t="shared" si="8"/>
        <v>30.5</v>
      </c>
      <c r="J25" s="132" t="e">
        <f t="shared" si="8"/>
        <v>#REF!</v>
      </c>
      <c r="K25" s="133" t="e">
        <f t="shared" si="8"/>
        <v>#REF!</v>
      </c>
      <c r="L25" s="133" t="e">
        <f t="shared" si="8"/>
        <v>#REF!</v>
      </c>
      <c r="M25" s="134" t="e">
        <f t="shared" si="8"/>
        <v>#REF!</v>
      </c>
      <c r="N25" s="132" t="e">
        <f t="shared" si="8"/>
        <v>#REF!</v>
      </c>
      <c r="O25" s="133" t="e">
        <f t="shared" si="8"/>
        <v>#REF!</v>
      </c>
      <c r="P25" s="133" t="e">
        <f t="shared" si="8"/>
        <v>#REF!</v>
      </c>
      <c r="Q25" s="133" t="e">
        <f t="shared" si="8"/>
        <v>#REF!</v>
      </c>
      <c r="R25" s="279" t="e">
        <f t="shared" si="8"/>
        <v>#REF!</v>
      </c>
      <c r="S25" s="135">
        <f t="shared" si="8"/>
        <v>56.5</v>
      </c>
    </row>
    <row r="26" spans="1:19" s="43" customFormat="1" x14ac:dyDescent="0.15">
      <c r="A26" s="38" t="s">
        <v>78</v>
      </c>
      <c r="B26" s="287">
        <f t="shared" ref="B26:S26" si="9">SUM(B9:B12)</f>
        <v>21</v>
      </c>
      <c r="C26" s="149">
        <f t="shared" si="9"/>
        <v>0</v>
      </c>
      <c r="D26" s="133">
        <f t="shared" si="9"/>
        <v>0</v>
      </c>
      <c r="E26" s="279">
        <f t="shared" si="9"/>
        <v>21</v>
      </c>
      <c r="F26" s="135">
        <f t="shared" si="9"/>
        <v>30.5</v>
      </c>
      <c r="G26" s="149">
        <f t="shared" si="9"/>
        <v>0</v>
      </c>
      <c r="H26" s="133">
        <f t="shared" si="9"/>
        <v>0</v>
      </c>
      <c r="I26" s="134">
        <f t="shared" si="9"/>
        <v>30.5</v>
      </c>
      <c r="J26" s="132" t="e">
        <f t="shared" si="9"/>
        <v>#REF!</v>
      </c>
      <c r="K26" s="133" t="e">
        <f t="shared" si="9"/>
        <v>#REF!</v>
      </c>
      <c r="L26" s="133" t="e">
        <f t="shared" si="9"/>
        <v>#REF!</v>
      </c>
      <c r="M26" s="134" t="e">
        <f t="shared" si="9"/>
        <v>#REF!</v>
      </c>
      <c r="N26" s="132" t="e">
        <f t="shared" si="9"/>
        <v>#REF!</v>
      </c>
      <c r="O26" s="133" t="e">
        <f t="shared" si="9"/>
        <v>#REF!</v>
      </c>
      <c r="P26" s="133" t="e">
        <f t="shared" si="9"/>
        <v>#REF!</v>
      </c>
      <c r="Q26" s="133" t="e">
        <f t="shared" si="9"/>
        <v>#REF!</v>
      </c>
      <c r="R26" s="279" t="e">
        <f t="shared" si="9"/>
        <v>#REF!</v>
      </c>
      <c r="S26" s="135">
        <f t="shared" si="9"/>
        <v>51.5</v>
      </c>
    </row>
    <row r="27" spans="1:19" s="43" customFormat="1" x14ac:dyDescent="0.15">
      <c r="A27" s="38" t="s">
        <v>79</v>
      </c>
      <c r="B27" s="287">
        <f t="shared" ref="B27:S27" si="10">SUM(B10:B13)</f>
        <v>19.5</v>
      </c>
      <c r="C27" s="149">
        <f t="shared" si="10"/>
        <v>0</v>
      </c>
      <c r="D27" s="133">
        <f t="shared" si="10"/>
        <v>0</v>
      </c>
      <c r="E27" s="279">
        <f t="shared" si="10"/>
        <v>19.5</v>
      </c>
      <c r="F27" s="135">
        <f t="shared" si="10"/>
        <v>34.5</v>
      </c>
      <c r="G27" s="149">
        <f t="shared" si="10"/>
        <v>0</v>
      </c>
      <c r="H27" s="133">
        <f t="shared" si="10"/>
        <v>0</v>
      </c>
      <c r="I27" s="134">
        <f t="shared" si="10"/>
        <v>34.5</v>
      </c>
      <c r="J27" s="132" t="e">
        <f t="shared" si="10"/>
        <v>#REF!</v>
      </c>
      <c r="K27" s="133" t="e">
        <f t="shared" si="10"/>
        <v>#REF!</v>
      </c>
      <c r="L27" s="133" t="e">
        <f t="shared" si="10"/>
        <v>#REF!</v>
      </c>
      <c r="M27" s="134" t="e">
        <f t="shared" si="10"/>
        <v>#REF!</v>
      </c>
      <c r="N27" s="132" t="e">
        <f t="shared" si="10"/>
        <v>#REF!</v>
      </c>
      <c r="O27" s="133" t="e">
        <f t="shared" si="10"/>
        <v>#REF!</v>
      </c>
      <c r="P27" s="133" t="e">
        <f t="shared" si="10"/>
        <v>#REF!</v>
      </c>
      <c r="Q27" s="133" t="e">
        <f t="shared" si="10"/>
        <v>#REF!</v>
      </c>
      <c r="R27" s="279" t="e">
        <f t="shared" si="10"/>
        <v>#REF!</v>
      </c>
      <c r="S27" s="135">
        <f t="shared" si="10"/>
        <v>54</v>
      </c>
    </row>
    <row r="28" spans="1:19" s="43" customFormat="1" ht="14" thickBot="1" x14ac:dyDescent="0.2">
      <c r="A28" s="38" t="s">
        <v>80</v>
      </c>
      <c r="B28" s="287">
        <f t="shared" ref="B28:S28" si="11">SUM(B11:B14)</f>
        <v>21</v>
      </c>
      <c r="C28" s="273">
        <f t="shared" si="11"/>
        <v>0</v>
      </c>
      <c r="D28" s="139">
        <f t="shared" si="11"/>
        <v>0</v>
      </c>
      <c r="E28" s="279">
        <f t="shared" si="11"/>
        <v>21</v>
      </c>
      <c r="F28" s="135">
        <f t="shared" si="11"/>
        <v>34</v>
      </c>
      <c r="G28" s="273">
        <f t="shared" si="11"/>
        <v>0</v>
      </c>
      <c r="H28" s="139">
        <f t="shared" si="11"/>
        <v>0</v>
      </c>
      <c r="I28" s="134">
        <f t="shared" si="11"/>
        <v>34</v>
      </c>
      <c r="J28" s="140" t="e">
        <f t="shared" si="11"/>
        <v>#REF!</v>
      </c>
      <c r="K28" s="139" t="e">
        <f t="shared" si="11"/>
        <v>#REF!</v>
      </c>
      <c r="L28" s="139" t="e">
        <f t="shared" si="11"/>
        <v>#REF!</v>
      </c>
      <c r="M28" s="141" t="e">
        <f t="shared" si="11"/>
        <v>#REF!</v>
      </c>
      <c r="N28" s="140" t="e">
        <f t="shared" si="11"/>
        <v>#REF!</v>
      </c>
      <c r="O28" s="139" t="e">
        <f t="shared" si="11"/>
        <v>#REF!</v>
      </c>
      <c r="P28" s="139" t="e">
        <f t="shared" si="11"/>
        <v>#REF!</v>
      </c>
      <c r="Q28" s="139" t="e">
        <f t="shared" si="11"/>
        <v>#REF!</v>
      </c>
      <c r="R28" s="283" t="e">
        <f t="shared" si="11"/>
        <v>#REF!</v>
      </c>
      <c r="S28" s="135">
        <f t="shared" si="11"/>
        <v>55</v>
      </c>
    </row>
    <row r="29" spans="1:19" s="43" customFormat="1" x14ac:dyDescent="0.15">
      <c r="A29" s="38" t="s">
        <v>81</v>
      </c>
      <c r="B29" s="287">
        <f t="shared" ref="B29:F36" si="12">SUM(B12:B15)</f>
        <v>19.5</v>
      </c>
      <c r="C29" s="219">
        <f t="shared" si="12"/>
        <v>0</v>
      </c>
      <c r="D29" s="136">
        <f t="shared" si="12"/>
        <v>0</v>
      </c>
      <c r="E29" s="279">
        <f t="shared" si="12"/>
        <v>19.5</v>
      </c>
      <c r="F29" s="135">
        <f t="shared" si="12"/>
        <v>34.5</v>
      </c>
      <c r="G29" s="219"/>
      <c r="H29" s="136"/>
      <c r="I29" s="134">
        <f t="shared" ref="I29:I36" si="13">SUM(I12:I15)</f>
        <v>34.5</v>
      </c>
      <c r="J29" s="137"/>
      <c r="K29" s="136"/>
      <c r="L29" s="136"/>
      <c r="M29" s="138"/>
      <c r="N29" s="137"/>
      <c r="O29" s="136"/>
      <c r="P29" s="136"/>
      <c r="Q29" s="136"/>
      <c r="R29" s="254"/>
      <c r="S29" s="135">
        <f t="shared" ref="S29:S36" si="14">SUM(S12:S15)</f>
        <v>54</v>
      </c>
    </row>
    <row r="30" spans="1:19" s="43" customFormat="1" x14ac:dyDescent="0.15">
      <c r="A30" s="38" t="s">
        <v>82</v>
      </c>
      <c r="B30" s="287">
        <f t="shared" si="12"/>
        <v>22</v>
      </c>
      <c r="C30" s="219">
        <f t="shared" si="12"/>
        <v>0</v>
      </c>
      <c r="D30" s="136">
        <f t="shared" si="12"/>
        <v>0</v>
      </c>
      <c r="E30" s="279">
        <f t="shared" si="12"/>
        <v>22</v>
      </c>
      <c r="F30" s="135">
        <f t="shared" si="12"/>
        <v>34</v>
      </c>
      <c r="G30" s="219"/>
      <c r="H30" s="136"/>
      <c r="I30" s="134">
        <f t="shared" si="13"/>
        <v>34</v>
      </c>
      <c r="J30" s="137"/>
      <c r="K30" s="136"/>
      <c r="L30" s="136"/>
      <c r="M30" s="138"/>
      <c r="N30" s="137"/>
      <c r="O30" s="136"/>
      <c r="P30" s="136"/>
      <c r="Q30" s="136"/>
      <c r="R30" s="254"/>
      <c r="S30" s="135">
        <f t="shared" si="14"/>
        <v>56</v>
      </c>
    </row>
    <row r="31" spans="1:19" s="43" customFormat="1" x14ac:dyDescent="0.15">
      <c r="A31" s="38" t="s">
        <v>83</v>
      </c>
      <c r="B31" s="287">
        <f t="shared" si="12"/>
        <v>20.5</v>
      </c>
      <c r="C31" s="219">
        <f t="shared" si="12"/>
        <v>0</v>
      </c>
      <c r="D31" s="136">
        <f t="shared" si="12"/>
        <v>0</v>
      </c>
      <c r="E31" s="279">
        <f t="shared" si="12"/>
        <v>20.5</v>
      </c>
      <c r="F31" s="135">
        <f t="shared" si="12"/>
        <v>31.5</v>
      </c>
      <c r="G31" s="219"/>
      <c r="H31" s="136"/>
      <c r="I31" s="134">
        <f t="shared" si="13"/>
        <v>31.5</v>
      </c>
      <c r="J31" s="137"/>
      <c r="K31" s="136"/>
      <c r="L31" s="136"/>
      <c r="M31" s="138"/>
      <c r="N31" s="137"/>
      <c r="O31" s="136"/>
      <c r="P31" s="136"/>
      <c r="Q31" s="136"/>
      <c r="R31" s="254"/>
      <c r="S31" s="135">
        <f t="shared" si="14"/>
        <v>52</v>
      </c>
    </row>
    <row r="32" spans="1:19" s="43" customFormat="1" x14ac:dyDescent="0.15">
      <c r="A32" s="38" t="s">
        <v>75</v>
      </c>
      <c r="B32" s="287">
        <f t="shared" si="12"/>
        <v>21</v>
      </c>
      <c r="C32" s="219">
        <f t="shared" si="12"/>
        <v>0</v>
      </c>
      <c r="D32" s="136">
        <f t="shared" si="12"/>
        <v>0</v>
      </c>
      <c r="E32" s="279">
        <f t="shared" si="12"/>
        <v>21</v>
      </c>
      <c r="F32" s="135">
        <f t="shared" si="12"/>
        <v>28.5</v>
      </c>
      <c r="G32" s="219"/>
      <c r="H32" s="136"/>
      <c r="I32" s="134">
        <f t="shared" si="13"/>
        <v>28.5</v>
      </c>
      <c r="J32" s="137"/>
      <c r="K32" s="136"/>
      <c r="L32" s="136"/>
      <c r="M32" s="138"/>
      <c r="N32" s="137"/>
      <c r="O32" s="136"/>
      <c r="P32" s="136"/>
      <c r="Q32" s="136"/>
      <c r="R32" s="254"/>
      <c r="S32" s="135">
        <f t="shared" si="14"/>
        <v>49.5</v>
      </c>
    </row>
    <row r="33" spans="1:19" s="43" customFormat="1" x14ac:dyDescent="0.15">
      <c r="A33" s="38" t="s">
        <v>84</v>
      </c>
      <c r="B33" s="287">
        <f t="shared" si="12"/>
        <v>20</v>
      </c>
      <c r="C33" s="219">
        <f t="shared" si="12"/>
        <v>0</v>
      </c>
      <c r="D33" s="136">
        <f t="shared" si="12"/>
        <v>0</v>
      </c>
      <c r="E33" s="279">
        <f t="shared" si="12"/>
        <v>20</v>
      </c>
      <c r="F33" s="135">
        <f t="shared" si="12"/>
        <v>22.5</v>
      </c>
      <c r="G33" s="219"/>
      <c r="H33" s="136"/>
      <c r="I33" s="134">
        <f t="shared" si="13"/>
        <v>22.5</v>
      </c>
      <c r="J33" s="137"/>
      <c r="K33" s="136"/>
      <c r="L33" s="136"/>
      <c r="M33" s="138"/>
      <c r="N33" s="137"/>
      <c r="O33" s="136"/>
      <c r="P33" s="136"/>
      <c r="Q33" s="136"/>
      <c r="R33" s="254"/>
      <c r="S33" s="135">
        <f t="shared" si="14"/>
        <v>42.5</v>
      </c>
    </row>
    <row r="34" spans="1:19" s="43" customFormat="1" x14ac:dyDescent="0.15">
      <c r="A34" s="38" t="s">
        <v>85</v>
      </c>
      <c r="B34" s="287">
        <f t="shared" si="12"/>
        <v>19</v>
      </c>
      <c r="C34" s="219">
        <f t="shared" si="12"/>
        <v>0</v>
      </c>
      <c r="D34" s="136">
        <f t="shared" si="12"/>
        <v>0</v>
      </c>
      <c r="E34" s="279">
        <f t="shared" si="12"/>
        <v>19</v>
      </c>
      <c r="F34" s="135">
        <f t="shared" si="12"/>
        <v>22.5</v>
      </c>
      <c r="G34" s="219"/>
      <c r="H34" s="136"/>
      <c r="I34" s="134">
        <f t="shared" si="13"/>
        <v>22.5</v>
      </c>
      <c r="J34" s="137"/>
      <c r="K34" s="136"/>
      <c r="L34" s="136"/>
      <c r="M34" s="138"/>
      <c r="N34" s="137"/>
      <c r="O34" s="136"/>
      <c r="P34" s="136"/>
      <c r="Q34" s="136"/>
      <c r="R34" s="254"/>
      <c r="S34" s="135">
        <f t="shared" si="14"/>
        <v>41.5</v>
      </c>
    </row>
    <row r="35" spans="1:19" s="43" customFormat="1" x14ac:dyDescent="0.15">
      <c r="A35" s="38" t="s">
        <v>86</v>
      </c>
      <c r="B35" s="287">
        <f t="shared" si="12"/>
        <v>19</v>
      </c>
      <c r="C35" s="219">
        <f t="shared" si="12"/>
        <v>0</v>
      </c>
      <c r="D35" s="136">
        <f t="shared" si="12"/>
        <v>0</v>
      </c>
      <c r="E35" s="279">
        <f t="shared" si="12"/>
        <v>19</v>
      </c>
      <c r="F35" s="135">
        <f t="shared" si="12"/>
        <v>19.5</v>
      </c>
      <c r="G35" s="219"/>
      <c r="H35" s="136"/>
      <c r="I35" s="134">
        <f t="shared" si="13"/>
        <v>19.5</v>
      </c>
      <c r="J35" s="137"/>
      <c r="K35" s="136"/>
      <c r="L35" s="136"/>
      <c r="M35" s="138"/>
      <c r="N35" s="137"/>
      <c r="O35" s="136"/>
      <c r="P35" s="136"/>
      <c r="Q35" s="136"/>
      <c r="R35" s="254"/>
      <c r="S35" s="135">
        <f t="shared" si="14"/>
        <v>38.5</v>
      </c>
    </row>
    <row r="36" spans="1:19" s="43" customFormat="1" ht="14" thickBot="1" x14ac:dyDescent="0.2">
      <c r="A36" s="131" t="s">
        <v>76</v>
      </c>
      <c r="B36" s="294">
        <f t="shared" si="12"/>
        <v>15</v>
      </c>
      <c r="C36" s="295">
        <f t="shared" si="12"/>
        <v>0</v>
      </c>
      <c r="D36" s="225">
        <f t="shared" si="12"/>
        <v>0</v>
      </c>
      <c r="E36" s="283">
        <f t="shared" si="12"/>
        <v>15</v>
      </c>
      <c r="F36" s="202">
        <f t="shared" si="12"/>
        <v>24</v>
      </c>
      <c r="G36" s="295"/>
      <c r="H36" s="225"/>
      <c r="I36" s="141">
        <f t="shared" si="13"/>
        <v>24</v>
      </c>
      <c r="J36" s="224"/>
      <c r="K36" s="225"/>
      <c r="L36" s="225"/>
      <c r="M36" s="296"/>
      <c r="N36" s="224"/>
      <c r="O36" s="225"/>
      <c r="P36" s="225"/>
      <c r="Q36" s="225"/>
      <c r="R36" s="297"/>
      <c r="S36" s="202">
        <f t="shared" si="14"/>
        <v>39</v>
      </c>
    </row>
    <row r="37" spans="1:19" s="43" customFormat="1" ht="14" thickBot="1" x14ac:dyDescent="0.2">
      <c r="A37" s="78"/>
      <c r="B37" s="99"/>
      <c r="C37" s="106"/>
      <c r="D37" s="35"/>
      <c r="E37" s="105"/>
      <c r="F37" s="68"/>
      <c r="G37" s="106"/>
      <c r="H37" s="35"/>
      <c r="I37" s="44"/>
      <c r="J37" s="34"/>
      <c r="K37" s="35"/>
      <c r="L37" s="35"/>
      <c r="M37" s="44"/>
      <c r="N37" s="34"/>
      <c r="O37" s="35"/>
      <c r="P37" s="35"/>
      <c r="Q37" s="35"/>
      <c r="R37" s="105"/>
      <c r="S37" s="68"/>
    </row>
    <row r="38" spans="1:19" x14ac:dyDescent="0.15">
      <c r="A38" s="130" t="s">
        <v>89</v>
      </c>
      <c r="B38" s="275">
        <f>SUM(B7:B22)</f>
        <v>85.5</v>
      </c>
      <c r="C38" s="270"/>
      <c r="D38" s="267"/>
      <c r="E38" s="280">
        <f>SUM(E7:E22)</f>
        <v>85.5</v>
      </c>
      <c r="F38" s="275">
        <f>SUM(F7:F22)</f>
        <v>120</v>
      </c>
      <c r="G38" s="270"/>
      <c r="H38" s="267"/>
      <c r="I38" s="267">
        <f t="shared" ref="I38:S38" si="15">SUM(I7:I22)</f>
        <v>120</v>
      </c>
      <c r="J38" s="267" t="e">
        <f t="shared" si="15"/>
        <v>#REF!</v>
      </c>
      <c r="K38" s="267" t="e">
        <f t="shared" si="15"/>
        <v>#REF!</v>
      </c>
      <c r="L38" s="267" t="e">
        <f t="shared" si="15"/>
        <v>#REF!</v>
      </c>
      <c r="M38" s="267" t="e">
        <f t="shared" si="15"/>
        <v>#REF!</v>
      </c>
      <c r="N38" s="267" t="e">
        <f t="shared" si="15"/>
        <v>#REF!</v>
      </c>
      <c r="O38" s="267" t="e">
        <f t="shared" si="15"/>
        <v>#REF!</v>
      </c>
      <c r="P38" s="267" t="e">
        <f t="shared" si="15"/>
        <v>#REF!</v>
      </c>
      <c r="Q38" s="267" t="e">
        <f t="shared" si="15"/>
        <v>#REF!</v>
      </c>
      <c r="R38" s="280" t="e">
        <f t="shared" si="15"/>
        <v>#REF!</v>
      </c>
      <c r="S38" s="275">
        <f t="shared" si="15"/>
        <v>205.5</v>
      </c>
    </row>
    <row r="39" spans="1:19" x14ac:dyDescent="0.15">
      <c r="A39" s="38" t="s">
        <v>11</v>
      </c>
      <c r="B39" s="276">
        <f t="shared" ref="B39:S39" si="16">MAX(B24:B36)</f>
        <v>28.5</v>
      </c>
      <c r="C39" s="271">
        <f t="shared" si="16"/>
        <v>0</v>
      </c>
      <c r="D39" s="266">
        <f t="shared" si="16"/>
        <v>0</v>
      </c>
      <c r="E39" s="281">
        <f t="shared" si="16"/>
        <v>28.5</v>
      </c>
      <c r="F39" s="276">
        <f t="shared" si="16"/>
        <v>34.5</v>
      </c>
      <c r="G39" s="271">
        <f t="shared" si="16"/>
        <v>0</v>
      </c>
      <c r="H39" s="266">
        <f t="shared" si="16"/>
        <v>0</v>
      </c>
      <c r="I39" s="266">
        <f t="shared" si="16"/>
        <v>34.5</v>
      </c>
      <c r="J39" s="266" t="e">
        <f t="shared" si="16"/>
        <v>#REF!</v>
      </c>
      <c r="K39" s="266" t="e">
        <f t="shared" si="16"/>
        <v>#REF!</v>
      </c>
      <c r="L39" s="266" t="e">
        <f t="shared" si="16"/>
        <v>#REF!</v>
      </c>
      <c r="M39" s="266" t="e">
        <f t="shared" si="16"/>
        <v>#REF!</v>
      </c>
      <c r="N39" s="266" t="e">
        <f t="shared" si="16"/>
        <v>#REF!</v>
      </c>
      <c r="O39" s="266" t="e">
        <f t="shared" si="16"/>
        <v>#REF!</v>
      </c>
      <c r="P39" s="266" t="e">
        <f t="shared" si="16"/>
        <v>#REF!</v>
      </c>
      <c r="Q39" s="266" t="e">
        <f t="shared" si="16"/>
        <v>#REF!</v>
      </c>
      <c r="R39" s="281" t="e">
        <f t="shared" si="16"/>
        <v>#REF!</v>
      </c>
      <c r="S39" s="276">
        <f t="shared" si="16"/>
        <v>62</v>
      </c>
    </row>
    <row r="40" spans="1:19" ht="14" thickBot="1" x14ac:dyDescent="0.2">
      <c r="A40" s="131" t="s">
        <v>12</v>
      </c>
      <c r="B40" s="277">
        <f t="shared" ref="B40:S40" si="17">SUM(B7:B22)/4</f>
        <v>21.375</v>
      </c>
      <c r="C40" s="272">
        <f t="shared" si="17"/>
        <v>0</v>
      </c>
      <c r="D40" s="268">
        <f t="shared" si="17"/>
        <v>0</v>
      </c>
      <c r="E40" s="282">
        <f t="shared" si="17"/>
        <v>21.375</v>
      </c>
      <c r="F40" s="277">
        <f t="shared" si="17"/>
        <v>30</v>
      </c>
      <c r="G40" s="272">
        <f t="shared" si="17"/>
        <v>0</v>
      </c>
      <c r="H40" s="268">
        <f t="shared" si="17"/>
        <v>0</v>
      </c>
      <c r="I40" s="268">
        <f t="shared" si="17"/>
        <v>30</v>
      </c>
      <c r="J40" s="268" t="e">
        <f t="shared" si="17"/>
        <v>#REF!</v>
      </c>
      <c r="K40" s="268" t="e">
        <f t="shared" si="17"/>
        <v>#REF!</v>
      </c>
      <c r="L40" s="268" t="e">
        <f t="shared" si="17"/>
        <v>#REF!</v>
      </c>
      <c r="M40" s="268" t="e">
        <f t="shared" si="17"/>
        <v>#REF!</v>
      </c>
      <c r="N40" s="268" t="e">
        <f t="shared" si="17"/>
        <v>#REF!</v>
      </c>
      <c r="O40" s="268" t="e">
        <f t="shared" si="17"/>
        <v>#REF!</v>
      </c>
      <c r="P40" s="268" t="e">
        <f t="shared" si="17"/>
        <v>#REF!</v>
      </c>
      <c r="Q40" s="268" t="e">
        <f t="shared" si="17"/>
        <v>#REF!</v>
      </c>
      <c r="R40" s="282" t="e">
        <f t="shared" si="17"/>
        <v>#REF!</v>
      </c>
      <c r="S40" s="277">
        <f t="shared" si="17"/>
        <v>51.375</v>
      </c>
    </row>
    <row r="41" spans="1:19" x14ac:dyDescent="0.15">
      <c r="A41" s="81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126"/>
    </row>
    <row r="42" spans="1:19" ht="14" thickBot="1" x14ac:dyDescent="0.2">
      <c r="A42" s="46"/>
      <c r="B42" s="46" t="s">
        <v>95</v>
      </c>
      <c r="C42" s="58"/>
      <c r="D42" s="46"/>
      <c r="E42" s="58"/>
      <c r="F42" s="58"/>
      <c r="G42" s="58"/>
      <c r="H42" s="46" t="str">
        <f>cycle!B5</f>
        <v>Sunny</v>
      </c>
      <c r="I42" s="58"/>
      <c r="J42" s="58"/>
      <c r="K42" s="58"/>
      <c r="L42" s="58"/>
      <c r="M42" s="58"/>
      <c r="N42" s="58"/>
      <c r="O42" s="58"/>
      <c r="P42" s="58"/>
      <c r="Q42" s="58"/>
      <c r="R42" s="126"/>
    </row>
    <row r="43" spans="1:19" x14ac:dyDescent="0.15">
      <c r="A43" s="63"/>
      <c r="B43" s="65" t="s">
        <v>4</v>
      </c>
      <c r="C43" s="49"/>
      <c r="D43" s="49"/>
      <c r="E43" s="49"/>
      <c r="F43" s="65" t="s">
        <v>6</v>
      </c>
      <c r="G43" s="49"/>
      <c r="H43" s="49"/>
      <c r="I43" s="64"/>
      <c r="J43" s="48" t="s">
        <v>5</v>
      </c>
      <c r="K43" s="49"/>
      <c r="L43" s="49"/>
      <c r="M43" s="64"/>
      <c r="N43" s="48" t="s">
        <v>6</v>
      </c>
      <c r="O43" s="49"/>
      <c r="P43" s="49"/>
      <c r="Q43" s="49"/>
      <c r="R43" s="49"/>
      <c r="S43" s="65" t="s">
        <v>36</v>
      </c>
    </row>
    <row r="44" spans="1:19" s="43" customFormat="1" ht="14" thickBot="1" x14ac:dyDescent="0.2">
      <c r="A44" s="66"/>
      <c r="B44" s="274" t="str">
        <f>B5</f>
        <v>Lyall Pde</v>
      </c>
      <c r="C44" s="51"/>
      <c r="D44" s="61"/>
      <c r="E44" s="61"/>
      <c r="F44" s="274"/>
      <c r="G44" s="107"/>
      <c r="H44" s="61"/>
      <c r="I44" s="67"/>
      <c r="J44" s="50"/>
      <c r="K44" s="51" t="str">
        <f>K5</f>
        <v>Hutt (S)</v>
      </c>
      <c r="L44" s="61"/>
      <c r="M44" s="67"/>
      <c r="N44" s="50"/>
      <c r="O44" s="51" t="str">
        <f>O5</f>
        <v>Off Ramp</v>
      </c>
      <c r="P44" s="51"/>
      <c r="Q44" s="61"/>
      <c r="R44" s="61"/>
      <c r="S44" s="82"/>
    </row>
    <row r="45" spans="1:19" s="72" customFormat="1" ht="12" thickBot="1" x14ac:dyDescent="0.2">
      <c r="A45" s="317"/>
      <c r="B45" s="316" t="s">
        <v>8</v>
      </c>
      <c r="C45" s="313" t="s">
        <v>25</v>
      </c>
      <c r="D45" s="314" t="s">
        <v>26</v>
      </c>
      <c r="E45" s="315" t="s">
        <v>10</v>
      </c>
      <c r="F45" s="316" t="s">
        <v>8</v>
      </c>
      <c r="G45" s="269" t="s">
        <v>24</v>
      </c>
      <c r="H45" s="53" t="s">
        <v>26</v>
      </c>
      <c r="I45" s="70" t="s">
        <v>10</v>
      </c>
      <c r="J45" s="52" t="s">
        <v>24</v>
      </c>
      <c r="K45" s="53" t="s">
        <v>24</v>
      </c>
      <c r="L45" s="53" t="s">
        <v>25</v>
      </c>
      <c r="M45" s="70" t="s">
        <v>10</v>
      </c>
      <c r="N45" s="52" t="s">
        <v>24</v>
      </c>
      <c r="O45" s="53" t="s">
        <v>25</v>
      </c>
      <c r="P45" s="53" t="s">
        <v>26</v>
      </c>
      <c r="Q45" s="53" t="s">
        <v>26</v>
      </c>
      <c r="R45" s="278" t="s">
        <v>10</v>
      </c>
      <c r="S45" s="71"/>
    </row>
    <row r="46" spans="1:19" s="43" customFormat="1" x14ac:dyDescent="0.15">
      <c r="A46" s="130" t="s">
        <v>59</v>
      </c>
      <c r="B46" s="298">
        <v>9</v>
      </c>
      <c r="C46" s="299"/>
      <c r="D46" s="300"/>
      <c r="E46" s="301"/>
      <c r="F46" s="298">
        <v>13</v>
      </c>
      <c r="G46" s="299" t="s">
        <v>28</v>
      </c>
      <c r="H46" s="300" t="s">
        <v>29</v>
      </c>
      <c r="I46" s="127">
        <f t="shared" ref="I46:I61" si="18">SUM(F46:H46)</f>
        <v>13</v>
      </c>
      <c r="J46" s="300" t="s">
        <v>30</v>
      </c>
      <c r="K46" s="300" t="s">
        <v>27</v>
      </c>
      <c r="L46" s="300" t="s">
        <v>28</v>
      </c>
      <c r="M46" s="300"/>
      <c r="N46" s="300" t="s">
        <v>29</v>
      </c>
      <c r="O46" s="300" t="s">
        <v>30</v>
      </c>
      <c r="P46" s="300" t="s">
        <v>27</v>
      </c>
      <c r="Q46" s="300" t="s">
        <v>28</v>
      </c>
      <c r="R46" s="302"/>
      <c r="S46" s="303">
        <f t="shared" ref="S46:S61" si="19">E46+I46+M46+R46</f>
        <v>13</v>
      </c>
    </row>
    <row r="47" spans="1:19" s="43" customFormat="1" x14ac:dyDescent="0.15">
      <c r="A47" s="38" t="s">
        <v>44</v>
      </c>
      <c r="B47" s="42">
        <v>9</v>
      </c>
      <c r="C47" s="110"/>
      <c r="D47" s="40"/>
      <c r="E47" s="114"/>
      <c r="F47" s="42">
        <v>9</v>
      </c>
      <c r="G47" s="110"/>
      <c r="H47" s="40"/>
      <c r="I47" s="41">
        <f t="shared" si="18"/>
        <v>9</v>
      </c>
      <c r="J47" s="39"/>
      <c r="K47" s="40"/>
      <c r="L47" s="40"/>
      <c r="M47" s="41">
        <f t="shared" ref="M47:M61" si="20">SUM(J47:L47)</f>
        <v>0</v>
      </c>
      <c r="N47" s="39"/>
      <c r="O47" s="40"/>
      <c r="P47" s="40"/>
      <c r="Q47" s="40"/>
      <c r="R47" s="114">
        <f t="shared" ref="R47:R57" si="21">SUM(N47:Q47)</f>
        <v>0</v>
      </c>
      <c r="S47" s="42">
        <f t="shared" si="19"/>
        <v>9</v>
      </c>
    </row>
    <row r="48" spans="1:19" s="43" customFormat="1" x14ac:dyDescent="0.15">
      <c r="A48" s="38" t="s">
        <v>45</v>
      </c>
      <c r="B48" s="42">
        <v>11</v>
      </c>
      <c r="C48" s="110"/>
      <c r="D48" s="40"/>
      <c r="E48" s="114"/>
      <c r="F48" s="42">
        <v>6</v>
      </c>
      <c r="G48" s="110"/>
      <c r="H48" s="40"/>
      <c r="I48" s="41">
        <f t="shared" si="18"/>
        <v>6</v>
      </c>
      <c r="J48" s="39"/>
      <c r="K48" s="40"/>
      <c r="L48" s="40"/>
      <c r="M48" s="41">
        <f t="shared" si="20"/>
        <v>0</v>
      </c>
      <c r="N48" s="39"/>
      <c r="O48" s="40"/>
      <c r="P48" s="40"/>
      <c r="Q48" s="40"/>
      <c r="R48" s="114">
        <f t="shared" si="21"/>
        <v>0</v>
      </c>
      <c r="S48" s="42">
        <f t="shared" si="19"/>
        <v>6</v>
      </c>
    </row>
    <row r="49" spans="1:19" s="43" customFormat="1" x14ac:dyDescent="0.15">
      <c r="A49" s="38" t="s">
        <v>46</v>
      </c>
      <c r="B49" s="42">
        <v>3</v>
      </c>
      <c r="C49" s="110"/>
      <c r="D49" s="40"/>
      <c r="E49" s="114"/>
      <c r="F49" s="42">
        <v>5</v>
      </c>
      <c r="G49" s="110"/>
      <c r="H49" s="40"/>
      <c r="I49" s="41">
        <f t="shared" si="18"/>
        <v>5</v>
      </c>
      <c r="J49" s="39"/>
      <c r="K49" s="40"/>
      <c r="L49" s="40"/>
      <c r="M49" s="41">
        <f t="shared" si="20"/>
        <v>0</v>
      </c>
      <c r="N49" s="39"/>
      <c r="O49" s="40"/>
      <c r="P49" s="40"/>
      <c r="Q49" s="40"/>
      <c r="R49" s="114">
        <f t="shared" si="21"/>
        <v>0</v>
      </c>
      <c r="S49" s="42">
        <f t="shared" si="19"/>
        <v>5</v>
      </c>
    </row>
    <row r="50" spans="1:19" s="43" customFormat="1" x14ac:dyDescent="0.15">
      <c r="A50" s="38" t="s">
        <v>47</v>
      </c>
      <c r="B50" s="42">
        <v>6</v>
      </c>
      <c r="C50" s="110"/>
      <c r="D50" s="40"/>
      <c r="E50" s="114"/>
      <c r="F50" s="42">
        <v>7</v>
      </c>
      <c r="G50" s="110"/>
      <c r="H50" s="40"/>
      <c r="I50" s="41">
        <f t="shared" si="18"/>
        <v>7</v>
      </c>
      <c r="J50" s="39"/>
      <c r="K50" s="40"/>
      <c r="L50" s="40"/>
      <c r="M50" s="41">
        <f t="shared" si="20"/>
        <v>0</v>
      </c>
      <c r="N50" s="39"/>
      <c r="O50" s="40"/>
      <c r="P50" s="40"/>
      <c r="Q50" s="40"/>
      <c r="R50" s="114">
        <f t="shared" si="21"/>
        <v>0</v>
      </c>
      <c r="S50" s="42">
        <f t="shared" si="19"/>
        <v>7</v>
      </c>
    </row>
    <row r="51" spans="1:19" s="43" customFormat="1" x14ac:dyDescent="0.15">
      <c r="A51" s="38" t="s">
        <v>48</v>
      </c>
      <c r="B51" s="42">
        <v>2</v>
      </c>
      <c r="C51" s="110"/>
      <c r="D51" s="40"/>
      <c r="E51" s="114"/>
      <c r="F51" s="42">
        <v>8</v>
      </c>
      <c r="G51" s="110"/>
      <c r="H51" s="40"/>
      <c r="I51" s="41">
        <f t="shared" si="18"/>
        <v>8</v>
      </c>
      <c r="J51" s="39"/>
      <c r="K51" s="40"/>
      <c r="L51" s="40"/>
      <c r="M51" s="41">
        <f t="shared" si="20"/>
        <v>0</v>
      </c>
      <c r="N51" s="39"/>
      <c r="O51" s="40"/>
      <c r="P51" s="40"/>
      <c r="Q51" s="40"/>
      <c r="R51" s="114">
        <f t="shared" si="21"/>
        <v>0</v>
      </c>
      <c r="S51" s="42">
        <f t="shared" si="19"/>
        <v>8</v>
      </c>
    </row>
    <row r="52" spans="1:19" s="43" customFormat="1" x14ac:dyDescent="0.15">
      <c r="A52" s="38" t="s">
        <v>49</v>
      </c>
      <c r="B52" s="42">
        <v>10</v>
      </c>
      <c r="C52" s="110"/>
      <c r="D52" s="40"/>
      <c r="E52" s="114"/>
      <c r="F52" s="42">
        <v>13</v>
      </c>
      <c r="G52" s="110"/>
      <c r="H52" s="40"/>
      <c r="I52" s="41">
        <f t="shared" si="18"/>
        <v>13</v>
      </c>
      <c r="J52" s="39"/>
      <c r="K52" s="40"/>
      <c r="L52" s="40"/>
      <c r="M52" s="41"/>
      <c r="N52" s="39"/>
      <c r="O52" s="40"/>
      <c r="P52" s="40"/>
      <c r="Q52" s="40"/>
      <c r="R52" s="114"/>
      <c r="S52" s="42">
        <f t="shared" si="19"/>
        <v>13</v>
      </c>
    </row>
    <row r="53" spans="1:19" s="43" customFormat="1" x14ac:dyDescent="0.15">
      <c r="A53" s="38" t="s">
        <v>50</v>
      </c>
      <c r="B53" s="42">
        <v>9</v>
      </c>
      <c r="C53" s="110"/>
      <c r="D53" s="40"/>
      <c r="E53" s="114"/>
      <c r="F53" s="42">
        <v>4</v>
      </c>
      <c r="G53" s="110"/>
      <c r="H53" s="40"/>
      <c r="I53" s="41">
        <f t="shared" si="18"/>
        <v>4</v>
      </c>
      <c r="J53" s="39"/>
      <c r="K53" s="40"/>
      <c r="L53" s="40"/>
      <c r="M53" s="41"/>
      <c r="N53" s="39"/>
      <c r="O53" s="40"/>
      <c r="P53" s="40"/>
      <c r="Q53" s="40"/>
      <c r="R53" s="114"/>
      <c r="S53" s="42">
        <f t="shared" si="19"/>
        <v>4</v>
      </c>
    </row>
    <row r="54" spans="1:19" s="43" customFormat="1" x14ac:dyDescent="0.15">
      <c r="A54" s="38" t="s">
        <v>51</v>
      </c>
      <c r="B54" s="42">
        <v>4</v>
      </c>
      <c r="C54" s="110"/>
      <c r="D54" s="40"/>
      <c r="E54" s="114"/>
      <c r="F54" s="42">
        <v>8</v>
      </c>
      <c r="G54" s="110"/>
      <c r="H54" s="40"/>
      <c r="I54" s="41">
        <f t="shared" si="18"/>
        <v>8</v>
      </c>
      <c r="J54" s="39"/>
      <c r="K54" s="40"/>
      <c r="L54" s="40"/>
      <c r="M54" s="41"/>
      <c r="N54" s="39"/>
      <c r="O54" s="40"/>
      <c r="P54" s="40"/>
      <c r="Q54" s="40"/>
      <c r="R54" s="114"/>
      <c r="S54" s="42">
        <f t="shared" si="19"/>
        <v>8</v>
      </c>
    </row>
    <row r="55" spans="1:19" s="43" customFormat="1" x14ac:dyDescent="0.15">
      <c r="A55" s="38" t="s">
        <v>52</v>
      </c>
      <c r="B55" s="42">
        <v>9</v>
      </c>
      <c r="C55" s="110"/>
      <c r="D55" s="40"/>
      <c r="E55" s="114"/>
      <c r="F55" s="42">
        <v>8</v>
      </c>
      <c r="G55" s="110"/>
      <c r="H55" s="40"/>
      <c r="I55" s="41">
        <f t="shared" si="18"/>
        <v>8</v>
      </c>
      <c r="J55" s="39"/>
      <c r="K55" s="40"/>
      <c r="L55" s="40"/>
      <c r="M55" s="41"/>
      <c r="N55" s="39"/>
      <c r="O55" s="40"/>
      <c r="P55" s="40"/>
      <c r="Q55" s="40"/>
      <c r="R55" s="114"/>
      <c r="S55" s="42">
        <f t="shared" si="19"/>
        <v>8</v>
      </c>
    </row>
    <row r="56" spans="1:19" s="43" customFormat="1" x14ac:dyDescent="0.15">
      <c r="A56" s="38" t="s">
        <v>53</v>
      </c>
      <c r="B56" s="42">
        <v>6</v>
      </c>
      <c r="C56" s="110"/>
      <c r="D56" s="40"/>
      <c r="E56" s="114"/>
      <c r="F56" s="42">
        <v>8</v>
      </c>
      <c r="G56" s="110"/>
      <c r="H56" s="40"/>
      <c r="I56" s="41">
        <f t="shared" si="18"/>
        <v>8</v>
      </c>
      <c r="J56" s="39"/>
      <c r="K56" s="40"/>
      <c r="L56" s="40"/>
      <c r="M56" s="41"/>
      <c r="N56" s="39"/>
      <c r="O56" s="40"/>
      <c r="P56" s="40"/>
      <c r="Q56" s="40"/>
      <c r="R56" s="114"/>
      <c r="S56" s="42">
        <f t="shared" si="19"/>
        <v>8</v>
      </c>
    </row>
    <row r="57" spans="1:19" s="43" customFormat="1" x14ac:dyDescent="0.15">
      <c r="A57" s="38" t="s">
        <v>54</v>
      </c>
      <c r="B57" s="42">
        <v>10</v>
      </c>
      <c r="C57" s="110"/>
      <c r="D57" s="40"/>
      <c r="E57" s="114"/>
      <c r="F57" s="42">
        <v>5</v>
      </c>
      <c r="G57" s="110"/>
      <c r="H57" s="40"/>
      <c r="I57" s="41">
        <f t="shared" si="18"/>
        <v>5</v>
      </c>
      <c r="J57" s="39"/>
      <c r="K57" s="40"/>
      <c r="L57" s="40"/>
      <c r="M57" s="41">
        <f t="shared" si="20"/>
        <v>0</v>
      </c>
      <c r="N57" s="39"/>
      <c r="O57" s="40"/>
      <c r="P57" s="40"/>
      <c r="Q57" s="40"/>
      <c r="R57" s="114">
        <f t="shared" si="21"/>
        <v>0</v>
      </c>
      <c r="S57" s="42">
        <f t="shared" si="19"/>
        <v>5</v>
      </c>
    </row>
    <row r="58" spans="1:19" s="43" customFormat="1" x14ac:dyDescent="0.15">
      <c r="A58" s="38" t="s">
        <v>55</v>
      </c>
      <c r="B58" s="42">
        <v>5</v>
      </c>
      <c r="C58" s="110"/>
      <c r="D58" s="40"/>
      <c r="E58" s="114"/>
      <c r="F58" s="42">
        <v>5</v>
      </c>
      <c r="G58" s="110"/>
      <c r="H58" s="40"/>
      <c r="I58" s="41">
        <f t="shared" si="18"/>
        <v>5</v>
      </c>
      <c r="J58" s="39"/>
      <c r="K58" s="40"/>
      <c r="L58" s="40"/>
      <c r="M58" s="41"/>
      <c r="N58" s="39"/>
      <c r="O58" s="40"/>
      <c r="P58" s="40"/>
      <c r="Q58" s="40"/>
      <c r="R58" s="114"/>
      <c r="S58" s="42">
        <f t="shared" si="19"/>
        <v>5</v>
      </c>
    </row>
    <row r="59" spans="1:19" s="43" customFormat="1" x14ac:dyDescent="0.15">
      <c r="A59" s="38" t="s">
        <v>56</v>
      </c>
      <c r="B59" s="42">
        <v>1</v>
      </c>
      <c r="C59" s="110"/>
      <c r="D59" s="40"/>
      <c r="E59" s="114"/>
      <c r="F59" s="42">
        <v>8</v>
      </c>
      <c r="G59" s="110"/>
      <c r="H59" s="40"/>
      <c r="I59" s="41">
        <f t="shared" si="18"/>
        <v>8</v>
      </c>
      <c r="J59" s="39"/>
      <c r="K59" s="40"/>
      <c r="L59" s="40"/>
      <c r="M59" s="41"/>
      <c r="N59" s="39"/>
      <c r="O59" s="40"/>
      <c r="P59" s="40"/>
      <c r="Q59" s="40"/>
      <c r="R59" s="114"/>
      <c r="S59" s="42">
        <f t="shared" si="19"/>
        <v>8</v>
      </c>
    </row>
    <row r="60" spans="1:19" s="43" customFormat="1" x14ac:dyDescent="0.15">
      <c r="A60" s="38" t="s">
        <v>57</v>
      </c>
      <c r="B60" s="42">
        <v>9</v>
      </c>
      <c r="C60" s="110"/>
      <c r="D60" s="40"/>
      <c r="E60" s="114"/>
      <c r="F60" s="42">
        <v>8</v>
      </c>
      <c r="G60" s="110"/>
      <c r="H60" s="40"/>
      <c r="I60" s="41">
        <f t="shared" si="18"/>
        <v>8</v>
      </c>
      <c r="J60" s="39"/>
      <c r="K60" s="40"/>
      <c r="L60" s="40"/>
      <c r="M60" s="41"/>
      <c r="N60" s="39"/>
      <c r="O60" s="40"/>
      <c r="P60" s="40"/>
      <c r="Q60" s="40"/>
      <c r="R60" s="114"/>
      <c r="S60" s="42">
        <f t="shared" si="19"/>
        <v>8</v>
      </c>
    </row>
    <row r="61" spans="1:19" s="43" customFormat="1" ht="14" thickBot="1" x14ac:dyDescent="0.2">
      <c r="A61" s="131" t="s">
        <v>58</v>
      </c>
      <c r="B61" s="304">
        <v>2</v>
      </c>
      <c r="C61" s="305"/>
      <c r="D61" s="55"/>
      <c r="E61" s="306"/>
      <c r="F61" s="304">
        <v>10</v>
      </c>
      <c r="G61" s="305"/>
      <c r="H61" s="55"/>
      <c r="I61" s="76">
        <f t="shared" si="18"/>
        <v>10</v>
      </c>
      <c r="J61" s="54"/>
      <c r="K61" s="55"/>
      <c r="L61" s="55"/>
      <c r="M61" s="76">
        <f t="shared" si="20"/>
        <v>0</v>
      </c>
      <c r="N61" s="54"/>
      <c r="O61" s="55"/>
      <c r="P61" s="55"/>
      <c r="Q61" s="55"/>
      <c r="R61" s="306">
        <f>SUM(N61:Q61)</f>
        <v>0</v>
      </c>
      <c r="S61" s="304">
        <f t="shared" si="19"/>
        <v>10</v>
      </c>
    </row>
    <row r="62" spans="1:19" s="43" customFormat="1" ht="14" thickBot="1" x14ac:dyDescent="0.2">
      <c r="A62" s="75"/>
      <c r="B62" s="68"/>
      <c r="C62" s="106"/>
      <c r="D62" s="35"/>
      <c r="E62" s="105"/>
      <c r="F62" s="68"/>
      <c r="G62" s="106"/>
      <c r="H62" s="35"/>
      <c r="I62" s="44"/>
      <c r="J62" s="34"/>
      <c r="K62" s="35"/>
      <c r="L62" s="35"/>
      <c r="M62" s="44"/>
      <c r="N62" s="34"/>
      <c r="O62" s="35"/>
      <c r="P62" s="35"/>
      <c r="Q62" s="35"/>
      <c r="R62" s="105"/>
      <c r="S62" s="68"/>
    </row>
    <row r="63" spans="1:19" s="43" customFormat="1" x14ac:dyDescent="0.15">
      <c r="A63" s="130" t="s">
        <v>74</v>
      </c>
      <c r="B63" s="303">
        <f>SUM(B46:B61)</f>
        <v>105</v>
      </c>
      <c r="C63" s="311"/>
      <c r="D63" s="127"/>
      <c r="E63" s="301">
        <f t="shared" ref="E63:E75" si="22">SUM(E46:E49)</f>
        <v>0</v>
      </c>
      <c r="F63" s="303">
        <f>SUM(F46:F61)</f>
        <v>125</v>
      </c>
      <c r="G63" s="311"/>
      <c r="H63" s="127"/>
      <c r="I63" s="127">
        <f t="shared" ref="I63:S63" si="23">SUM(I46:I49)</f>
        <v>33</v>
      </c>
      <c r="J63" s="127">
        <f t="shared" si="23"/>
        <v>0</v>
      </c>
      <c r="K63" s="127">
        <f t="shared" si="23"/>
        <v>0</v>
      </c>
      <c r="L63" s="127">
        <f t="shared" si="23"/>
        <v>0</v>
      </c>
      <c r="M63" s="127">
        <f t="shared" si="23"/>
        <v>0</v>
      </c>
      <c r="N63" s="127">
        <f t="shared" si="23"/>
        <v>0</v>
      </c>
      <c r="O63" s="127">
        <f t="shared" si="23"/>
        <v>0</v>
      </c>
      <c r="P63" s="127">
        <f t="shared" si="23"/>
        <v>0</v>
      </c>
      <c r="Q63" s="127">
        <f t="shared" si="23"/>
        <v>0</v>
      </c>
      <c r="R63" s="301">
        <f t="shared" si="23"/>
        <v>0</v>
      </c>
      <c r="S63" s="303">
        <f t="shared" si="23"/>
        <v>33</v>
      </c>
    </row>
    <row r="64" spans="1:19" s="43" customFormat="1" x14ac:dyDescent="0.15">
      <c r="A64" s="38" t="s">
        <v>77</v>
      </c>
      <c r="B64" s="42">
        <f t="shared" ref="B64:B75" si="24">SUM(B47:B50)</f>
        <v>29</v>
      </c>
      <c r="C64" s="110"/>
      <c r="D64" s="40"/>
      <c r="E64" s="114">
        <f t="shared" si="22"/>
        <v>0</v>
      </c>
      <c r="F64" s="42">
        <f t="shared" ref="F64:F75" si="25">SUM(F47:F50)</f>
        <v>27</v>
      </c>
      <c r="G64" s="110"/>
      <c r="H64" s="40"/>
      <c r="I64" s="40">
        <f t="shared" ref="I64:S64" si="26">SUM(I47:I50)</f>
        <v>27</v>
      </c>
      <c r="J64" s="40">
        <f t="shared" si="26"/>
        <v>0</v>
      </c>
      <c r="K64" s="40">
        <f t="shared" si="26"/>
        <v>0</v>
      </c>
      <c r="L64" s="40">
        <f t="shared" si="26"/>
        <v>0</v>
      </c>
      <c r="M64" s="40">
        <f t="shared" si="26"/>
        <v>0</v>
      </c>
      <c r="N64" s="40">
        <f t="shared" si="26"/>
        <v>0</v>
      </c>
      <c r="O64" s="40">
        <f t="shared" si="26"/>
        <v>0</v>
      </c>
      <c r="P64" s="40">
        <f t="shared" si="26"/>
        <v>0</v>
      </c>
      <c r="Q64" s="40">
        <f t="shared" si="26"/>
        <v>0</v>
      </c>
      <c r="R64" s="114">
        <f t="shared" si="26"/>
        <v>0</v>
      </c>
      <c r="S64" s="42">
        <f t="shared" si="26"/>
        <v>27</v>
      </c>
    </row>
    <row r="65" spans="1:19" s="43" customFormat="1" x14ac:dyDescent="0.15">
      <c r="A65" s="38" t="s">
        <v>78</v>
      </c>
      <c r="B65" s="42">
        <f t="shared" si="24"/>
        <v>22</v>
      </c>
      <c r="C65" s="110"/>
      <c r="D65" s="40"/>
      <c r="E65" s="114">
        <f t="shared" si="22"/>
        <v>0</v>
      </c>
      <c r="F65" s="42">
        <f t="shared" si="25"/>
        <v>26</v>
      </c>
      <c r="G65" s="110"/>
      <c r="H65" s="40"/>
      <c r="I65" s="40">
        <f t="shared" ref="I65:O65" si="27">SUM(I48:I51)</f>
        <v>26</v>
      </c>
      <c r="J65" s="40">
        <f t="shared" si="27"/>
        <v>0</v>
      </c>
      <c r="K65" s="40">
        <f t="shared" si="27"/>
        <v>0</v>
      </c>
      <c r="L65" s="40">
        <f t="shared" si="27"/>
        <v>0</v>
      </c>
      <c r="M65" s="40">
        <f t="shared" si="27"/>
        <v>0</v>
      </c>
      <c r="N65" s="40">
        <f t="shared" si="27"/>
        <v>0</v>
      </c>
      <c r="O65" s="40">
        <f t="shared" si="27"/>
        <v>0</v>
      </c>
      <c r="P65" s="40"/>
      <c r="Q65" s="40">
        <f>SUM(Q48:Q51)</f>
        <v>0</v>
      </c>
      <c r="R65" s="114">
        <f>SUM(R48:R51)</f>
        <v>0</v>
      </c>
      <c r="S65" s="42">
        <f>SUM(S48:S51)</f>
        <v>26</v>
      </c>
    </row>
    <row r="66" spans="1:19" s="43" customFormat="1" x14ac:dyDescent="0.15">
      <c r="A66" s="38" t="s">
        <v>79</v>
      </c>
      <c r="B66" s="42">
        <f t="shared" si="24"/>
        <v>21</v>
      </c>
      <c r="C66" s="110"/>
      <c r="D66" s="40"/>
      <c r="E66" s="114">
        <f t="shared" si="22"/>
        <v>0</v>
      </c>
      <c r="F66" s="42">
        <f t="shared" si="25"/>
        <v>33</v>
      </c>
      <c r="G66" s="110"/>
      <c r="H66" s="40"/>
      <c r="I66" s="40">
        <f t="shared" ref="I66:I75" si="28">SUM(I49:I52)</f>
        <v>33</v>
      </c>
      <c r="J66" s="40">
        <f t="shared" ref="J66:O66" si="29">SUM(J49:J57)</f>
        <v>0</v>
      </c>
      <c r="K66" s="40">
        <f t="shared" si="29"/>
        <v>0</v>
      </c>
      <c r="L66" s="40">
        <f t="shared" si="29"/>
        <v>0</v>
      </c>
      <c r="M66" s="40">
        <f t="shared" si="29"/>
        <v>0</v>
      </c>
      <c r="N66" s="40">
        <f t="shared" si="29"/>
        <v>0</v>
      </c>
      <c r="O66" s="40">
        <f t="shared" si="29"/>
        <v>0</v>
      </c>
      <c r="P66" s="40"/>
      <c r="Q66" s="40">
        <f>SUM(Q49:Q57)</f>
        <v>0</v>
      </c>
      <c r="R66" s="114">
        <f>SUM(R49:R57)</f>
        <v>0</v>
      </c>
      <c r="S66" s="42">
        <f t="shared" ref="S66:S75" si="30">SUM(S49:S52)</f>
        <v>33</v>
      </c>
    </row>
    <row r="67" spans="1:19" s="43" customFormat="1" x14ac:dyDescent="0.15">
      <c r="A67" s="38" t="s">
        <v>80</v>
      </c>
      <c r="B67" s="42">
        <f t="shared" si="24"/>
        <v>27</v>
      </c>
      <c r="C67" s="110"/>
      <c r="D67" s="40"/>
      <c r="E67" s="114">
        <f t="shared" si="22"/>
        <v>0</v>
      </c>
      <c r="F67" s="42">
        <f t="shared" si="25"/>
        <v>32</v>
      </c>
      <c r="G67" s="110"/>
      <c r="H67" s="40"/>
      <c r="I67" s="40">
        <f t="shared" si="28"/>
        <v>32</v>
      </c>
      <c r="J67" s="40"/>
      <c r="K67" s="40"/>
      <c r="L67" s="40"/>
      <c r="M67" s="40"/>
      <c r="N67" s="40"/>
      <c r="O67" s="40"/>
      <c r="P67" s="40"/>
      <c r="Q67" s="40"/>
      <c r="R67" s="114"/>
      <c r="S67" s="42">
        <f t="shared" si="30"/>
        <v>32</v>
      </c>
    </row>
    <row r="68" spans="1:19" s="43" customFormat="1" x14ac:dyDescent="0.15">
      <c r="A68" s="38" t="s">
        <v>81</v>
      </c>
      <c r="B68" s="42">
        <f t="shared" si="24"/>
        <v>25</v>
      </c>
      <c r="C68" s="110"/>
      <c r="D68" s="40"/>
      <c r="E68" s="114">
        <f t="shared" si="22"/>
        <v>0</v>
      </c>
      <c r="F68" s="42">
        <f t="shared" si="25"/>
        <v>33</v>
      </c>
      <c r="G68" s="110"/>
      <c r="H68" s="40"/>
      <c r="I68" s="40">
        <f t="shared" si="28"/>
        <v>33</v>
      </c>
      <c r="J68" s="40">
        <f t="shared" ref="J68:O68" si="31">SUM(J50:J61)</f>
        <v>0</v>
      </c>
      <c r="K68" s="40">
        <f t="shared" si="31"/>
        <v>0</v>
      </c>
      <c r="L68" s="40">
        <f t="shared" si="31"/>
        <v>0</v>
      </c>
      <c r="M68" s="40">
        <f t="shared" si="31"/>
        <v>0</v>
      </c>
      <c r="N68" s="40">
        <f t="shared" si="31"/>
        <v>0</v>
      </c>
      <c r="O68" s="40">
        <f t="shared" si="31"/>
        <v>0</v>
      </c>
      <c r="P68" s="40"/>
      <c r="Q68" s="40">
        <f>SUM(Q50:Q61)</f>
        <v>0</v>
      </c>
      <c r="R68" s="114">
        <f>SUM(R50:R61)</f>
        <v>0</v>
      </c>
      <c r="S68" s="42">
        <f t="shared" si="30"/>
        <v>33</v>
      </c>
    </row>
    <row r="69" spans="1:19" s="43" customFormat="1" x14ac:dyDescent="0.15">
      <c r="A69" s="38" t="s">
        <v>82</v>
      </c>
      <c r="B69" s="42">
        <f t="shared" si="24"/>
        <v>32</v>
      </c>
      <c r="C69" s="110"/>
      <c r="D69" s="40"/>
      <c r="E69" s="114">
        <f t="shared" si="22"/>
        <v>0</v>
      </c>
      <c r="F69" s="42">
        <f t="shared" si="25"/>
        <v>33</v>
      </c>
      <c r="G69" s="110"/>
      <c r="H69" s="40"/>
      <c r="I69" s="40">
        <f t="shared" si="28"/>
        <v>33</v>
      </c>
      <c r="J69" s="40"/>
      <c r="K69" s="40"/>
      <c r="L69" s="40"/>
      <c r="M69" s="40"/>
      <c r="N69" s="40"/>
      <c r="O69" s="40"/>
      <c r="P69" s="40"/>
      <c r="Q69" s="40"/>
      <c r="R69" s="114"/>
      <c r="S69" s="42">
        <f t="shared" si="30"/>
        <v>33</v>
      </c>
    </row>
    <row r="70" spans="1:19" s="43" customFormat="1" x14ac:dyDescent="0.15">
      <c r="A70" s="38" t="s">
        <v>83</v>
      </c>
      <c r="B70" s="42">
        <f t="shared" si="24"/>
        <v>28</v>
      </c>
      <c r="C70" s="110"/>
      <c r="D70" s="40"/>
      <c r="E70" s="114">
        <f t="shared" si="22"/>
        <v>0</v>
      </c>
      <c r="F70" s="42">
        <f t="shared" si="25"/>
        <v>28</v>
      </c>
      <c r="G70" s="110"/>
      <c r="H70" s="40"/>
      <c r="I70" s="40">
        <f t="shared" si="28"/>
        <v>28</v>
      </c>
      <c r="J70" s="40"/>
      <c r="K70" s="40"/>
      <c r="L70" s="40"/>
      <c r="M70" s="40"/>
      <c r="N70" s="40"/>
      <c r="O70" s="40"/>
      <c r="P70" s="40"/>
      <c r="Q70" s="40"/>
      <c r="R70" s="114"/>
      <c r="S70" s="42">
        <f t="shared" si="30"/>
        <v>28</v>
      </c>
    </row>
    <row r="71" spans="1:19" s="43" customFormat="1" x14ac:dyDescent="0.15">
      <c r="A71" s="38" t="s">
        <v>75</v>
      </c>
      <c r="B71" s="42">
        <f t="shared" si="24"/>
        <v>29</v>
      </c>
      <c r="C71" s="110"/>
      <c r="D71" s="40"/>
      <c r="E71" s="114">
        <f t="shared" si="22"/>
        <v>0</v>
      </c>
      <c r="F71" s="42">
        <f t="shared" si="25"/>
        <v>29</v>
      </c>
      <c r="G71" s="110"/>
      <c r="H71" s="40"/>
      <c r="I71" s="40">
        <f t="shared" si="28"/>
        <v>29</v>
      </c>
      <c r="J71" s="40"/>
      <c r="K71" s="40"/>
      <c r="L71" s="40"/>
      <c r="M71" s="40"/>
      <c r="N71" s="40"/>
      <c r="O71" s="40"/>
      <c r="P71" s="40"/>
      <c r="Q71" s="40"/>
      <c r="R71" s="114"/>
      <c r="S71" s="42">
        <f t="shared" si="30"/>
        <v>29</v>
      </c>
    </row>
    <row r="72" spans="1:19" s="43" customFormat="1" x14ac:dyDescent="0.15">
      <c r="A72" s="38" t="s">
        <v>84</v>
      </c>
      <c r="B72" s="42">
        <f t="shared" si="24"/>
        <v>30</v>
      </c>
      <c r="C72" s="110"/>
      <c r="D72" s="40"/>
      <c r="E72" s="114">
        <f t="shared" si="22"/>
        <v>0</v>
      </c>
      <c r="F72" s="42">
        <f t="shared" si="25"/>
        <v>26</v>
      </c>
      <c r="G72" s="110"/>
      <c r="H72" s="40"/>
      <c r="I72" s="40">
        <f t="shared" si="28"/>
        <v>26</v>
      </c>
      <c r="J72" s="40"/>
      <c r="K72" s="40"/>
      <c r="L72" s="40"/>
      <c r="M72" s="40"/>
      <c r="N72" s="40"/>
      <c r="O72" s="40"/>
      <c r="P72" s="40"/>
      <c r="Q72" s="40"/>
      <c r="R72" s="114"/>
      <c r="S72" s="42">
        <f t="shared" si="30"/>
        <v>26</v>
      </c>
    </row>
    <row r="73" spans="1:19" s="43" customFormat="1" x14ac:dyDescent="0.15">
      <c r="A73" s="38" t="s">
        <v>85</v>
      </c>
      <c r="B73" s="42">
        <f t="shared" si="24"/>
        <v>22</v>
      </c>
      <c r="C73" s="110"/>
      <c r="D73" s="40"/>
      <c r="E73" s="114">
        <f t="shared" si="22"/>
        <v>0</v>
      </c>
      <c r="F73" s="42">
        <f t="shared" si="25"/>
        <v>26</v>
      </c>
      <c r="G73" s="110"/>
      <c r="H73" s="40"/>
      <c r="I73" s="40">
        <f t="shared" si="28"/>
        <v>26</v>
      </c>
      <c r="J73" s="40"/>
      <c r="K73" s="40"/>
      <c r="L73" s="40"/>
      <c r="M73" s="40"/>
      <c r="N73" s="40"/>
      <c r="O73" s="40"/>
      <c r="P73" s="40"/>
      <c r="Q73" s="40"/>
      <c r="R73" s="114"/>
      <c r="S73" s="42">
        <f t="shared" si="30"/>
        <v>26</v>
      </c>
    </row>
    <row r="74" spans="1:19" s="43" customFormat="1" x14ac:dyDescent="0.15">
      <c r="A74" s="38" t="s">
        <v>86</v>
      </c>
      <c r="B74" s="42">
        <f t="shared" si="24"/>
        <v>25</v>
      </c>
      <c r="C74" s="110"/>
      <c r="D74" s="40"/>
      <c r="E74" s="114">
        <f t="shared" si="22"/>
        <v>0</v>
      </c>
      <c r="F74" s="42">
        <f t="shared" si="25"/>
        <v>26</v>
      </c>
      <c r="G74" s="110"/>
      <c r="H74" s="40"/>
      <c r="I74" s="40">
        <f t="shared" si="28"/>
        <v>26</v>
      </c>
      <c r="J74" s="40"/>
      <c r="K74" s="40"/>
      <c r="L74" s="40"/>
      <c r="M74" s="40"/>
      <c r="N74" s="40"/>
      <c r="O74" s="40"/>
      <c r="P74" s="40"/>
      <c r="Q74" s="40"/>
      <c r="R74" s="114"/>
      <c r="S74" s="42">
        <f t="shared" si="30"/>
        <v>26</v>
      </c>
    </row>
    <row r="75" spans="1:19" s="43" customFormat="1" ht="14" thickBot="1" x14ac:dyDescent="0.2">
      <c r="A75" s="131" t="s">
        <v>76</v>
      </c>
      <c r="B75" s="304">
        <f t="shared" si="24"/>
        <v>17</v>
      </c>
      <c r="C75" s="305"/>
      <c r="D75" s="55"/>
      <c r="E75" s="306">
        <f t="shared" si="22"/>
        <v>0</v>
      </c>
      <c r="F75" s="304">
        <f t="shared" si="25"/>
        <v>31</v>
      </c>
      <c r="G75" s="305"/>
      <c r="H75" s="55"/>
      <c r="I75" s="55">
        <f t="shared" si="28"/>
        <v>31</v>
      </c>
      <c r="J75" s="55"/>
      <c r="K75" s="55"/>
      <c r="L75" s="55"/>
      <c r="M75" s="55"/>
      <c r="N75" s="55"/>
      <c r="O75" s="55"/>
      <c r="P75" s="55"/>
      <c r="Q75" s="55"/>
      <c r="R75" s="306"/>
      <c r="S75" s="304">
        <f t="shared" si="30"/>
        <v>31</v>
      </c>
    </row>
    <row r="76" spans="1:19" ht="14" thickBot="1" x14ac:dyDescent="0.2">
      <c r="A76" s="78"/>
      <c r="B76" s="307"/>
      <c r="C76" s="308"/>
      <c r="D76" s="309"/>
      <c r="E76" s="310"/>
      <c r="F76" s="307"/>
      <c r="G76" s="308"/>
      <c r="H76" s="309"/>
      <c r="I76" s="309"/>
      <c r="J76" s="309"/>
      <c r="K76" s="309"/>
      <c r="L76" s="309"/>
      <c r="M76" s="309"/>
      <c r="N76" s="309"/>
      <c r="O76" s="309"/>
      <c r="P76" s="309"/>
      <c r="Q76" s="309"/>
      <c r="R76" s="310"/>
      <c r="S76" s="307"/>
    </row>
    <row r="77" spans="1:19" x14ac:dyDescent="0.15">
      <c r="A77" s="130" t="s">
        <v>89</v>
      </c>
      <c r="B77" s="275">
        <f>SUM(B46:B61)</f>
        <v>105</v>
      </c>
      <c r="C77" s="270"/>
      <c r="D77" s="267"/>
      <c r="E77" s="280">
        <f>SUM(E46:E61)</f>
        <v>0</v>
      </c>
      <c r="F77" s="275">
        <f>SUM(F46:F61)</f>
        <v>125</v>
      </c>
      <c r="G77" s="270"/>
      <c r="H77" s="267"/>
      <c r="I77" s="267">
        <f t="shared" ref="I77:S77" si="32">SUM(I46:I61)</f>
        <v>125</v>
      </c>
      <c r="J77" s="267">
        <f t="shared" si="32"/>
        <v>0</v>
      </c>
      <c r="K77" s="267">
        <f t="shared" si="32"/>
        <v>0</v>
      </c>
      <c r="L77" s="267">
        <f t="shared" si="32"/>
        <v>0</v>
      </c>
      <c r="M77" s="267">
        <f t="shared" si="32"/>
        <v>0</v>
      </c>
      <c r="N77" s="267">
        <f t="shared" si="32"/>
        <v>0</v>
      </c>
      <c r="O77" s="267">
        <f t="shared" si="32"/>
        <v>0</v>
      </c>
      <c r="P77" s="267">
        <f t="shared" si="32"/>
        <v>0</v>
      </c>
      <c r="Q77" s="267">
        <f t="shared" si="32"/>
        <v>0</v>
      </c>
      <c r="R77" s="280">
        <f t="shared" si="32"/>
        <v>0</v>
      </c>
      <c r="S77" s="275">
        <f t="shared" si="32"/>
        <v>125</v>
      </c>
    </row>
    <row r="78" spans="1:19" x14ac:dyDescent="0.15">
      <c r="A78" s="38" t="s">
        <v>11</v>
      </c>
      <c r="B78" s="276">
        <f>MAX(B63:B75)</f>
        <v>105</v>
      </c>
      <c r="C78" s="271"/>
      <c r="D78" s="266"/>
      <c r="E78" s="281">
        <f t="shared" ref="E78:S78" si="33">MAX(E63:E75)</f>
        <v>0</v>
      </c>
      <c r="F78" s="276">
        <f t="shared" si="33"/>
        <v>125</v>
      </c>
      <c r="G78" s="271"/>
      <c r="H78" s="266"/>
      <c r="I78" s="266">
        <f t="shared" si="33"/>
        <v>33</v>
      </c>
      <c r="J78" s="266">
        <f t="shared" si="33"/>
        <v>0</v>
      </c>
      <c r="K78" s="266">
        <f t="shared" si="33"/>
        <v>0</v>
      </c>
      <c r="L78" s="266">
        <f t="shared" si="33"/>
        <v>0</v>
      </c>
      <c r="M78" s="266">
        <f t="shared" si="33"/>
        <v>0</v>
      </c>
      <c r="N78" s="266">
        <f t="shared" si="33"/>
        <v>0</v>
      </c>
      <c r="O78" s="266">
        <f t="shared" si="33"/>
        <v>0</v>
      </c>
      <c r="P78" s="266">
        <f t="shared" si="33"/>
        <v>0</v>
      </c>
      <c r="Q78" s="266">
        <f t="shared" si="33"/>
        <v>0</v>
      </c>
      <c r="R78" s="281">
        <f t="shared" si="33"/>
        <v>0</v>
      </c>
      <c r="S78" s="276">
        <f t="shared" si="33"/>
        <v>33</v>
      </c>
    </row>
    <row r="79" spans="1:19" ht="14" thickBot="1" x14ac:dyDescent="0.2">
      <c r="A79" s="131" t="s">
        <v>12</v>
      </c>
      <c r="B79" s="277">
        <f>SUM(B46:B61)/4</f>
        <v>26.25</v>
      </c>
      <c r="C79" s="272"/>
      <c r="D79" s="268"/>
      <c r="E79" s="282">
        <f>SUM(E46:E61)/4</f>
        <v>0</v>
      </c>
      <c r="F79" s="277">
        <f>SUM(F46:F61)/4</f>
        <v>31.25</v>
      </c>
      <c r="G79" s="272"/>
      <c r="H79" s="268"/>
      <c r="I79" s="268">
        <f t="shared" ref="I79:S79" si="34">SUM(I46:I61)/4</f>
        <v>31.25</v>
      </c>
      <c r="J79" s="268">
        <f t="shared" si="34"/>
        <v>0</v>
      </c>
      <c r="K79" s="268">
        <f t="shared" si="34"/>
        <v>0</v>
      </c>
      <c r="L79" s="268">
        <f t="shared" si="34"/>
        <v>0</v>
      </c>
      <c r="M79" s="268">
        <f t="shared" si="34"/>
        <v>0</v>
      </c>
      <c r="N79" s="268">
        <f t="shared" si="34"/>
        <v>0</v>
      </c>
      <c r="O79" s="268">
        <f t="shared" si="34"/>
        <v>0</v>
      </c>
      <c r="P79" s="268">
        <f t="shared" si="34"/>
        <v>0</v>
      </c>
      <c r="Q79" s="268">
        <f t="shared" si="34"/>
        <v>0</v>
      </c>
      <c r="R79" s="282">
        <f t="shared" si="34"/>
        <v>0</v>
      </c>
      <c r="S79" s="277">
        <f t="shared" si="34"/>
        <v>31.25</v>
      </c>
    </row>
    <row r="80" spans="1:19" x14ac:dyDescent="0.15">
      <c r="A80" s="81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126"/>
    </row>
    <row r="81" spans="1:19" ht="14" thickBot="1" x14ac:dyDescent="0.2">
      <c r="A81" s="46"/>
      <c r="B81" s="46" t="s">
        <v>96</v>
      </c>
      <c r="C81" s="58"/>
      <c r="D81" s="46"/>
      <c r="E81" s="58"/>
      <c r="F81" s="58"/>
      <c r="G81" s="58"/>
      <c r="H81" s="46" t="str">
        <f>cycle!B5</f>
        <v>Sunny</v>
      </c>
      <c r="I81" s="58"/>
      <c r="J81" s="58"/>
      <c r="K81" s="58"/>
      <c r="L81" s="58"/>
      <c r="M81" s="58"/>
      <c r="N81" s="58"/>
      <c r="O81" s="58"/>
      <c r="P81" s="58"/>
      <c r="Q81" s="58"/>
      <c r="R81" s="126"/>
    </row>
    <row r="82" spans="1:19" x14ac:dyDescent="0.15">
      <c r="A82" s="63"/>
      <c r="B82" s="65" t="s">
        <v>4</v>
      </c>
      <c r="C82" s="49"/>
      <c r="D82" s="49"/>
      <c r="E82" s="49"/>
      <c r="F82" s="65" t="s">
        <v>6</v>
      </c>
      <c r="G82" s="49"/>
      <c r="H82" s="49"/>
      <c r="I82" s="64"/>
      <c r="J82" s="48" t="s">
        <v>5</v>
      </c>
      <c r="K82" s="49"/>
      <c r="L82" s="49"/>
      <c r="M82" s="64"/>
      <c r="N82" s="48" t="s">
        <v>6</v>
      </c>
      <c r="O82" s="49"/>
      <c r="P82" s="49"/>
      <c r="Q82" s="49"/>
      <c r="R82" s="49"/>
      <c r="S82" s="65" t="s">
        <v>36</v>
      </c>
    </row>
    <row r="83" spans="1:19" s="43" customFormat="1" ht="14" thickBot="1" x14ac:dyDescent="0.2">
      <c r="A83" s="66"/>
      <c r="B83" s="274" t="s">
        <v>43</v>
      </c>
      <c r="C83" s="51"/>
      <c r="D83" s="61"/>
      <c r="E83" s="61"/>
      <c r="F83" s="274"/>
      <c r="G83" s="107"/>
      <c r="H83" s="61"/>
      <c r="I83" s="67"/>
      <c r="J83" s="50"/>
      <c r="K83" s="51">
        <f>K51</f>
        <v>0</v>
      </c>
      <c r="L83" s="61"/>
      <c r="M83" s="67"/>
      <c r="N83" s="50"/>
      <c r="O83" s="51">
        <f>O51</f>
        <v>0</v>
      </c>
      <c r="P83" s="51"/>
      <c r="Q83" s="61"/>
      <c r="R83" s="61"/>
      <c r="S83" s="82"/>
    </row>
    <row r="84" spans="1:19" s="72" customFormat="1" ht="12" thickBot="1" x14ac:dyDescent="0.2">
      <c r="A84" s="317"/>
      <c r="B84" s="316" t="s">
        <v>8</v>
      </c>
      <c r="C84" s="313" t="s">
        <v>25</v>
      </c>
      <c r="D84" s="314" t="s">
        <v>26</v>
      </c>
      <c r="E84" s="315" t="s">
        <v>10</v>
      </c>
      <c r="F84" s="316" t="s">
        <v>8</v>
      </c>
      <c r="G84" s="269" t="s">
        <v>24</v>
      </c>
      <c r="H84" s="53" t="s">
        <v>26</v>
      </c>
      <c r="I84" s="70" t="s">
        <v>10</v>
      </c>
      <c r="J84" s="52" t="s">
        <v>24</v>
      </c>
      <c r="K84" s="53" t="s">
        <v>24</v>
      </c>
      <c r="L84" s="53" t="s">
        <v>25</v>
      </c>
      <c r="M84" s="70" t="s">
        <v>10</v>
      </c>
      <c r="N84" s="52" t="s">
        <v>24</v>
      </c>
      <c r="O84" s="53" t="s">
        <v>25</v>
      </c>
      <c r="P84" s="53" t="s">
        <v>26</v>
      </c>
      <c r="Q84" s="53" t="s">
        <v>26</v>
      </c>
      <c r="R84" s="278" t="s">
        <v>10</v>
      </c>
      <c r="S84" s="71"/>
    </row>
    <row r="85" spans="1:19" s="43" customFormat="1" x14ac:dyDescent="0.15">
      <c r="A85" s="130" t="s">
        <v>59</v>
      </c>
      <c r="B85" s="298">
        <v>8</v>
      </c>
      <c r="C85" s="299"/>
      <c r="D85" s="300"/>
      <c r="E85" s="301"/>
      <c r="F85" s="298">
        <v>10</v>
      </c>
      <c r="G85" s="299" t="s">
        <v>28</v>
      </c>
      <c r="H85" s="300" t="s">
        <v>29</v>
      </c>
      <c r="I85" s="127">
        <f t="shared" ref="I85:I94" si="35">SUM(F85:H85)</f>
        <v>10</v>
      </c>
      <c r="J85" s="300" t="s">
        <v>30</v>
      </c>
      <c r="K85" s="300" t="s">
        <v>27</v>
      </c>
      <c r="L85" s="300" t="s">
        <v>28</v>
      </c>
      <c r="M85" s="300"/>
      <c r="N85" s="300" t="s">
        <v>29</v>
      </c>
      <c r="O85" s="300" t="s">
        <v>30</v>
      </c>
      <c r="P85" s="300" t="s">
        <v>27</v>
      </c>
      <c r="Q85" s="300" t="s">
        <v>28</v>
      </c>
      <c r="R85" s="302"/>
      <c r="S85" s="303">
        <f t="shared" ref="S85:S100" si="36">E85+I85+M85+R85</f>
        <v>10</v>
      </c>
    </row>
    <row r="86" spans="1:19" s="43" customFormat="1" x14ac:dyDescent="0.15">
      <c r="A86" s="38" t="s">
        <v>44</v>
      </c>
      <c r="B86" s="42">
        <v>5</v>
      </c>
      <c r="C86" s="110"/>
      <c r="D86" s="40"/>
      <c r="E86" s="114"/>
      <c r="F86" s="42">
        <v>7</v>
      </c>
      <c r="G86" s="110"/>
      <c r="H86" s="40"/>
      <c r="I86" s="40">
        <f t="shared" si="35"/>
        <v>7</v>
      </c>
      <c r="J86" s="40"/>
      <c r="K86" s="40"/>
      <c r="L86" s="40"/>
      <c r="M86" s="40">
        <f>SUM(J86:L86)</f>
        <v>0</v>
      </c>
      <c r="N86" s="40"/>
      <c r="O86" s="40"/>
      <c r="P86" s="40"/>
      <c r="Q86" s="40"/>
      <c r="R86" s="114">
        <f>SUM(N86:Q86)</f>
        <v>0</v>
      </c>
      <c r="S86" s="42">
        <f t="shared" si="36"/>
        <v>7</v>
      </c>
    </row>
    <row r="87" spans="1:19" s="43" customFormat="1" x14ac:dyDescent="0.15">
      <c r="A87" s="38" t="s">
        <v>45</v>
      </c>
      <c r="B87" s="42">
        <v>6</v>
      </c>
      <c r="C87" s="110"/>
      <c r="D87" s="40"/>
      <c r="E87" s="114"/>
      <c r="F87" s="42">
        <v>8</v>
      </c>
      <c r="G87" s="110"/>
      <c r="H87" s="40"/>
      <c r="I87" s="40">
        <f t="shared" si="35"/>
        <v>8</v>
      </c>
      <c r="J87" s="40"/>
      <c r="K87" s="40"/>
      <c r="L87" s="40"/>
      <c r="M87" s="40">
        <f>SUM(J87:L87)</f>
        <v>0</v>
      </c>
      <c r="N87" s="40"/>
      <c r="O87" s="40"/>
      <c r="P87" s="40"/>
      <c r="Q87" s="40"/>
      <c r="R87" s="114">
        <f>SUM(N87:Q87)</f>
        <v>0</v>
      </c>
      <c r="S87" s="42">
        <f t="shared" si="36"/>
        <v>8</v>
      </c>
    </row>
    <row r="88" spans="1:19" s="43" customFormat="1" x14ac:dyDescent="0.15">
      <c r="A88" s="38" t="s">
        <v>46</v>
      </c>
      <c r="B88" s="42">
        <v>6</v>
      </c>
      <c r="C88" s="110"/>
      <c r="D88" s="40"/>
      <c r="E88" s="114"/>
      <c r="F88" s="42">
        <v>9</v>
      </c>
      <c r="G88" s="110"/>
      <c r="H88" s="40"/>
      <c r="I88" s="40">
        <f t="shared" si="35"/>
        <v>9</v>
      </c>
      <c r="J88" s="40"/>
      <c r="K88" s="40"/>
      <c r="L88" s="40"/>
      <c r="M88" s="40">
        <f>SUM(J88:L88)</f>
        <v>0</v>
      </c>
      <c r="N88" s="40"/>
      <c r="O88" s="40"/>
      <c r="P88" s="40"/>
      <c r="Q88" s="40"/>
      <c r="R88" s="114">
        <f>SUM(N88:Q88)</f>
        <v>0</v>
      </c>
      <c r="S88" s="42">
        <f t="shared" si="36"/>
        <v>9</v>
      </c>
    </row>
    <row r="89" spans="1:19" s="43" customFormat="1" x14ac:dyDescent="0.15">
      <c r="A89" s="38" t="s">
        <v>47</v>
      </c>
      <c r="B89" s="42">
        <v>6</v>
      </c>
      <c r="C89" s="110"/>
      <c r="D89" s="40"/>
      <c r="E89" s="114"/>
      <c r="F89" s="42">
        <v>10</v>
      </c>
      <c r="G89" s="110"/>
      <c r="H89" s="40"/>
      <c r="I89" s="40">
        <f t="shared" si="35"/>
        <v>10</v>
      </c>
      <c r="J89" s="40"/>
      <c r="K89" s="40"/>
      <c r="L89" s="40"/>
      <c r="M89" s="40">
        <f>SUM(J89:L89)</f>
        <v>0</v>
      </c>
      <c r="N89" s="40"/>
      <c r="O89" s="40"/>
      <c r="P89" s="40"/>
      <c r="Q89" s="40"/>
      <c r="R89" s="114">
        <f>SUM(N89:Q89)</f>
        <v>0</v>
      </c>
      <c r="S89" s="42">
        <f t="shared" si="36"/>
        <v>10</v>
      </c>
    </row>
    <row r="90" spans="1:19" s="43" customFormat="1" x14ac:dyDescent="0.15">
      <c r="A90" s="38" t="s">
        <v>48</v>
      </c>
      <c r="B90" s="42">
        <v>2</v>
      </c>
      <c r="C90" s="110"/>
      <c r="D90" s="40"/>
      <c r="E90" s="114"/>
      <c r="F90" s="42">
        <v>8</v>
      </c>
      <c r="G90" s="110"/>
      <c r="H90" s="40"/>
      <c r="I90" s="40">
        <f t="shared" si="35"/>
        <v>8</v>
      </c>
      <c r="J90" s="40"/>
      <c r="K90" s="40"/>
      <c r="L90" s="40"/>
      <c r="M90" s="40">
        <f>SUM(J90:L90)</f>
        <v>0</v>
      </c>
      <c r="N90" s="40"/>
      <c r="O90" s="40"/>
      <c r="P90" s="40"/>
      <c r="Q90" s="40"/>
      <c r="R90" s="114">
        <f>SUM(N90:Q90)</f>
        <v>0</v>
      </c>
      <c r="S90" s="42">
        <f t="shared" si="36"/>
        <v>8</v>
      </c>
    </row>
    <row r="91" spans="1:19" s="43" customFormat="1" x14ac:dyDescent="0.15">
      <c r="A91" s="38" t="s">
        <v>49</v>
      </c>
      <c r="B91" s="42">
        <v>4</v>
      </c>
      <c r="C91" s="110"/>
      <c r="D91" s="40"/>
      <c r="E91" s="114"/>
      <c r="F91" s="42">
        <v>9</v>
      </c>
      <c r="G91" s="110"/>
      <c r="H91" s="40"/>
      <c r="I91" s="40">
        <f t="shared" si="35"/>
        <v>9</v>
      </c>
      <c r="J91" s="40"/>
      <c r="K91" s="40"/>
      <c r="L91" s="40"/>
      <c r="M91" s="40"/>
      <c r="N91" s="40"/>
      <c r="O91" s="40"/>
      <c r="P91" s="40"/>
      <c r="Q91" s="40"/>
      <c r="R91" s="114"/>
      <c r="S91" s="42">
        <f t="shared" si="36"/>
        <v>9</v>
      </c>
    </row>
    <row r="92" spans="1:19" s="43" customFormat="1" x14ac:dyDescent="0.15">
      <c r="A92" s="38" t="s">
        <v>50</v>
      </c>
      <c r="B92" s="42">
        <v>3</v>
      </c>
      <c r="C92" s="110"/>
      <c r="D92" s="40"/>
      <c r="E92" s="114"/>
      <c r="F92" s="42">
        <v>9</v>
      </c>
      <c r="G92" s="110"/>
      <c r="H92" s="40"/>
      <c r="I92" s="40">
        <f t="shared" si="35"/>
        <v>9</v>
      </c>
      <c r="J92" s="40"/>
      <c r="K92" s="40"/>
      <c r="L92" s="40"/>
      <c r="M92" s="40"/>
      <c r="N92" s="40"/>
      <c r="O92" s="40"/>
      <c r="P92" s="40"/>
      <c r="Q92" s="40"/>
      <c r="R92" s="114"/>
      <c r="S92" s="42">
        <f t="shared" si="36"/>
        <v>9</v>
      </c>
    </row>
    <row r="93" spans="1:19" s="43" customFormat="1" x14ac:dyDescent="0.15">
      <c r="A93" s="38" t="s">
        <v>51</v>
      </c>
      <c r="B93" s="42">
        <v>5</v>
      </c>
      <c r="C93" s="110"/>
      <c r="D93" s="40"/>
      <c r="E93" s="114"/>
      <c r="F93" s="42">
        <v>10</v>
      </c>
      <c r="G93" s="110"/>
      <c r="H93" s="40"/>
      <c r="I93" s="40">
        <f t="shared" si="35"/>
        <v>10</v>
      </c>
      <c r="J93" s="40"/>
      <c r="K93" s="40"/>
      <c r="L93" s="40"/>
      <c r="M93" s="40"/>
      <c r="N93" s="40"/>
      <c r="O93" s="40"/>
      <c r="P93" s="40"/>
      <c r="Q93" s="40"/>
      <c r="R93" s="114"/>
      <c r="S93" s="42">
        <f t="shared" si="36"/>
        <v>10</v>
      </c>
    </row>
    <row r="94" spans="1:19" s="43" customFormat="1" x14ac:dyDescent="0.15">
      <c r="A94" s="38" t="s">
        <v>52</v>
      </c>
      <c r="B94" s="42">
        <v>0</v>
      </c>
      <c r="C94" s="110"/>
      <c r="D94" s="40"/>
      <c r="E94" s="114"/>
      <c r="F94" s="42">
        <v>7</v>
      </c>
      <c r="G94" s="110"/>
      <c r="H94" s="40"/>
      <c r="I94" s="40">
        <f t="shared" si="35"/>
        <v>7</v>
      </c>
      <c r="J94" s="40"/>
      <c r="K94" s="40"/>
      <c r="L94" s="40"/>
      <c r="M94" s="40"/>
      <c r="N94" s="40"/>
      <c r="O94" s="40"/>
      <c r="P94" s="40"/>
      <c r="Q94" s="40"/>
      <c r="R94" s="114"/>
      <c r="S94" s="42">
        <f t="shared" si="36"/>
        <v>7</v>
      </c>
    </row>
    <row r="95" spans="1:19" s="43" customFormat="1" x14ac:dyDescent="0.15">
      <c r="A95" s="38" t="s">
        <v>53</v>
      </c>
      <c r="B95" s="42">
        <v>5</v>
      </c>
      <c r="C95" s="110"/>
      <c r="D95" s="40"/>
      <c r="E95" s="114"/>
      <c r="F95" s="42">
        <v>9</v>
      </c>
      <c r="G95" s="110"/>
      <c r="H95" s="40"/>
      <c r="I95" s="40">
        <f t="shared" ref="I95:I100" si="37">SUM(F95:H95)</f>
        <v>9</v>
      </c>
      <c r="J95" s="40"/>
      <c r="K95" s="40"/>
      <c r="L95" s="40"/>
      <c r="M95" s="40"/>
      <c r="N95" s="40"/>
      <c r="O95" s="40"/>
      <c r="P95" s="40"/>
      <c r="Q95" s="40"/>
      <c r="R95" s="114"/>
      <c r="S95" s="42">
        <f t="shared" si="36"/>
        <v>9</v>
      </c>
    </row>
    <row r="96" spans="1:19" x14ac:dyDescent="0.15">
      <c r="A96" s="38" t="s">
        <v>54</v>
      </c>
      <c r="B96" s="42">
        <v>3</v>
      </c>
      <c r="C96" s="110"/>
      <c r="D96" s="40"/>
      <c r="E96" s="114"/>
      <c r="F96" s="42">
        <v>2</v>
      </c>
      <c r="G96" s="110"/>
      <c r="H96" s="40"/>
      <c r="I96" s="40">
        <f t="shared" si="37"/>
        <v>2</v>
      </c>
      <c r="J96" s="40"/>
      <c r="K96" s="40"/>
      <c r="L96" s="40"/>
      <c r="M96" s="40">
        <f>SUM(J96:L96)</f>
        <v>0</v>
      </c>
      <c r="N96" s="40"/>
      <c r="O96" s="40"/>
      <c r="P96" s="40"/>
      <c r="Q96" s="40"/>
      <c r="R96" s="114">
        <f>SUM(N96:Q96)</f>
        <v>0</v>
      </c>
      <c r="S96" s="42">
        <f t="shared" si="36"/>
        <v>2</v>
      </c>
    </row>
    <row r="97" spans="1:19" x14ac:dyDescent="0.15">
      <c r="A97" s="38" t="s">
        <v>55</v>
      </c>
      <c r="B97" s="42">
        <v>2</v>
      </c>
      <c r="C97" s="110"/>
      <c r="D97" s="40"/>
      <c r="E97" s="114"/>
      <c r="F97" s="42">
        <v>1</v>
      </c>
      <c r="G97" s="110"/>
      <c r="H97" s="40"/>
      <c r="I97" s="40">
        <f t="shared" si="37"/>
        <v>1</v>
      </c>
      <c r="J97" s="40"/>
      <c r="K97" s="40"/>
      <c r="L97" s="40"/>
      <c r="M97" s="40"/>
      <c r="N97" s="40"/>
      <c r="O97" s="40"/>
      <c r="P97" s="40"/>
      <c r="Q97" s="40"/>
      <c r="R97" s="114"/>
      <c r="S97" s="42">
        <f t="shared" si="36"/>
        <v>1</v>
      </c>
    </row>
    <row r="98" spans="1:19" x14ac:dyDescent="0.15">
      <c r="A98" s="38" t="s">
        <v>56</v>
      </c>
      <c r="B98" s="42">
        <v>6</v>
      </c>
      <c r="C98" s="110"/>
      <c r="D98" s="40"/>
      <c r="E98" s="114"/>
      <c r="F98" s="42">
        <v>7</v>
      </c>
      <c r="G98" s="110"/>
      <c r="H98" s="40"/>
      <c r="I98" s="40">
        <f t="shared" si="37"/>
        <v>7</v>
      </c>
      <c r="J98" s="40"/>
      <c r="K98" s="40"/>
      <c r="L98" s="40"/>
      <c r="M98" s="40"/>
      <c r="N98" s="40"/>
      <c r="O98" s="40"/>
      <c r="P98" s="40"/>
      <c r="Q98" s="40"/>
      <c r="R98" s="114"/>
      <c r="S98" s="42">
        <f t="shared" si="36"/>
        <v>7</v>
      </c>
    </row>
    <row r="99" spans="1:19" x14ac:dyDescent="0.15">
      <c r="A99" s="38" t="s">
        <v>57</v>
      </c>
      <c r="B99" s="42">
        <v>2</v>
      </c>
      <c r="C99" s="110"/>
      <c r="D99" s="40"/>
      <c r="E99" s="114"/>
      <c r="F99" s="42">
        <v>3</v>
      </c>
      <c r="G99" s="110"/>
      <c r="H99" s="40"/>
      <c r="I99" s="40">
        <f t="shared" si="37"/>
        <v>3</v>
      </c>
      <c r="J99" s="40"/>
      <c r="K99" s="40"/>
      <c r="L99" s="40"/>
      <c r="M99" s="40"/>
      <c r="N99" s="40"/>
      <c r="O99" s="40"/>
      <c r="P99" s="40"/>
      <c r="Q99" s="40"/>
      <c r="R99" s="114"/>
      <c r="S99" s="42">
        <f t="shared" si="36"/>
        <v>3</v>
      </c>
    </row>
    <row r="100" spans="1:19" ht="14" thickBot="1" x14ac:dyDescent="0.2">
      <c r="A100" s="131" t="s">
        <v>58</v>
      </c>
      <c r="B100" s="304">
        <v>3</v>
      </c>
      <c r="C100" s="305"/>
      <c r="D100" s="55"/>
      <c r="E100" s="306"/>
      <c r="F100" s="304">
        <v>6</v>
      </c>
      <c r="G100" s="305"/>
      <c r="H100" s="55"/>
      <c r="I100" s="55">
        <f t="shared" si="37"/>
        <v>6</v>
      </c>
      <c r="J100" s="55"/>
      <c r="K100" s="55"/>
      <c r="L100" s="55"/>
      <c r="M100" s="55"/>
      <c r="N100" s="55"/>
      <c r="O100" s="55"/>
      <c r="P100" s="55"/>
      <c r="Q100" s="55"/>
      <c r="R100" s="306"/>
      <c r="S100" s="304">
        <f t="shared" si="36"/>
        <v>6</v>
      </c>
    </row>
    <row r="101" spans="1:19" ht="12" customHeight="1" thickBot="1" x14ac:dyDescent="0.2">
      <c r="A101" s="75"/>
      <c r="B101" s="68"/>
      <c r="C101" s="106"/>
      <c r="D101" s="35"/>
      <c r="E101" s="105"/>
      <c r="F101" s="68"/>
      <c r="G101" s="106"/>
      <c r="H101" s="35"/>
      <c r="I101" s="105"/>
      <c r="J101" s="106"/>
      <c r="K101" s="35"/>
      <c r="L101" s="35"/>
      <c r="M101" s="105"/>
      <c r="N101" s="106"/>
      <c r="O101" s="35"/>
      <c r="P101" s="35"/>
      <c r="Q101" s="35"/>
      <c r="R101" s="105"/>
      <c r="S101" s="68"/>
    </row>
    <row r="102" spans="1:19" x14ac:dyDescent="0.15">
      <c r="A102" s="130" t="s">
        <v>74</v>
      </c>
      <c r="B102" s="303">
        <f>SUM(B85:B93)</f>
        <v>45</v>
      </c>
      <c r="C102" s="311"/>
      <c r="D102" s="127"/>
      <c r="E102" s="301">
        <f t="shared" ref="E102:S102" si="38">SUM(E85:E88)</f>
        <v>0</v>
      </c>
      <c r="F102" s="303">
        <f>SUM(F85:F100)</f>
        <v>115</v>
      </c>
      <c r="G102" s="311"/>
      <c r="H102" s="127"/>
      <c r="I102" s="127">
        <f t="shared" si="38"/>
        <v>34</v>
      </c>
      <c r="J102" s="127">
        <f t="shared" si="38"/>
        <v>0</v>
      </c>
      <c r="K102" s="127">
        <f t="shared" si="38"/>
        <v>0</v>
      </c>
      <c r="L102" s="127">
        <f t="shared" si="38"/>
        <v>0</v>
      </c>
      <c r="M102" s="127">
        <f t="shared" si="38"/>
        <v>0</v>
      </c>
      <c r="N102" s="127">
        <f t="shared" si="38"/>
        <v>0</v>
      </c>
      <c r="O102" s="127">
        <f t="shared" si="38"/>
        <v>0</v>
      </c>
      <c r="P102" s="127">
        <f t="shared" si="38"/>
        <v>0</v>
      </c>
      <c r="Q102" s="127">
        <f t="shared" si="38"/>
        <v>0</v>
      </c>
      <c r="R102" s="301">
        <f t="shared" si="38"/>
        <v>0</v>
      </c>
      <c r="S102" s="303">
        <f t="shared" si="38"/>
        <v>34</v>
      </c>
    </row>
    <row r="103" spans="1:19" x14ac:dyDescent="0.15">
      <c r="A103" s="38" t="s">
        <v>77</v>
      </c>
      <c r="B103" s="42">
        <f t="shared" ref="B103:B114" si="39">SUM(B86:B89)</f>
        <v>23</v>
      </c>
      <c r="C103" s="110"/>
      <c r="D103" s="40"/>
      <c r="E103" s="114">
        <f t="shared" ref="E103:F114" si="40">SUM(E86:E89)</f>
        <v>0</v>
      </c>
      <c r="F103" s="42">
        <f t="shared" si="40"/>
        <v>34</v>
      </c>
      <c r="G103" s="110"/>
      <c r="H103" s="40"/>
      <c r="I103" s="40">
        <f t="shared" ref="I103:S103" si="41">SUM(I86:I89)</f>
        <v>34</v>
      </c>
      <c r="J103" s="40">
        <f t="shared" si="41"/>
        <v>0</v>
      </c>
      <c r="K103" s="40">
        <f t="shared" si="41"/>
        <v>0</v>
      </c>
      <c r="L103" s="40">
        <f t="shared" si="41"/>
        <v>0</v>
      </c>
      <c r="M103" s="40">
        <f t="shared" si="41"/>
        <v>0</v>
      </c>
      <c r="N103" s="40">
        <f t="shared" si="41"/>
        <v>0</v>
      </c>
      <c r="O103" s="40">
        <f t="shared" si="41"/>
        <v>0</v>
      </c>
      <c r="P103" s="40">
        <f t="shared" si="41"/>
        <v>0</v>
      </c>
      <c r="Q103" s="40">
        <f t="shared" si="41"/>
        <v>0</v>
      </c>
      <c r="R103" s="114">
        <f t="shared" si="41"/>
        <v>0</v>
      </c>
      <c r="S103" s="42">
        <f t="shared" si="41"/>
        <v>34</v>
      </c>
    </row>
    <row r="104" spans="1:19" x14ac:dyDescent="0.15">
      <c r="A104" s="38" t="s">
        <v>78</v>
      </c>
      <c r="B104" s="42">
        <f t="shared" si="39"/>
        <v>20</v>
      </c>
      <c r="C104" s="110"/>
      <c r="D104" s="40"/>
      <c r="E104" s="114">
        <f t="shared" si="40"/>
        <v>0</v>
      </c>
      <c r="F104" s="42">
        <f t="shared" si="40"/>
        <v>35</v>
      </c>
      <c r="G104" s="110"/>
      <c r="H104" s="40"/>
      <c r="I104" s="40">
        <f t="shared" ref="I104:S104" si="42">SUM(I87:I90)</f>
        <v>35</v>
      </c>
      <c r="J104" s="40">
        <f t="shared" si="42"/>
        <v>0</v>
      </c>
      <c r="K104" s="40">
        <f t="shared" si="42"/>
        <v>0</v>
      </c>
      <c r="L104" s="40">
        <f t="shared" si="42"/>
        <v>0</v>
      </c>
      <c r="M104" s="40">
        <f t="shared" si="42"/>
        <v>0</v>
      </c>
      <c r="N104" s="40">
        <f t="shared" si="42"/>
        <v>0</v>
      </c>
      <c r="O104" s="40">
        <f t="shared" si="42"/>
        <v>0</v>
      </c>
      <c r="P104" s="40">
        <f t="shared" si="42"/>
        <v>0</v>
      </c>
      <c r="Q104" s="40">
        <f t="shared" si="42"/>
        <v>0</v>
      </c>
      <c r="R104" s="114">
        <f t="shared" si="42"/>
        <v>0</v>
      </c>
      <c r="S104" s="42">
        <f t="shared" si="42"/>
        <v>35</v>
      </c>
    </row>
    <row r="105" spans="1:19" x14ac:dyDescent="0.15">
      <c r="A105" s="38" t="s">
        <v>79</v>
      </c>
      <c r="B105" s="42">
        <f t="shared" si="39"/>
        <v>18</v>
      </c>
      <c r="C105" s="110"/>
      <c r="D105" s="40"/>
      <c r="E105" s="114">
        <f t="shared" si="40"/>
        <v>0</v>
      </c>
      <c r="F105" s="42">
        <f t="shared" si="40"/>
        <v>36</v>
      </c>
      <c r="G105" s="110"/>
      <c r="H105" s="40"/>
      <c r="I105" s="40">
        <f t="shared" ref="I105:S105" si="43">SUM(I88:I91)</f>
        <v>36</v>
      </c>
      <c r="J105" s="40">
        <f t="shared" si="43"/>
        <v>0</v>
      </c>
      <c r="K105" s="40">
        <f t="shared" si="43"/>
        <v>0</v>
      </c>
      <c r="L105" s="40">
        <f t="shared" si="43"/>
        <v>0</v>
      </c>
      <c r="M105" s="40">
        <f t="shared" si="43"/>
        <v>0</v>
      </c>
      <c r="N105" s="40">
        <f t="shared" si="43"/>
        <v>0</v>
      </c>
      <c r="O105" s="40">
        <f t="shared" si="43"/>
        <v>0</v>
      </c>
      <c r="P105" s="40">
        <f t="shared" si="43"/>
        <v>0</v>
      </c>
      <c r="Q105" s="40">
        <f t="shared" si="43"/>
        <v>0</v>
      </c>
      <c r="R105" s="114">
        <f t="shared" si="43"/>
        <v>0</v>
      </c>
      <c r="S105" s="42">
        <f t="shared" si="43"/>
        <v>36</v>
      </c>
    </row>
    <row r="106" spans="1:19" x14ac:dyDescent="0.15">
      <c r="A106" s="38" t="s">
        <v>80</v>
      </c>
      <c r="B106" s="42">
        <f t="shared" si="39"/>
        <v>15</v>
      </c>
      <c r="C106" s="110"/>
      <c r="D106" s="40"/>
      <c r="E106" s="114">
        <f t="shared" si="40"/>
        <v>0</v>
      </c>
      <c r="F106" s="42">
        <f t="shared" si="40"/>
        <v>36</v>
      </c>
      <c r="G106" s="110"/>
      <c r="H106" s="40"/>
      <c r="I106" s="40">
        <f t="shared" ref="I106:S106" si="44">SUM(I89:I92)</f>
        <v>36</v>
      </c>
      <c r="J106" s="40">
        <f t="shared" si="44"/>
        <v>0</v>
      </c>
      <c r="K106" s="40">
        <f t="shared" si="44"/>
        <v>0</v>
      </c>
      <c r="L106" s="40">
        <f t="shared" si="44"/>
        <v>0</v>
      </c>
      <c r="M106" s="40">
        <f t="shared" si="44"/>
        <v>0</v>
      </c>
      <c r="N106" s="40">
        <f t="shared" si="44"/>
        <v>0</v>
      </c>
      <c r="O106" s="40">
        <f t="shared" si="44"/>
        <v>0</v>
      </c>
      <c r="P106" s="40">
        <f t="shared" si="44"/>
        <v>0</v>
      </c>
      <c r="Q106" s="40">
        <f t="shared" si="44"/>
        <v>0</v>
      </c>
      <c r="R106" s="114">
        <f t="shared" si="44"/>
        <v>0</v>
      </c>
      <c r="S106" s="42">
        <f t="shared" si="44"/>
        <v>36</v>
      </c>
    </row>
    <row r="107" spans="1:19" x14ac:dyDescent="0.15">
      <c r="A107" s="38" t="s">
        <v>81</v>
      </c>
      <c r="B107" s="42">
        <f t="shared" si="39"/>
        <v>14</v>
      </c>
      <c r="C107" s="110"/>
      <c r="D107" s="40"/>
      <c r="E107" s="114">
        <f t="shared" si="40"/>
        <v>0</v>
      </c>
      <c r="F107" s="42">
        <f t="shared" si="40"/>
        <v>36</v>
      </c>
      <c r="G107" s="110"/>
      <c r="H107" s="40"/>
      <c r="I107" s="40">
        <f t="shared" ref="I107:S107" si="45">SUM(I90:I93)</f>
        <v>36</v>
      </c>
      <c r="J107" s="40">
        <f t="shared" si="45"/>
        <v>0</v>
      </c>
      <c r="K107" s="40">
        <f t="shared" si="45"/>
        <v>0</v>
      </c>
      <c r="L107" s="40">
        <f t="shared" si="45"/>
        <v>0</v>
      </c>
      <c r="M107" s="40">
        <f t="shared" si="45"/>
        <v>0</v>
      </c>
      <c r="N107" s="40">
        <f t="shared" si="45"/>
        <v>0</v>
      </c>
      <c r="O107" s="40">
        <f t="shared" si="45"/>
        <v>0</v>
      </c>
      <c r="P107" s="40">
        <f t="shared" si="45"/>
        <v>0</v>
      </c>
      <c r="Q107" s="40">
        <f t="shared" si="45"/>
        <v>0</v>
      </c>
      <c r="R107" s="114">
        <f t="shared" si="45"/>
        <v>0</v>
      </c>
      <c r="S107" s="42">
        <f t="shared" si="45"/>
        <v>36</v>
      </c>
    </row>
    <row r="108" spans="1:19" x14ac:dyDescent="0.15">
      <c r="A108" s="38" t="s">
        <v>82</v>
      </c>
      <c r="B108" s="42">
        <f t="shared" si="39"/>
        <v>12</v>
      </c>
      <c r="C108" s="110"/>
      <c r="D108" s="40"/>
      <c r="E108" s="114">
        <f t="shared" si="40"/>
        <v>0</v>
      </c>
      <c r="F108" s="42">
        <f t="shared" si="40"/>
        <v>35</v>
      </c>
      <c r="G108" s="110"/>
      <c r="H108" s="40"/>
      <c r="I108" s="40">
        <f t="shared" ref="I108:S108" si="46">SUM(I91:I94)</f>
        <v>35</v>
      </c>
      <c r="J108" s="40">
        <f t="shared" si="46"/>
        <v>0</v>
      </c>
      <c r="K108" s="40">
        <f t="shared" si="46"/>
        <v>0</v>
      </c>
      <c r="L108" s="40">
        <f t="shared" si="46"/>
        <v>0</v>
      </c>
      <c r="M108" s="40">
        <f t="shared" si="46"/>
        <v>0</v>
      </c>
      <c r="N108" s="40">
        <f t="shared" si="46"/>
        <v>0</v>
      </c>
      <c r="O108" s="40">
        <f t="shared" si="46"/>
        <v>0</v>
      </c>
      <c r="P108" s="40">
        <f t="shared" si="46"/>
        <v>0</v>
      </c>
      <c r="Q108" s="40">
        <f t="shared" si="46"/>
        <v>0</v>
      </c>
      <c r="R108" s="114">
        <f t="shared" si="46"/>
        <v>0</v>
      </c>
      <c r="S108" s="42">
        <f t="shared" si="46"/>
        <v>35</v>
      </c>
    </row>
    <row r="109" spans="1:19" x14ac:dyDescent="0.15">
      <c r="A109" s="38" t="s">
        <v>83</v>
      </c>
      <c r="B109" s="42">
        <f t="shared" si="39"/>
        <v>13</v>
      </c>
      <c r="C109" s="110"/>
      <c r="D109" s="40"/>
      <c r="E109" s="114">
        <f t="shared" si="40"/>
        <v>0</v>
      </c>
      <c r="F109" s="42">
        <f t="shared" si="40"/>
        <v>35</v>
      </c>
      <c r="G109" s="110"/>
      <c r="H109" s="40"/>
      <c r="I109" s="40">
        <f t="shared" ref="I109:S109" si="47">SUM(I92:I95)</f>
        <v>35</v>
      </c>
      <c r="J109" s="40">
        <f t="shared" si="47"/>
        <v>0</v>
      </c>
      <c r="K109" s="40">
        <f t="shared" si="47"/>
        <v>0</v>
      </c>
      <c r="L109" s="40">
        <f t="shared" si="47"/>
        <v>0</v>
      </c>
      <c r="M109" s="40">
        <f t="shared" si="47"/>
        <v>0</v>
      </c>
      <c r="N109" s="40">
        <f t="shared" si="47"/>
        <v>0</v>
      </c>
      <c r="O109" s="40">
        <f t="shared" si="47"/>
        <v>0</v>
      </c>
      <c r="P109" s="40">
        <f t="shared" si="47"/>
        <v>0</v>
      </c>
      <c r="Q109" s="40">
        <f t="shared" si="47"/>
        <v>0</v>
      </c>
      <c r="R109" s="114">
        <f t="shared" si="47"/>
        <v>0</v>
      </c>
      <c r="S109" s="42">
        <f t="shared" si="47"/>
        <v>35</v>
      </c>
    </row>
    <row r="110" spans="1:19" x14ac:dyDescent="0.15">
      <c r="A110" s="38" t="s">
        <v>75</v>
      </c>
      <c r="B110" s="42">
        <f t="shared" si="39"/>
        <v>13</v>
      </c>
      <c r="C110" s="110"/>
      <c r="D110" s="40"/>
      <c r="E110" s="114">
        <f t="shared" si="40"/>
        <v>0</v>
      </c>
      <c r="F110" s="42">
        <f t="shared" si="40"/>
        <v>28</v>
      </c>
      <c r="G110" s="110"/>
      <c r="H110" s="40"/>
      <c r="I110" s="40">
        <f t="shared" ref="I110:S110" si="48">SUM(I93:I96)</f>
        <v>28</v>
      </c>
      <c r="J110" s="40">
        <f t="shared" si="48"/>
        <v>0</v>
      </c>
      <c r="K110" s="40">
        <f t="shared" si="48"/>
        <v>0</v>
      </c>
      <c r="L110" s="40">
        <f t="shared" si="48"/>
        <v>0</v>
      </c>
      <c r="M110" s="40">
        <f t="shared" si="48"/>
        <v>0</v>
      </c>
      <c r="N110" s="40">
        <f t="shared" si="48"/>
        <v>0</v>
      </c>
      <c r="O110" s="40">
        <f t="shared" si="48"/>
        <v>0</v>
      </c>
      <c r="P110" s="40">
        <f t="shared" si="48"/>
        <v>0</v>
      </c>
      <c r="Q110" s="40">
        <f t="shared" si="48"/>
        <v>0</v>
      </c>
      <c r="R110" s="114">
        <f t="shared" si="48"/>
        <v>0</v>
      </c>
      <c r="S110" s="42">
        <f t="shared" si="48"/>
        <v>28</v>
      </c>
    </row>
    <row r="111" spans="1:19" x14ac:dyDescent="0.15">
      <c r="A111" s="38" t="s">
        <v>84</v>
      </c>
      <c r="B111" s="42">
        <f t="shared" si="39"/>
        <v>10</v>
      </c>
      <c r="C111" s="110"/>
      <c r="D111" s="40"/>
      <c r="E111" s="114">
        <f t="shared" si="40"/>
        <v>0</v>
      </c>
      <c r="F111" s="42">
        <f t="shared" si="40"/>
        <v>19</v>
      </c>
      <c r="G111" s="110"/>
      <c r="H111" s="40"/>
      <c r="I111" s="40">
        <f t="shared" ref="I111:S111" si="49">SUM(I94:I97)</f>
        <v>19</v>
      </c>
      <c r="J111" s="40">
        <f t="shared" si="49"/>
        <v>0</v>
      </c>
      <c r="K111" s="40">
        <f t="shared" si="49"/>
        <v>0</v>
      </c>
      <c r="L111" s="40">
        <f t="shared" si="49"/>
        <v>0</v>
      </c>
      <c r="M111" s="40">
        <f t="shared" si="49"/>
        <v>0</v>
      </c>
      <c r="N111" s="40">
        <f t="shared" si="49"/>
        <v>0</v>
      </c>
      <c r="O111" s="40">
        <f t="shared" si="49"/>
        <v>0</v>
      </c>
      <c r="P111" s="40">
        <f t="shared" si="49"/>
        <v>0</v>
      </c>
      <c r="Q111" s="40">
        <f t="shared" si="49"/>
        <v>0</v>
      </c>
      <c r="R111" s="114">
        <f t="shared" si="49"/>
        <v>0</v>
      </c>
      <c r="S111" s="42">
        <f t="shared" si="49"/>
        <v>19</v>
      </c>
    </row>
    <row r="112" spans="1:19" x14ac:dyDescent="0.15">
      <c r="A112" s="38" t="s">
        <v>85</v>
      </c>
      <c r="B112" s="42">
        <f t="shared" si="39"/>
        <v>16</v>
      </c>
      <c r="C112" s="110"/>
      <c r="D112" s="40"/>
      <c r="E112" s="114">
        <f t="shared" si="40"/>
        <v>0</v>
      </c>
      <c r="F112" s="42">
        <f t="shared" si="40"/>
        <v>19</v>
      </c>
      <c r="G112" s="110"/>
      <c r="H112" s="40"/>
      <c r="I112" s="40">
        <f t="shared" ref="I112:S112" si="50">SUM(I95:I98)</f>
        <v>19</v>
      </c>
      <c r="J112" s="40">
        <f t="shared" si="50"/>
        <v>0</v>
      </c>
      <c r="K112" s="40">
        <f t="shared" si="50"/>
        <v>0</v>
      </c>
      <c r="L112" s="40">
        <f t="shared" si="50"/>
        <v>0</v>
      </c>
      <c r="M112" s="40">
        <f t="shared" si="50"/>
        <v>0</v>
      </c>
      <c r="N112" s="40">
        <f t="shared" si="50"/>
        <v>0</v>
      </c>
      <c r="O112" s="40">
        <f t="shared" si="50"/>
        <v>0</v>
      </c>
      <c r="P112" s="40">
        <f t="shared" si="50"/>
        <v>0</v>
      </c>
      <c r="Q112" s="40">
        <f t="shared" si="50"/>
        <v>0</v>
      </c>
      <c r="R112" s="114">
        <f t="shared" si="50"/>
        <v>0</v>
      </c>
      <c r="S112" s="42">
        <f t="shared" si="50"/>
        <v>19</v>
      </c>
    </row>
    <row r="113" spans="1:19" x14ac:dyDescent="0.15">
      <c r="A113" s="38" t="s">
        <v>86</v>
      </c>
      <c r="B113" s="42">
        <f t="shared" si="39"/>
        <v>13</v>
      </c>
      <c r="C113" s="110"/>
      <c r="D113" s="40"/>
      <c r="E113" s="114">
        <f t="shared" si="40"/>
        <v>0</v>
      </c>
      <c r="F113" s="42">
        <f t="shared" si="40"/>
        <v>13</v>
      </c>
      <c r="G113" s="110"/>
      <c r="H113" s="40"/>
      <c r="I113" s="40">
        <f t="shared" ref="I113:S113" si="51">SUM(I96:I99)</f>
        <v>13</v>
      </c>
      <c r="J113" s="40">
        <f t="shared" si="51"/>
        <v>0</v>
      </c>
      <c r="K113" s="40">
        <f t="shared" si="51"/>
        <v>0</v>
      </c>
      <c r="L113" s="40">
        <f t="shared" si="51"/>
        <v>0</v>
      </c>
      <c r="M113" s="40">
        <f t="shared" si="51"/>
        <v>0</v>
      </c>
      <c r="N113" s="40">
        <f t="shared" si="51"/>
        <v>0</v>
      </c>
      <c r="O113" s="40">
        <f t="shared" si="51"/>
        <v>0</v>
      </c>
      <c r="P113" s="40">
        <f t="shared" si="51"/>
        <v>0</v>
      </c>
      <c r="Q113" s="40">
        <f t="shared" si="51"/>
        <v>0</v>
      </c>
      <c r="R113" s="114">
        <f t="shared" si="51"/>
        <v>0</v>
      </c>
      <c r="S113" s="42">
        <f t="shared" si="51"/>
        <v>13</v>
      </c>
    </row>
    <row r="114" spans="1:19" ht="14" thickBot="1" x14ac:dyDescent="0.2">
      <c r="A114" s="131" t="s">
        <v>76</v>
      </c>
      <c r="B114" s="304">
        <f t="shared" si="39"/>
        <v>13</v>
      </c>
      <c r="C114" s="305"/>
      <c r="D114" s="55"/>
      <c r="E114" s="306">
        <f t="shared" si="40"/>
        <v>0</v>
      </c>
      <c r="F114" s="304">
        <f t="shared" si="40"/>
        <v>17</v>
      </c>
      <c r="G114" s="305"/>
      <c r="H114" s="55"/>
      <c r="I114" s="55">
        <f t="shared" ref="I114:S114" si="52">SUM(I97:I100)</f>
        <v>17</v>
      </c>
      <c r="J114" s="55">
        <f t="shared" si="52"/>
        <v>0</v>
      </c>
      <c r="K114" s="55">
        <f t="shared" si="52"/>
        <v>0</v>
      </c>
      <c r="L114" s="55">
        <f t="shared" si="52"/>
        <v>0</v>
      </c>
      <c r="M114" s="55">
        <f t="shared" si="52"/>
        <v>0</v>
      </c>
      <c r="N114" s="55">
        <f t="shared" si="52"/>
        <v>0</v>
      </c>
      <c r="O114" s="55">
        <f t="shared" si="52"/>
        <v>0</v>
      </c>
      <c r="P114" s="55">
        <f t="shared" si="52"/>
        <v>0</v>
      </c>
      <c r="Q114" s="55">
        <f t="shared" si="52"/>
        <v>0</v>
      </c>
      <c r="R114" s="306">
        <f t="shared" si="52"/>
        <v>0</v>
      </c>
      <c r="S114" s="304">
        <f t="shared" si="52"/>
        <v>17</v>
      </c>
    </row>
    <row r="115" spans="1:19" ht="14" thickBot="1" x14ac:dyDescent="0.2">
      <c r="A115" s="78"/>
      <c r="B115" s="82"/>
      <c r="C115" s="284"/>
      <c r="D115" s="60"/>
      <c r="E115" s="285"/>
      <c r="F115" s="82"/>
      <c r="G115" s="284"/>
      <c r="H115" s="60"/>
      <c r="I115" s="83"/>
      <c r="J115" s="59"/>
      <c r="K115" s="60"/>
      <c r="L115" s="60"/>
      <c r="M115" s="83"/>
      <c r="N115" s="59"/>
      <c r="O115" s="60"/>
      <c r="P115" s="60"/>
      <c r="Q115" s="60"/>
      <c r="R115" s="285"/>
      <c r="S115" s="82"/>
    </row>
    <row r="116" spans="1:19" x14ac:dyDescent="0.15">
      <c r="A116" s="120" t="s">
        <v>89</v>
      </c>
      <c r="B116" s="275">
        <f>SUM(B85:B100)</f>
        <v>66</v>
      </c>
      <c r="C116" s="270"/>
      <c r="D116" s="267"/>
      <c r="E116" s="280">
        <f t="shared" ref="E116:S116" si="53">SUM(E85:E100)</f>
        <v>0</v>
      </c>
      <c r="F116" s="275">
        <f t="shared" si="53"/>
        <v>115</v>
      </c>
      <c r="G116" s="270"/>
      <c r="H116" s="267"/>
      <c r="I116" s="267">
        <f t="shared" si="53"/>
        <v>115</v>
      </c>
      <c r="J116" s="267">
        <f t="shared" si="53"/>
        <v>0</v>
      </c>
      <c r="K116" s="267">
        <f t="shared" si="53"/>
        <v>0</v>
      </c>
      <c r="L116" s="267">
        <f t="shared" si="53"/>
        <v>0</v>
      </c>
      <c r="M116" s="267">
        <f t="shared" si="53"/>
        <v>0</v>
      </c>
      <c r="N116" s="267">
        <f t="shared" si="53"/>
        <v>0</v>
      </c>
      <c r="O116" s="267">
        <f t="shared" si="53"/>
        <v>0</v>
      </c>
      <c r="P116" s="267">
        <f t="shared" si="53"/>
        <v>0</v>
      </c>
      <c r="Q116" s="267">
        <f t="shared" si="53"/>
        <v>0</v>
      </c>
      <c r="R116" s="280">
        <f t="shared" si="53"/>
        <v>0</v>
      </c>
      <c r="S116" s="275">
        <f t="shared" si="53"/>
        <v>115</v>
      </c>
    </row>
    <row r="117" spans="1:19" x14ac:dyDescent="0.15">
      <c r="A117" s="88" t="s">
        <v>11</v>
      </c>
      <c r="B117" s="276">
        <f>MAX(B102:B114)</f>
        <v>45</v>
      </c>
      <c r="C117" s="271"/>
      <c r="D117" s="266"/>
      <c r="E117" s="281">
        <f t="shared" ref="E117:S117" si="54">MAX(E102:E114)</f>
        <v>0</v>
      </c>
      <c r="F117" s="276">
        <f t="shared" si="54"/>
        <v>115</v>
      </c>
      <c r="G117" s="271"/>
      <c r="H117" s="266"/>
      <c r="I117" s="266">
        <f t="shared" si="54"/>
        <v>36</v>
      </c>
      <c r="J117" s="266">
        <f t="shared" si="54"/>
        <v>0</v>
      </c>
      <c r="K117" s="266">
        <f t="shared" si="54"/>
        <v>0</v>
      </c>
      <c r="L117" s="266">
        <f t="shared" si="54"/>
        <v>0</v>
      </c>
      <c r="M117" s="266">
        <f t="shared" si="54"/>
        <v>0</v>
      </c>
      <c r="N117" s="266">
        <f t="shared" si="54"/>
        <v>0</v>
      </c>
      <c r="O117" s="266">
        <f t="shared" si="54"/>
        <v>0</v>
      </c>
      <c r="P117" s="266">
        <f t="shared" si="54"/>
        <v>0</v>
      </c>
      <c r="Q117" s="266">
        <f t="shared" si="54"/>
        <v>0</v>
      </c>
      <c r="R117" s="281">
        <f t="shared" si="54"/>
        <v>0</v>
      </c>
      <c r="S117" s="276">
        <f t="shared" si="54"/>
        <v>36</v>
      </c>
    </row>
    <row r="118" spans="1:19" ht="14" thickBot="1" x14ac:dyDescent="0.2">
      <c r="A118" s="205" t="s">
        <v>12</v>
      </c>
      <c r="B118" s="277">
        <f>SUM(B85:B100)/4</f>
        <v>16.5</v>
      </c>
      <c r="C118" s="272"/>
      <c r="D118" s="268"/>
      <c r="E118" s="282">
        <f t="shared" ref="E118:S118" si="55">SUM(E85:E100)/4</f>
        <v>0</v>
      </c>
      <c r="F118" s="277">
        <f t="shared" si="55"/>
        <v>28.75</v>
      </c>
      <c r="G118" s="272"/>
      <c r="H118" s="268"/>
      <c r="I118" s="268">
        <f t="shared" si="55"/>
        <v>28.75</v>
      </c>
      <c r="J118" s="268">
        <f t="shared" si="55"/>
        <v>0</v>
      </c>
      <c r="K118" s="268">
        <f t="shared" si="55"/>
        <v>0</v>
      </c>
      <c r="L118" s="268">
        <f t="shared" si="55"/>
        <v>0</v>
      </c>
      <c r="M118" s="268">
        <f t="shared" si="55"/>
        <v>0</v>
      </c>
      <c r="N118" s="268">
        <f t="shared" si="55"/>
        <v>0</v>
      </c>
      <c r="O118" s="268">
        <f t="shared" si="55"/>
        <v>0</v>
      </c>
      <c r="P118" s="268">
        <f t="shared" si="55"/>
        <v>0</v>
      </c>
      <c r="Q118" s="268">
        <f t="shared" si="55"/>
        <v>0</v>
      </c>
      <c r="R118" s="282">
        <f t="shared" si="55"/>
        <v>0</v>
      </c>
      <c r="S118" s="277">
        <f t="shared" si="55"/>
        <v>28.75</v>
      </c>
    </row>
  </sheetData>
  <phoneticPr fontId="5" type="noConversion"/>
  <pageMargins left="0.39370078740157483" right="0" top="0.59055118110236227" bottom="0" header="0" footer="0"/>
  <pageSetup paperSize="9" scale="74" fitToHeight="2" orientation="portrait" horizontalDpi="4294967292" r:id="rId1"/>
  <headerFooter alignWithMargins="0"/>
  <rowBreaks count="1" manualBreakCount="1">
    <brk id="79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B6415-89AF-2445-A9AD-85518A2B89D8}">
  <dimension ref="A1:U56"/>
  <sheetViews>
    <sheetView topLeftCell="E1" workbookViewId="0">
      <selection activeCell="Q11" sqref="Q11"/>
    </sheetView>
  </sheetViews>
  <sheetFormatPr baseColWidth="10" defaultColWidth="8.83203125" defaultRowHeight="13" x14ac:dyDescent="0.15"/>
  <cols>
    <col min="1" max="1" width="11.5" bestFit="1" customWidth="1"/>
    <col min="2" max="11" width="8.83203125" customWidth="1"/>
    <col min="12" max="12" width="11.5" bestFit="1" customWidth="1"/>
    <col min="13" max="13" width="9.83203125" bestFit="1" customWidth="1"/>
    <col min="14" max="15" width="8.83203125" customWidth="1"/>
    <col min="16" max="16" width="11" customWidth="1"/>
  </cols>
  <sheetData>
    <row r="1" spans="1:21" x14ac:dyDescent="0.15">
      <c r="A1" t="s">
        <v>113</v>
      </c>
      <c r="G1" t="str">
        <f>A1</f>
        <v>Kelburn</v>
      </c>
      <c r="P1" t="s">
        <v>112</v>
      </c>
      <c r="Q1" t="s">
        <v>91</v>
      </c>
      <c r="R1" t="s">
        <v>113</v>
      </c>
      <c r="S1" t="s">
        <v>35</v>
      </c>
      <c r="T1" t="s">
        <v>109</v>
      </c>
    </row>
    <row r="2" spans="1:21" x14ac:dyDescent="0.15">
      <c r="A2" t="s">
        <v>31</v>
      </c>
      <c r="B2" s="318" t="s">
        <v>111</v>
      </c>
      <c r="C2" s="28" t="s">
        <v>32</v>
      </c>
      <c r="D2" s="28" t="s">
        <v>33</v>
      </c>
      <c r="G2" s="28" t="str">
        <f>LEFT(A3,3)</f>
        <v>Mon</v>
      </c>
      <c r="H2" s="28" t="str">
        <f>LEFT(A4,3)</f>
        <v>Tue</v>
      </c>
      <c r="I2" s="28" t="str">
        <f>LEFT(A5,3)</f>
        <v>Wed</v>
      </c>
      <c r="J2" s="28" t="str">
        <f>LEFT(A6,3)</f>
        <v>Thu</v>
      </c>
      <c r="K2" s="28" t="str">
        <f>LEFT(A7,3)</f>
        <v>Fri</v>
      </c>
      <c r="L2" s="28" t="str">
        <f>A8</f>
        <v>Average Day</v>
      </c>
      <c r="M2" s="28" t="str">
        <f>A9</f>
        <v>WeekTotal</v>
      </c>
      <c r="O2" t="s">
        <v>110</v>
      </c>
      <c r="P2" s="29">
        <f>L13</f>
        <v>254</v>
      </c>
      <c r="Q2" s="29">
        <f>L23</f>
        <v>181.6</v>
      </c>
      <c r="R2" s="29">
        <f>L3</f>
        <v>160.19999999999999</v>
      </c>
      <c r="S2" s="29">
        <f>L33</f>
        <v>426.2</v>
      </c>
      <c r="T2" s="29">
        <f>L43</f>
        <v>251.6</v>
      </c>
      <c r="U2" s="29">
        <f>SUM(P2:T2)</f>
        <v>1273.5999999999999</v>
      </c>
    </row>
    <row r="3" spans="1:21" x14ac:dyDescent="0.15">
      <c r="A3" t="s">
        <v>108</v>
      </c>
      <c r="B3" s="29">
        <f>Upland_Glenmore!R48</f>
        <v>104</v>
      </c>
      <c r="C3" s="29">
        <f>Upland_Glenmore!R49</f>
        <v>76</v>
      </c>
      <c r="D3" s="29">
        <f>Upland_Glenmore!R50</f>
        <v>52</v>
      </c>
      <c r="F3" t="s">
        <v>110</v>
      </c>
      <c r="G3" s="29">
        <f>B3</f>
        <v>104</v>
      </c>
      <c r="H3" s="29">
        <f>B4</f>
        <v>189</v>
      </c>
      <c r="I3" s="29">
        <f>B5</f>
        <v>196</v>
      </c>
      <c r="J3" s="29">
        <f>B6</f>
        <v>174</v>
      </c>
      <c r="K3" s="29">
        <f>B7</f>
        <v>138</v>
      </c>
      <c r="L3" s="29">
        <f>B8</f>
        <v>160.19999999999999</v>
      </c>
      <c r="M3" s="29">
        <f>B9</f>
        <v>801</v>
      </c>
      <c r="O3" t="s">
        <v>37</v>
      </c>
      <c r="P3" s="29">
        <f>L14</f>
        <v>166</v>
      </c>
      <c r="Q3" s="29">
        <f>L24</f>
        <v>114.6</v>
      </c>
      <c r="R3" s="29">
        <f>L4</f>
        <v>105.4</v>
      </c>
      <c r="S3" s="29">
        <f>L34</f>
        <v>273.60000000000002</v>
      </c>
      <c r="T3" s="29">
        <f>L44</f>
        <v>158.6</v>
      </c>
      <c r="U3" s="29">
        <f>SUM(P3:T3)</f>
        <v>818.2</v>
      </c>
    </row>
    <row r="4" spans="1:21" x14ac:dyDescent="0.15">
      <c r="A4" t="s">
        <v>105</v>
      </c>
      <c r="B4" s="29">
        <f>Upland_Glenmore!R73</f>
        <v>189</v>
      </c>
      <c r="C4" s="29">
        <f>Upland_Glenmore!R74</f>
        <v>125</v>
      </c>
      <c r="D4" s="29">
        <f>Upland_Glenmore!R75</f>
        <v>94.5</v>
      </c>
      <c r="F4" t="s">
        <v>37</v>
      </c>
      <c r="G4" s="29">
        <f>C3</f>
        <v>76</v>
      </c>
      <c r="H4" s="29">
        <f>C4</f>
        <v>125</v>
      </c>
      <c r="I4" s="29">
        <f>C5</f>
        <v>127</v>
      </c>
      <c r="J4" s="29">
        <f>C6</f>
        <v>114</v>
      </c>
      <c r="K4" s="29">
        <f>C7</f>
        <v>85</v>
      </c>
      <c r="L4" s="29">
        <f>C8</f>
        <v>105.4</v>
      </c>
      <c r="M4" s="29">
        <f>C9</f>
        <v>527</v>
      </c>
      <c r="O4" t="s">
        <v>33</v>
      </c>
      <c r="P4" s="29">
        <f>L15</f>
        <v>127</v>
      </c>
      <c r="Q4" s="29">
        <f>L25</f>
        <v>90.8</v>
      </c>
      <c r="R4" s="29">
        <f>L5</f>
        <v>80.099999999999994</v>
      </c>
      <c r="S4" s="29">
        <f>L35</f>
        <v>213.1</v>
      </c>
      <c r="T4" s="29">
        <f>L45</f>
        <v>125.8</v>
      </c>
      <c r="U4" s="29">
        <f>SUM(P4:T4)</f>
        <v>636.79999999999995</v>
      </c>
    </row>
    <row r="5" spans="1:21" x14ac:dyDescent="0.15">
      <c r="A5" t="s">
        <v>104</v>
      </c>
      <c r="B5" s="29">
        <f>Upland_Glenmore!R98</f>
        <v>196</v>
      </c>
      <c r="C5" s="29">
        <f>Upland_Glenmore!R99</f>
        <v>127</v>
      </c>
      <c r="D5" s="29">
        <f>Upland_Glenmore!R100</f>
        <v>98</v>
      </c>
      <c r="F5" t="s">
        <v>33</v>
      </c>
      <c r="G5" s="29">
        <f>D3</f>
        <v>52</v>
      </c>
      <c r="H5" s="29">
        <f>D4</f>
        <v>94.5</v>
      </c>
      <c r="I5" s="29">
        <f>D5</f>
        <v>98</v>
      </c>
      <c r="J5" s="29">
        <f>D6</f>
        <v>87</v>
      </c>
      <c r="K5" s="29">
        <f>D7</f>
        <v>69</v>
      </c>
      <c r="L5" s="29">
        <f>D8</f>
        <v>80.099999999999994</v>
      </c>
      <c r="M5" s="29">
        <f>D9</f>
        <v>400.5</v>
      </c>
    </row>
    <row r="6" spans="1:21" x14ac:dyDescent="0.15">
      <c r="A6" t="s">
        <v>103</v>
      </c>
      <c r="B6" s="29">
        <f>Upland_Glenmore!R123</f>
        <v>174</v>
      </c>
      <c r="C6" s="29">
        <f>Upland_Glenmore!R124</f>
        <v>114</v>
      </c>
      <c r="D6" s="29">
        <f>Upland_Glenmore!R125</f>
        <v>87</v>
      </c>
    </row>
    <row r="7" spans="1:21" x14ac:dyDescent="0.15">
      <c r="A7" t="s">
        <v>102</v>
      </c>
      <c r="B7" s="29">
        <f>Upland_Glenmore!R148</f>
        <v>138</v>
      </c>
      <c r="C7" s="29">
        <f>Upland_Glenmore!R149</f>
        <v>85</v>
      </c>
      <c r="D7" s="29">
        <f>Upland_Glenmore!R150</f>
        <v>69</v>
      </c>
    </row>
    <row r="8" spans="1:21" x14ac:dyDescent="0.15">
      <c r="A8" t="s">
        <v>34</v>
      </c>
      <c r="B8" s="29">
        <f>AVERAGE(B3:B7)</f>
        <v>160.19999999999999</v>
      </c>
      <c r="C8" s="29">
        <f>AVERAGE(C3:C7)</f>
        <v>105.4</v>
      </c>
      <c r="D8" s="29">
        <f>AVERAGE(D3:D7)</f>
        <v>80.099999999999994</v>
      </c>
      <c r="P8" t="s">
        <v>113</v>
      </c>
    </row>
    <row r="9" spans="1:21" x14ac:dyDescent="0.15">
      <c r="A9" t="s">
        <v>107</v>
      </c>
      <c r="B9" s="29">
        <f>SUM(B3:B7)</f>
        <v>801</v>
      </c>
      <c r="C9" s="29">
        <f>SUM(C3:C7)</f>
        <v>527</v>
      </c>
      <c r="D9" s="29">
        <f>SUM(D3:D7)</f>
        <v>400.5</v>
      </c>
      <c r="Q9" t="s">
        <v>110</v>
      </c>
      <c r="R9" t="s">
        <v>37</v>
      </c>
      <c r="S9" t="s">
        <v>33</v>
      </c>
    </row>
    <row r="10" spans="1:21" x14ac:dyDescent="0.15">
      <c r="P10" t="s">
        <v>108</v>
      </c>
      <c r="Q10" s="29">
        <f>G3</f>
        <v>104</v>
      </c>
      <c r="R10" s="29">
        <f>G4</f>
        <v>76</v>
      </c>
      <c r="S10" s="29">
        <f>G5</f>
        <v>52</v>
      </c>
    </row>
    <row r="11" spans="1:21" x14ac:dyDescent="0.15">
      <c r="A11" t="s">
        <v>112</v>
      </c>
      <c r="G11" t="str">
        <f>A11</f>
        <v>Newtown</v>
      </c>
      <c r="P11" t="s">
        <v>105</v>
      </c>
      <c r="Q11" s="29">
        <f>H3</f>
        <v>189</v>
      </c>
      <c r="R11" s="29">
        <f>H4</f>
        <v>125</v>
      </c>
      <c r="S11" s="29">
        <f>H5</f>
        <v>94.5</v>
      </c>
    </row>
    <row r="12" spans="1:21" x14ac:dyDescent="0.15">
      <c r="A12" t="s">
        <v>31</v>
      </c>
      <c r="B12" s="318" t="s">
        <v>111</v>
      </c>
      <c r="C12" s="28" t="s">
        <v>32</v>
      </c>
      <c r="D12" s="28" t="s">
        <v>33</v>
      </c>
      <c r="G12" s="28" t="str">
        <f>LEFT(A13,3)</f>
        <v>Mon</v>
      </c>
      <c r="H12" s="28" t="str">
        <f>LEFT(A14,3)</f>
        <v>Tue</v>
      </c>
      <c r="I12" s="28" t="str">
        <f>LEFT(A15,3)</f>
        <v>Wed</v>
      </c>
      <c r="J12" s="28" t="str">
        <f>LEFT(A16,3)</f>
        <v>Thu</v>
      </c>
      <c r="K12" s="28" t="str">
        <f>LEFT(A17,3)</f>
        <v>Fri</v>
      </c>
      <c r="L12" s="28" t="str">
        <f>A18</f>
        <v>Average Day</v>
      </c>
      <c r="M12" s="28" t="str">
        <f>A19</f>
        <v>WeekTotal</v>
      </c>
      <c r="P12" t="s">
        <v>104</v>
      </c>
      <c r="Q12" s="29">
        <f>I3</f>
        <v>196</v>
      </c>
      <c r="R12" s="29">
        <f>I4</f>
        <v>127</v>
      </c>
      <c r="S12" s="29">
        <f>I5</f>
        <v>98</v>
      </c>
    </row>
    <row r="13" spans="1:21" x14ac:dyDescent="0.15">
      <c r="A13" t="s">
        <v>108</v>
      </c>
      <c r="B13">
        <f>Adelaide_John_Riddiford!R48</f>
        <v>153</v>
      </c>
      <c r="C13">
        <f>Adelaide_John_Riddiford!R49</f>
        <v>110</v>
      </c>
      <c r="D13" s="29">
        <f>Adelaide_John_Riddiford!R50</f>
        <v>76.5</v>
      </c>
      <c r="F13" t="s">
        <v>110</v>
      </c>
      <c r="G13" s="29">
        <f>B13</f>
        <v>153</v>
      </c>
      <c r="H13" s="29">
        <f>B14</f>
        <v>285</v>
      </c>
      <c r="I13" s="29">
        <f>B15</f>
        <v>299</v>
      </c>
      <c r="J13" s="29">
        <f>B16</f>
        <v>310</v>
      </c>
      <c r="K13" s="29">
        <f>B17</f>
        <v>223</v>
      </c>
      <c r="L13" s="29">
        <f>B18</f>
        <v>254</v>
      </c>
      <c r="M13" s="29">
        <f>B19</f>
        <v>1270</v>
      </c>
      <c r="P13" t="s">
        <v>103</v>
      </c>
      <c r="Q13" s="29">
        <f>J3</f>
        <v>174</v>
      </c>
      <c r="R13" s="29">
        <f>J4</f>
        <v>114</v>
      </c>
      <c r="S13" s="29">
        <f>J5</f>
        <v>87</v>
      </c>
    </row>
    <row r="14" spans="1:21" x14ac:dyDescent="0.15">
      <c r="A14" t="s">
        <v>105</v>
      </c>
      <c r="B14">
        <f>Adelaide_John_Riddiford!R73</f>
        <v>285</v>
      </c>
      <c r="C14">
        <f>Adelaide_John_Riddiford!R74</f>
        <v>182</v>
      </c>
      <c r="D14" s="29">
        <f>Adelaide_John_Riddiford!R75</f>
        <v>142.5</v>
      </c>
      <c r="F14" t="s">
        <v>37</v>
      </c>
      <c r="G14" s="29">
        <f>C13</f>
        <v>110</v>
      </c>
      <c r="H14" s="29">
        <f>C14</f>
        <v>182</v>
      </c>
      <c r="I14" s="29">
        <f>C15</f>
        <v>182</v>
      </c>
      <c r="J14" s="29">
        <f>C16</f>
        <v>218</v>
      </c>
      <c r="K14" s="29">
        <f>C17</f>
        <v>138</v>
      </c>
      <c r="L14" s="29">
        <f>C18</f>
        <v>166</v>
      </c>
      <c r="M14" s="29">
        <f>C19</f>
        <v>830</v>
      </c>
      <c r="P14" t="s">
        <v>102</v>
      </c>
      <c r="Q14" s="29">
        <f>K3</f>
        <v>138</v>
      </c>
      <c r="R14" s="29">
        <f>K4</f>
        <v>85</v>
      </c>
      <c r="S14" s="29">
        <f>K5</f>
        <v>69</v>
      </c>
    </row>
    <row r="15" spans="1:21" x14ac:dyDescent="0.15">
      <c r="A15" t="s">
        <v>104</v>
      </c>
      <c r="B15">
        <f>Adelaide_John_Riddiford!R97</f>
        <v>299</v>
      </c>
      <c r="C15">
        <f>Adelaide_John_Riddiford!R98</f>
        <v>182</v>
      </c>
      <c r="D15" s="29">
        <f>Adelaide_John_Riddiford!R99</f>
        <v>149.5</v>
      </c>
      <c r="F15" t="s">
        <v>33</v>
      </c>
      <c r="G15" s="29">
        <f>D13</f>
        <v>76.5</v>
      </c>
      <c r="H15" s="29">
        <f>D14</f>
        <v>142.5</v>
      </c>
      <c r="I15" s="29">
        <f>D15</f>
        <v>149.5</v>
      </c>
      <c r="J15" s="29">
        <f>D16</f>
        <v>155</v>
      </c>
      <c r="K15" s="29">
        <f>D17</f>
        <v>111.5</v>
      </c>
      <c r="L15" s="29">
        <f>D18</f>
        <v>127</v>
      </c>
      <c r="M15" s="29">
        <f>D19</f>
        <v>635</v>
      </c>
      <c r="P15" t="s">
        <v>34</v>
      </c>
      <c r="Q15" s="29">
        <f>L3</f>
        <v>160.19999999999999</v>
      </c>
      <c r="R15" s="29">
        <f>L4</f>
        <v>105.4</v>
      </c>
      <c r="S15" s="29">
        <f>L5</f>
        <v>80.099999999999994</v>
      </c>
    </row>
    <row r="16" spans="1:21" x14ac:dyDescent="0.15">
      <c r="A16" t="s">
        <v>103</v>
      </c>
      <c r="B16">
        <f>Adelaide_John_Riddiford!R122</f>
        <v>310</v>
      </c>
      <c r="C16">
        <f>Adelaide_John_Riddiford!R123</f>
        <v>218</v>
      </c>
      <c r="D16" s="29">
        <f>Adelaide_John_Riddiford!R124</f>
        <v>155</v>
      </c>
      <c r="P16" t="s">
        <v>107</v>
      </c>
      <c r="Q16" s="29">
        <f>M3</f>
        <v>801</v>
      </c>
      <c r="R16" s="29">
        <f>M4</f>
        <v>527</v>
      </c>
      <c r="S16" s="29">
        <f>M5</f>
        <v>400.5</v>
      </c>
    </row>
    <row r="17" spans="1:19" x14ac:dyDescent="0.15">
      <c r="A17" t="s">
        <v>102</v>
      </c>
      <c r="B17">
        <f>Adelaide_John_Riddiford!R147</f>
        <v>223</v>
      </c>
      <c r="C17">
        <f>Adelaide_John_Riddiford!R148</f>
        <v>138</v>
      </c>
      <c r="D17" s="29">
        <f>Adelaide_John_Riddiford!R149</f>
        <v>111.5</v>
      </c>
    </row>
    <row r="18" spans="1:19" x14ac:dyDescent="0.15">
      <c r="A18" t="s">
        <v>34</v>
      </c>
      <c r="B18">
        <f>AVERAGE(B13:B17)</f>
        <v>254</v>
      </c>
      <c r="C18">
        <f>AVERAGE(C13:C17)</f>
        <v>166</v>
      </c>
      <c r="D18" s="29">
        <f>AVERAGE(D13:D17)</f>
        <v>127</v>
      </c>
      <c r="P18" t="s">
        <v>112</v>
      </c>
    </row>
    <row r="19" spans="1:19" x14ac:dyDescent="0.15">
      <c r="A19" t="s">
        <v>107</v>
      </c>
      <c r="B19">
        <f>SUM(B13:B17)</f>
        <v>1270</v>
      </c>
      <c r="C19">
        <f>SUM(C13:C17)</f>
        <v>830</v>
      </c>
      <c r="D19">
        <f>SUM(D13:D17)</f>
        <v>635</v>
      </c>
    </row>
    <row r="20" spans="1:19" x14ac:dyDescent="0.15">
      <c r="P20" t="s">
        <v>108</v>
      </c>
      <c r="Q20" s="29">
        <f>G13</f>
        <v>153</v>
      </c>
      <c r="R20" s="29">
        <f>G14</f>
        <v>110</v>
      </c>
      <c r="S20" s="29">
        <f>G15</f>
        <v>76.5</v>
      </c>
    </row>
    <row r="21" spans="1:19" x14ac:dyDescent="0.15">
      <c r="A21" t="s">
        <v>91</v>
      </c>
      <c r="G21" t="str">
        <f>A21</f>
        <v>Kilbirnie</v>
      </c>
      <c r="P21" t="s">
        <v>105</v>
      </c>
      <c r="Q21" s="29">
        <f>H13</f>
        <v>285</v>
      </c>
      <c r="R21" s="29">
        <f>H14</f>
        <v>182</v>
      </c>
      <c r="S21" s="29">
        <f>H15</f>
        <v>142.5</v>
      </c>
    </row>
    <row r="22" spans="1:19" x14ac:dyDescent="0.15">
      <c r="A22" t="s">
        <v>31</v>
      </c>
      <c r="B22" s="318" t="s">
        <v>111</v>
      </c>
      <c r="C22" s="28" t="s">
        <v>32</v>
      </c>
      <c r="D22" s="28" t="s">
        <v>33</v>
      </c>
      <c r="G22" s="28" t="str">
        <f>LEFT(A23,3)</f>
        <v>Mon</v>
      </c>
      <c r="H22" s="28" t="str">
        <f>LEFT(A24,3)</f>
        <v>Tue</v>
      </c>
      <c r="I22" s="28" t="str">
        <f>LEFT(A25,3)</f>
        <v>Wed</v>
      </c>
      <c r="J22" s="28" t="str">
        <f>LEFT(A26,3)</f>
        <v>Thu</v>
      </c>
      <c r="K22" s="28" t="str">
        <f>LEFT(A27,3)</f>
        <v>Fri</v>
      </c>
      <c r="L22" s="28" t="str">
        <f>A28</f>
        <v>Average Day</v>
      </c>
      <c r="M22" s="28" t="str">
        <f>A29</f>
        <v>WeekTotal</v>
      </c>
      <c r="P22" t="s">
        <v>104</v>
      </c>
      <c r="Q22" s="29">
        <f>I13</f>
        <v>299</v>
      </c>
      <c r="R22" s="29">
        <f>I14</f>
        <v>182</v>
      </c>
      <c r="S22" s="29">
        <f>I15</f>
        <v>149.5</v>
      </c>
    </row>
    <row r="23" spans="1:19" x14ac:dyDescent="0.15">
      <c r="A23" t="s">
        <v>108</v>
      </c>
      <c r="B23">
        <f>'Wellington_Cobham_Evans Bay (2)'!R48</f>
        <v>79</v>
      </c>
      <c r="C23">
        <f>'Wellington_Cobham_Evans Bay (2)'!R49</f>
        <v>52</v>
      </c>
      <c r="D23" s="319">
        <f>'Wellington_Cobham_Evans Bay (2)'!R50</f>
        <v>39.5</v>
      </c>
      <c r="F23" t="s">
        <v>110</v>
      </c>
      <c r="G23" s="29">
        <f>B23</f>
        <v>79</v>
      </c>
      <c r="H23" s="29">
        <f>B24</f>
        <v>239</v>
      </c>
      <c r="I23" s="29">
        <f>B25</f>
        <v>250</v>
      </c>
      <c r="J23" s="29">
        <f>B26</f>
        <v>174</v>
      </c>
      <c r="K23" s="29">
        <f>B27</f>
        <v>166</v>
      </c>
      <c r="L23" s="29">
        <f>B28</f>
        <v>181.6</v>
      </c>
      <c r="M23" s="29">
        <f>B29</f>
        <v>908</v>
      </c>
      <c r="P23" t="s">
        <v>103</v>
      </c>
      <c r="Q23" s="29">
        <f>J13</f>
        <v>310</v>
      </c>
      <c r="R23" s="29">
        <f>J14</f>
        <v>218</v>
      </c>
      <c r="S23" s="29">
        <f>J15</f>
        <v>155</v>
      </c>
    </row>
    <row r="24" spans="1:19" x14ac:dyDescent="0.15">
      <c r="A24" t="s">
        <v>105</v>
      </c>
      <c r="B24">
        <f>'Wellington_Cobham_Evans Bay (2)'!R73</f>
        <v>239</v>
      </c>
      <c r="C24">
        <f>'Wellington_Cobham_Evans Bay (2)'!R74</f>
        <v>160</v>
      </c>
      <c r="D24" s="319">
        <f>'Wellington_Cobham_Evans Bay (2)'!R75</f>
        <v>119.5</v>
      </c>
      <c r="F24" t="s">
        <v>37</v>
      </c>
      <c r="G24" s="29">
        <f>C23</f>
        <v>52</v>
      </c>
      <c r="H24" s="29">
        <f>C24</f>
        <v>160</v>
      </c>
      <c r="I24" s="29">
        <f>C25</f>
        <v>152</v>
      </c>
      <c r="J24" s="29">
        <f>C26</f>
        <v>103</v>
      </c>
      <c r="K24" s="29">
        <f>C27</f>
        <v>106</v>
      </c>
      <c r="L24" s="29">
        <f>C28</f>
        <v>114.6</v>
      </c>
      <c r="M24" s="29">
        <f>C29</f>
        <v>573</v>
      </c>
      <c r="P24" t="s">
        <v>102</v>
      </c>
      <c r="Q24" s="29">
        <f>K13</f>
        <v>223</v>
      </c>
      <c r="R24" s="29">
        <f>K14</f>
        <v>138</v>
      </c>
      <c r="S24" s="29">
        <f>K15</f>
        <v>111.5</v>
      </c>
    </row>
    <row r="25" spans="1:19" x14ac:dyDescent="0.15">
      <c r="A25" t="s">
        <v>104</v>
      </c>
      <c r="B25">
        <f>'Wellington_Cobham_Evans Bay (2)'!R98</f>
        <v>250</v>
      </c>
      <c r="C25">
        <f>'Wellington_Cobham_Evans Bay (2)'!R99</f>
        <v>152</v>
      </c>
      <c r="D25" s="319">
        <f>'Wellington_Cobham_Evans Bay (2)'!R100</f>
        <v>125</v>
      </c>
      <c r="F25" t="s">
        <v>33</v>
      </c>
      <c r="G25" s="29">
        <f>D23</f>
        <v>39.5</v>
      </c>
      <c r="H25" s="29">
        <f>D24</f>
        <v>119.5</v>
      </c>
      <c r="I25" s="29">
        <f>D25</f>
        <v>125</v>
      </c>
      <c r="J25" s="29">
        <f>D26</f>
        <v>87</v>
      </c>
      <c r="K25" s="29">
        <f>D27</f>
        <v>83</v>
      </c>
      <c r="L25" s="29">
        <f>D28</f>
        <v>90.8</v>
      </c>
      <c r="M25" s="29">
        <f>D29</f>
        <v>454</v>
      </c>
      <c r="P25" t="s">
        <v>34</v>
      </c>
      <c r="Q25" s="29">
        <f>L13</f>
        <v>254</v>
      </c>
      <c r="R25" s="29">
        <f>L14</f>
        <v>166</v>
      </c>
      <c r="S25" s="29">
        <f>L15</f>
        <v>127</v>
      </c>
    </row>
    <row r="26" spans="1:19" x14ac:dyDescent="0.15">
      <c r="A26" t="s">
        <v>103</v>
      </c>
      <c r="B26">
        <f>'Wellington_Cobham_Evans Bay (2)'!R123</f>
        <v>174</v>
      </c>
      <c r="C26">
        <f>'Wellington_Cobham_Evans Bay (2)'!R124</f>
        <v>103</v>
      </c>
      <c r="D26" s="319">
        <f>'Wellington_Cobham_Evans Bay (2)'!R125</f>
        <v>87</v>
      </c>
      <c r="P26" t="s">
        <v>107</v>
      </c>
      <c r="Q26" s="29">
        <f>M13</f>
        <v>1270</v>
      </c>
      <c r="R26" s="29">
        <f>M14</f>
        <v>830</v>
      </c>
      <c r="S26" s="29">
        <f>M15</f>
        <v>635</v>
      </c>
    </row>
    <row r="27" spans="1:19" x14ac:dyDescent="0.15">
      <c r="A27" t="s">
        <v>102</v>
      </c>
      <c r="B27">
        <f>'Wellington_Cobham_Evans Bay (2)'!R148</f>
        <v>166</v>
      </c>
      <c r="C27">
        <f>'Wellington_Cobham_Evans Bay (2)'!R149</f>
        <v>106</v>
      </c>
      <c r="D27" s="319">
        <f>'Wellington_Cobham_Evans Bay (2)'!R150</f>
        <v>83</v>
      </c>
    </row>
    <row r="28" spans="1:19" x14ac:dyDescent="0.15">
      <c r="A28" t="s">
        <v>34</v>
      </c>
      <c r="B28" s="29">
        <f>AVERAGE(B23:B27)</f>
        <v>181.6</v>
      </c>
      <c r="C28" s="29">
        <f>AVERAGE(C23:C27)</f>
        <v>114.6</v>
      </c>
      <c r="D28" s="319">
        <f>AVERAGE(D23:D27)</f>
        <v>90.8</v>
      </c>
      <c r="P28" t="s">
        <v>91</v>
      </c>
    </row>
    <row r="29" spans="1:19" x14ac:dyDescent="0.15">
      <c r="A29" t="s">
        <v>107</v>
      </c>
      <c r="B29">
        <f>SUM(B23:B27)</f>
        <v>908</v>
      </c>
      <c r="C29">
        <f>SUM(C23:C27)</f>
        <v>573</v>
      </c>
      <c r="D29" s="319">
        <f>SUM(D23:D27)</f>
        <v>454</v>
      </c>
    </row>
    <row r="30" spans="1:19" x14ac:dyDescent="0.15">
      <c r="P30" t="s">
        <v>108</v>
      </c>
      <c r="Q30" s="29">
        <f>G23</f>
        <v>79</v>
      </c>
      <c r="R30" s="29">
        <f>G24</f>
        <v>52</v>
      </c>
      <c r="S30" s="29">
        <f>G25</f>
        <v>39.5</v>
      </c>
    </row>
    <row r="31" spans="1:19" x14ac:dyDescent="0.15">
      <c r="A31" t="s">
        <v>35</v>
      </c>
      <c r="G31" t="str">
        <f>A31</f>
        <v>Thorndon</v>
      </c>
      <c r="P31" t="s">
        <v>105</v>
      </c>
      <c r="Q31" s="29">
        <f>H23</f>
        <v>239</v>
      </c>
      <c r="R31" s="29">
        <f>H24</f>
        <v>160</v>
      </c>
      <c r="S31" s="29">
        <f>H25</f>
        <v>119.5</v>
      </c>
    </row>
    <row r="32" spans="1:19" x14ac:dyDescent="0.15">
      <c r="A32" t="s">
        <v>31</v>
      </c>
      <c r="B32" s="318" t="s">
        <v>111</v>
      </c>
      <c r="C32" s="28" t="s">
        <v>32</v>
      </c>
      <c r="D32" s="28" t="s">
        <v>33</v>
      </c>
      <c r="G32" s="28" t="str">
        <f>LEFT(A33,3)</f>
        <v>Mon</v>
      </c>
      <c r="H32" s="28" t="str">
        <f>LEFT(A34,3)</f>
        <v>Tue</v>
      </c>
      <c r="I32" s="28" t="str">
        <f>LEFT(A35,3)</f>
        <v>Wed</v>
      </c>
      <c r="J32" s="28" t="str">
        <f>LEFT(A36,3)</f>
        <v>Thu</v>
      </c>
      <c r="K32" s="28" t="str">
        <f>LEFT(A37,3)</f>
        <v>Fri</v>
      </c>
      <c r="L32" s="28" t="str">
        <f>A38</f>
        <v>Average Day</v>
      </c>
      <c r="M32" s="28" t="str">
        <f>A39</f>
        <v>WeekTotal</v>
      </c>
      <c r="P32" t="s">
        <v>104</v>
      </c>
      <c r="Q32" s="29">
        <f>I23</f>
        <v>250</v>
      </c>
      <c r="R32" s="29">
        <f>I24</f>
        <v>152</v>
      </c>
      <c r="S32" s="29">
        <f>I25</f>
        <v>125</v>
      </c>
    </row>
    <row r="33" spans="1:19" x14ac:dyDescent="0.15">
      <c r="A33" t="s">
        <v>108</v>
      </c>
      <c r="B33" s="29">
        <f>'Hutt_Tinakori_Thorndon (2)'!R48</f>
        <v>260</v>
      </c>
      <c r="C33" s="29">
        <f>'Hutt_Tinakori_Thorndon (2)'!R49</f>
        <v>175</v>
      </c>
      <c r="D33" s="29">
        <f>'Hutt_Tinakori_Thorndon (2)'!R50</f>
        <v>130</v>
      </c>
      <c r="F33" t="s">
        <v>110</v>
      </c>
      <c r="G33" s="29">
        <f>B33</f>
        <v>260</v>
      </c>
      <c r="H33" s="29">
        <f>B34</f>
        <v>570</v>
      </c>
      <c r="I33" s="29">
        <f>B35</f>
        <v>520</v>
      </c>
      <c r="J33" s="29">
        <f>B36</f>
        <v>386</v>
      </c>
      <c r="K33" s="29">
        <f>B37</f>
        <v>395</v>
      </c>
      <c r="L33" s="29">
        <f>B38</f>
        <v>426.2</v>
      </c>
      <c r="M33" s="29">
        <f>B39</f>
        <v>2131</v>
      </c>
      <c r="P33" t="s">
        <v>103</v>
      </c>
      <c r="Q33" s="29">
        <f>J23</f>
        <v>174</v>
      </c>
      <c r="R33" s="29">
        <f>J24</f>
        <v>103</v>
      </c>
      <c r="S33" s="29">
        <f>J25</f>
        <v>87</v>
      </c>
    </row>
    <row r="34" spans="1:19" x14ac:dyDescent="0.15">
      <c r="A34" t="s">
        <v>105</v>
      </c>
      <c r="B34" s="29">
        <f>'Hutt_Tinakori_Thorndon (2)'!R73</f>
        <v>570</v>
      </c>
      <c r="C34" s="29">
        <f>'Hutt_Tinakori_Thorndon (2)'!R74</f>
        <v>349</v>
      </c>
      <c r="D34" s="29">
        <f>'Hutt_Tinakori_Thorndon (2)'!R75</f>
        <v>285</v>
      </c>
      <c r="F34" t="s">
        <v>37</v>
      </c>
      <c r="G34" s="29">
        <f>C33</f>
        <v>175</v>
      </c>
      <c r="H34" s="29">
        <f>C34</f>
        <v>349</v>
      </c>
      <c r="I34" s="29">
        <f>C35</f>
        <v>326</v>
      </c>
      <c r="J34" s="29">
        <f>C36</f>
        <v>254</v>
      </c>
      <c r="K34" s="29">
        <f>C37</f>
        <v>264</v>
      </c>
      <c r="L34" s="29">
        <f>C38</f>
        <v>273.60000000000002</v>
      </c>
      <c r="M34" s="29">
        <f>C39</f>
        <v>1368</v>
      </c>
      <c r="P34" t="s">
        <v>102</v>
      </c>
      <c r="Q34" s="29">
        <f>K23</f>
        <v>166</v>
      </c>
      <c r="R34" s="29">
        <f>K24</f>
        <v>106</v>
      </c>
      <c r="S34" s="29">
        <f>K25</f>
        <v>83</v>
      </c>
    </row>
    <row r="35" spans="1:19" x14ac:dyDescent="0.15">
      <c r="A35" t="s">
        <v>104</v>
      </c>
      <c r="B35" s="29">
        <f>'Hutt_Tinakori_Thorndon (2)'!R98</f>
        <v>520</v>
      </c>
      <c r="C35" s="29">
        <f>'Hutt_Tinakori_Thorndon (2)'!R99</f>
        <v>326</v>
      </c>
      <c r="D35" s="29">
        <f>'Hutt_Tinakori_Thorndon (2)'!R100</f>
        <v>260</v>
      </c>
      <c r="F35" t="s">
        <v>33</v>
      </c>
      <c r="G35" s="29">
        <f>D33</f>
        <v>130</v>
      </c>
      <c r="H35" s="29">
        <f>D34</f>
        <v>285</v>
      </c>
      <c r="I35" s="29">
        <f>D35</f>
        <v>260</v>
      </c>
      <c r="J35" s="29">
        <f>D36</f>
        <v>193</v>
      </c>
      <c r="K35" s="29">
        <f>D37</f>
        <v>197.5</v>
      </c>
      <c r="L35" s="29">
        <f>D38</f>
        <v>213.1</v>
      </c>
      <c r="M35" s="29">
        <f>D39</f>
        <v>1065.5</v>
      </c>
      <c r="P35" t="s">
        <v>34</v>
      </c>
      <c r="Q35" s="29">
        <f>L23</f>
        <v>181.6</v>
      </c>
      <c r="R35" s="29">
        <f>L24</f>
        <v>114.6</v>
      </c>
      <c r="S35" s="29">
        <f>L25</f>
        <v>90.8</v>
      </c>
    </row>
    <row r="36" spans="1:19" x14ac:dyDescent="0.15">
      <c r="A36" t="s">
        <v>103</v>
      </c>
      <c r="B36" s="29">
        <f>'Hutt_Tinakori_Thorndon (2)'!R123</f>
        <v>386</v>
      </c>
      <c r="C36" s="29">
        <f>'Hutt_Tinakori_Thorndon (2)'!R124</f>
        <v>254</v>
      </c>
      <c r="D36" s="29">
        <f>'Hutt_Tinakori_Thorndon (2)'!R125</f>
        <v>193</v>
      </c>
      <c r="P36" t="s">
        <v>107</v>
      </c>
      <c r="Q36" s="29">
        <f>M23</f>
        <v>908</v>
      </c>
      <c r="R36" s="29">
        <f>M24</f>
        <v>573</v>
      </c>
      <c r="S36" s="29">
        <f>M25</f>
        <v>454</v>
      </c>
    </row>
    <row r="37" spans="1:19" x14ac:dyDescent="0.15">
      <c r="A37" t="s">
        <v>102</v>
      </c>
      <c r="B37" s="29">
        <f>'Hutt_Tinakori_Thorndon (2)'!R148</f>
        <v>395</v>
      </c>
      <c r="C37" s="29">
        <f>'Hutt_Tinakori_Thorndon (2)'!R149</f>
        <v>264</v>
      </c>
      <c r="D37" s="29">
        <f>'Hutt_Tinakori_Thorndon (2)'!R150</f>
        <v>197.5</v>
      </c>
    </row>
    <row r="38" spans="1:19" x14ac:dyDescent="0.15">
      <c r="A38" t="s">
        <v>34</v>
      </c>
      <c r="B38" s="29">
        <f>AVERAGE(B33:B37)</f>
        <v>426.2</v>
      </c>
      <c r="C38" s="29">
        <f>AVERAGE(C33:C37)</f>
        <v>273.60000000000002</v>
      </c>
      <c r="D38" s="29">
        <f>AVERAGE(D33:D37)</f>
        <v>213.1</v>
      </c>
      <c r="P38" t="s">
        <v>35</v>
      </c>
    </row>
    <row r="39" spans="1:19" x14ac:dyDescent="0.15">
      <c r="A39" t="s">
        <v>107</v>
      </c>
      <c r="B39" s="29">
        <f>SUM(B33:B37)</f>
        <v>2131</v>
      </c>
      <c r="C39" s="29">
        <f>SUM(C33:C37)</f>
        <v>1368</v>
      </c>
      <c r="D39" s="29">
        <f>SUM(D33:D37)</f>
        <v>1065.5</v>
      </c>
    </row>
    <row r="40" spans="1:19" x14ac:dyDescent="0.15">
      <c r="P40" t="s">
        <v>108</v>
      </c>
      <c r="Q40" s="29">
        <f>G33</f>
        <v>260</v>
      </c>
      <c r="R40" s="29">
        <f>G34</f>
        <v>175</v>
      </c>
      <c r="S40" s="29">
        <f>G35</f>
        <v>130</v>
      </c>
    </row>
    <row r="41" spans="1:19" x14ac:dyDescent="0.15">
      <c r="A41" t="s">
        <v>109</v>
      </c>
      <c r="G41" t="str">
        <f>A41</f>
        <v>Ngauranga</v>
      </c>
      <c r="P41" t="s">
        <v>105</v>
      </c>
      <c r="Q41" s="29">
        <f>H33</f>
        <v>570</v>
      </c>
      <c r="R41" s="29">
        <f>H34</f>
        <v>349</v>
      </c>
      <c r="S41" s="29">
        <f>H35</f>
        <v>285</v>
      </c>
    </row>
    <row r="42" spans="1:19" x14ac:dyDescent="0.15">
      <c r="A42" t="s">
        <v>31</v>
      </c>
      <c r="B42" s="318" t="s">
        <v>111</v>
      </c>
      <c r="C42" s="28" t="s">
        <v>32</v>
      </c>
      <c r="D42" s="28" t="s">
        <v>33</v>
      </c>
      <c r="G42" s="28" t="str">
        <f>LEFT(A43,3)</f>
        <v>Mon</v>
      </c>
      <c r="H42" s="28" t="str">
        <f>LEFT(A44,3)</f>
        <v>Tue</v>
      </c>
      <c r="I42" s="28" t="str">
        <f>LEFT(A45,3)</f>
        <v>Wed</v>
      </c>
      <c r="J42" s="28" t="str">
        <f>LEFT(A46,3)</f>
        <v>Thu</v>
      </c>
      <c r="K42" s="28" t="str">
        <f>LEFT(A47,3)</f>
        <v>Fri</v>
      </c>
      <c r="L42" s="28" t="str">
        <f>A48</f>
        <v>Average Day</v>
      </c>
      <c r="M42" s="28" t="str">
        <f>A49</f>
        <v>WeekTotal</v>
      </c>
      <c r="P42" t="s">
        <v>104</v>
      </c>
      <c r="Q42" s="29">
        <f>I33</f>
        <v>520</v>
      </c>
      <c r="R42" s="29">
        <f>I34</f>
        <v>326</v>
      </c>
      <c r="S42" s="29">
        <f>I35</f>
        <v>260</v>
      </c>
    </row>
    <row r="43" spans="1:19" x14ac:dyDescent="0.15">
      <c r="A43" t="s">
        <v>108</v>
      </c>
      <c r="B43" s="29">
        <f>Jarden_Centennial_Hutt!S48</f>
        <v>189</v>
      </c>
      <c r="C43" s="29">
        <f>Jarden_Centennial_Hutt!S49</f>
        <v>117</v>
      </c>
      <c r="D43" s="29">
        <f>Jarden_Centennial_Hutt!S50</f>
        <v>94.5</v>
      </c>
      <c r="F43" t="s">
        <v>110</v>
      </c>
      <c r="G43" s="29">
        <f>B43</f>
        <v>189</v>
      </c>
      <c r="H43" s="29">
        <f>B44</f>
        <v>341</v>
      </c>
      <c r="I43" s="29">
        <f>B45</f>
        <v>300</v>
      </c>
      <c r="J43" s="29">
        <f>B46</f>
        <v>218</v>
      </c>
      <c r="K43" s="29">
        <f>B47</f>
        <v>210</v>
      </c>
      <c r="L43" s="29">
        <f>B48</f>
        <v>251.6</v>
      </c>
      <c r="M43" s="29">
        <f>B49</f>
        <v>1258</v>
      </c>
      <c r="P43" t="s">
        <v>103</v>
      </c>
      <c r="Q43" s="29">
        <f>J33</f>
        <v>386</v>
      </c>
      <c r="R43" s="29">
        <f>J34</f>
        <v>254</v>
      </c>
      <c r="S43" s="29">
        <f>J35</f>
        <v>193</v>
      </c>
    </row>
    <row r="44" spans="1:19" x14ac:dyDescent="0.15">
      <c r="A44" t="s">
        <v>105</v>
      </c>
      <c r="B44" s="29">
        <f>Jarden_Centennial_Hutt!S73</f>
        <v>341</v>
      </c>
      <c r="C44" s="29">
        <f>Jarden_Centennial_Hutt!S74</f>
        <v>211</v>
      </c>
      <c r="D44" s="29">
        <f>Jarden_Centennial_Hutt!S75</f>
        <v>170.5</v>
      </c>
      <c r="F44" t="s">
        <v>37</v>
      </c>
      <c r="G44" s="29">
        <f>C43</f>
        <v>117</v>
      </c>
      <c r="H44" s="29">
        <f>C44</f>
        <v>211</v>
      </c>
      <c r="I44" s="29">
        <f>C45</f>
        <v>196</v>
      </c>
      <c r="J44" s="29">
        <f>C46</f>
        <v>145</v>
      </c>
      <c r="K44" s="29">
        <f>C47</f>
        <v>124</v>
      </c>
      <c r="L44" s="29">
        <f>C48</f>
        <v>158.6</v>
      </c>
      <c r="M44" s="29">
        <f>C49</f>
        <v>793</v>
      </c>
      <c r="P44" t="s">
        <v>102</v>
      </c>
      <c r="Q44" s="29">
        <f>K33</f>
        <v>395</v>
      </c>
      <c r="R44" s="29">
        <f>K34</f>
        <v>264</v>
      </c>
      <c r="S44" s="29">
        <f>K35</f>
        <v>197.5</v>
      </c>
    </row>
    <row r="45" spans="1:19" x14ac:dyDescent="0.15">
      <c r="A45" t="s">
        <v>104</v>
      </c>
      <c r="B45" s="29">
        <f>Jarden_Centennial_Hutt!S98</f>
        <v>300</v>
      </c>
      <c r="C45" s="29">
        <f>Jarden_Centennial_Hutt!S99</f>
        <v>196</v>
      </c>
      <c r="D45" s="29">
        <f>Jarden_Centennial_Hutt!S100</f>
        <v>150</v>
      </c>
      <c r="F45" t="s">
        <v>33</v>
      </c>
      <c r="G45" s="29">
        <f>D43</f>
        <v>94.5</v>
      </c>
      <c r="H45" s="29">
        <f>D44</f>
        <v>170.5</v>
      </c>
      <c r="I45" s="29">
        <f>D45</f>
        <v>150</v>
      </c>
      <c r="J45" s="29">
        <f>D46</f>
        <v>109</v>
      </c>
      <c r="K45" s="29">
        <f>D47</f>
        <v>105</v>
      </c>
      <c r="L45" s="29">
        <f>D48</f>
        <v>125.8</v>
      </c>
      <c r="M45" s="29">
        <f>D49</f>
        <v>629</v>
      </c>
      <c r="P45" t="s">
        <v>34</v>
      </c>
      <c r="Q45" s="29">
        <f>L33</f>
        <v>426.2</v>
      </c>
      <c r="R45" s="29">
        <f>L34</f>
        <v>273.60000000000002</v>
      </c>
      <c r="S45" s="29">
        <f>L35</f>
        <v>213.1</v>
      </c>
    </row>
    <row r="46" spans="1:19" x14ac:dyDescent="0.15">
      <c r="A46" t="s">
        <v>103</v>
      </c>
      <c r="B46" s="29">
        <f>Jarden_Centennial_Hutt!S123</f>
        <v>218</v>
      </c>
      <c r="C46" s="29">
        <f>Jarden_Centennial_Hutt!S124</f>
        <v>145</v>
      </c>
      <c r="D46" s="29">
        <f>Jarden_Centennial_Hutt!S125</f>
        <v>109</v>
      </c>
      <c r="P46" t="s">
        <v>107</v>
      </c>
      <c r="Q46" s="29">
        <f>M33</f>
        <v>2131</v>
      </c>
      <c r="R46" s="29">
        <f>M34</f>
        <v>1368</v>
      </c>
      <c r="S46" s="29">
        <f>M35</f>
        <v>1065.5</v>
      </c>
    </row>
    <row r="47" spans="1:19" x14ac:dyDescent="0.15">
      <c r="A47" t="s">
        <v>102</v>
      </c>
      <c r="B47" s="29">
        <f>Jarden_Centennial_Hutt!S148</f>
        <v>210</v>
      </c>
      <c r="C47" s="29">
        <f>Jarden_Centennial_Hutt!S149</f>
        <v>124</v>
      </c>
      <c r="D47" s="29">
        <f>Jarden_Centennial_Hutt!S150</f>
        <v>105</v>
      </c>
    </row>
    <row r="48" spans="1:19" x14ac:dyDescent="0.15">
      <c r="A48" t="s">
        <v>34</v>
      </c>
      <c r="B48" s="29">
        <f>AVERAGE(B43:B47)</f>
        <v>251.6</v>
      </c>
      <c r="C48" s="29">
        <f>AVERAGE(C43:C47)</f>
        <v>158.6</v>
      </c>
      <c r="D48" s="29">
        <f>AVERAGE(D43:D47)</f>
        <v>125.8</v>
      </c>
      <c r="P48" t="s">
        <v>109</v>
      </c>
    </row>
    <row r="49" spans="1:19" x14ac:dyDescent="0.15">
      <c r="A49" t="s">
        <v>107</v>
      </c>
      <c r="B49" s="29">
        <f>SUM(B43:B47)</f>
        <v>1258</v>
      </c>
      <c r="C49" s="29">
        <f>SUM(C43:C47)</f>
        <v>793</v>
      </c>
      <c r="D49" s="29">
        <f>SUM(D43:D47)</f>
        <v>629</v>
      </c>
    </row>
    <row r="50" spans="1:19" x14ac:dyDescent="0.15">
      <c r="P50" t="s">
        <v>108</v>
      </c>
      <c r="Q50" s="29">
        <f>G43</f>
        <v>189</v>
      </c>
      <c r="R50" s="29">
        <f>G44</f>
        <v>117</v>
      </c>
      <c r="S50" s="29">
        <f>G45</f>
        <v>94.5</v>
      </c>
    </row>
    <row r="51" spans="1:19" x14ac:dyDescent="0.15">
      <c r="P51" t="s">
        <v>105</v>
      </c>
      <c r="Q51" s="29">
        <f>H43</f>
        <v>341</v>
      </c>
      <c r="R51" s="29">
        <f>H44</f>
        <v>211</v>
      </c>
      <c r="S51" s="29">
        <f>H45</f>
        <v>170.5</v>
      </c>
    </row>
    <row r="52" spans="1:19" x14ac:dyDescent="0.15">
      <c r="P52" t="s">
        <v>104</v>
      </c>
      <c r="Q52" s="29">
        <f>I43</f>
        <v>300</v>
      </c>
      <c r="R52" s="29">
        <f>I44</f>
        <v>196</v>
      </c>
      <c r="S52" s="29">
        <f>I45</f>
        <v>150</v>
      </c>
    </row>
    <row r="53" spans="1:19" x14ac:dyDescent="0.15">
      <c r="P53" t="s">
        <v>103</v>
      </c>
      <c r="Q53" s="29">
        <f>J43</f>
        <v>218</v>
      </c>
      <c r="R53" s="29">
        <f>J44</f>
        <v>145</v>
      </c>
      <c r="S53" s="29">
        <f>J45</f>
        <v>109</v>
      </c>
    </row>
    <row r="54" spans="1:19" x14ac:dyDescent="0.15">
      <c r="P54" t="s">
        <v>102</v>
      </c>
      <c r="Q54" s="29">
        <f>K43</f>
        <v>210</v>
      </c>
      <c r="R54" s="29">
        <f>K44</f>
        <v>124</v>
      </c>
      <c r="S54" s="29">
        <f>K45</f>
        <v>105</v>
      </c>
    </row>
    <row r="55" spans="1:19" x14ac:dyDescent="0.15">
      <c r="P55" t="s">
        <v>34</v>
      </c>
      <c r="Q55" s="29">
        <f>L43</f>
        <v>251.6</v>
      </c>
      <c r="R55" s="29">
        <f>L44</f>
        <v>158.6</v>
      </c>
      <c r="S55" s="29">
        <f>L45</f>
        <v>125.8</v>
      </c>
    </row>
    <row r="56" spans="1:19" x14ac:dyDescent="0.15">
      <c r="P56" t="s">
        <v>107</v>
      </c>
      <c r="Q56" s="29">
        <f>M43</f>
        <v>1258</v>
      </c>
      <c r="R56" s="29">
        <f>M44</f>
        <v>793</v>
      </c>
      <c r="S56" s="29">
        <f>M45</f>
        <v>629</v>
      </c>
    </row>
  </sheetData>
  <pageMargins left="0.75" right="0.75" top="1" bottom="1" header="0.5" footer="0.5"/>
  <pageSetup paperSize="9" orientation="portrait"/>
  <headerFooter alignWithMargins="0">
    <oddFooter>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06CEC-FF73-B44D-B68A-0D64CFE27652}">
  <dimension ref="A1:R151"/>
  <sheetViews>
    <sheetView topLeftCell="AB11" zoomScaleNormal="100" workbookViewId="0">
      <selection activeCell="Q11" sqref="Q11"/>
    </sheetView>
  </sheetViews>
  <sheetFormatPr baseColWidth="10" defaultColWidth="9.1640625" defaultRowHeight="13" x14ac:dyDescent="0.15"/>
  <cols>
    <col min="1" max="1" width="13.5" style="29" customWidth="1"/>
    <col min="2" max="3" width="5.6640625" style="229" customWidth="1"/>
    <col min="4" max="4" width="5.6640625" style="29" hidden="1" customWidth="1"/>
    <col min="5" max="5" width="7.6640625" style="29" customWidth="1"/>
    <col min="6" max="10" width="5.6640625" style="29" hidden="1" customWidth="1"/>
    <col min="11" max="11" width="7.33203125" style="229" customWidth="1"/>
    <col min="12" max="12" width="5.6640625" style="229" customWidth="1"/>
    <col min="13" max="13" width="5.6640625" style="29" customWidth="1"/>
    <col min="14" max="14" width="5.6640625" style="229" customWidth="1"/>
    <col min="15" max="15" width="5.6640625" style="29" hidden="1" customWidth="1"/>
    <col min="16" max="16" width="5.6640625" style="229" customWidth="1"/>
    <col min="17" max="17" width="5.6640625" style="29" customWidth="1"/>
    <col min="18" max="16384" width="9.1640625" style="29"/>
  </cols>
  <sheetData>
    <row r="1" spans="1:18" x14ac:dyDescent="0.15">
      <c r="A1" s="356" t="s">
        <v>0</v>
      </c>
      <c r="B1" s="354"/>
      <c r="C1" s="362"/>
      <c r="D1" s="355"/>
      <c r="J1" s="356" t="s">
        <v>1</v>
      </c>
      <c r="M1" s="361" t="s">
        <v>137</v>
      </c>
    </row>
    <row r="2" spans="1:18" x14ac:dyDescent="0.15">
      <c r="A2" s="356"/>
      <c r="B2" s="354"/>
      <c r="C2" s="362"/>
      <c r="D2" s="355"/>
      <c r="F2" s="356"/>
      <c r="I2" s="361"/>
    </row>
    <row r="3" spans="1:18" ht="14" thickBot="1" x14ac:dyDescent="0.2">
      <c r="A3" s="356"/>
      <c r="B3" s="354" t="s">
        <v>136</v>
      </c>
      <c r="D3" s="355"/>
    </row>
    <row r="4" spans="1:18" x14ac:dyDescent="0.15">
      <c r="A4" s="353"/>
      <c r="B4" s="174" t="s">
        <v>3</v>
      </c>
      <c r="C4" s="350"/>
      <c r="D4" s="351"/>
      <c r="E4" s="349"/>
      <c r="F4" s="352" t="s">
        <v>4</v>
      </c>
      <c r="G4" s="351"/>
      <c r="H4" s="351"/>
      <c r="I4" s="349"/>
      <c r="J4" s="352" t="s">
        <v>5</v>
      </c>
      <c r="K4" s="350"/>
      <c r="L4" s="350"/>
      <c r="M4" s="349"/>
      <c r="N4" s="174" t="s">
        <v>6</v>
      </c>
      <c r="O4" s="351"/>
      <c r="P4" s="350"/>
      <c r="Q4" s="349"/>
      <c r="R4" s="168" t="s">
        <v>36</v>
      </c>
    </row>
    <row r="5" spans="1:18" s="325" customFormat="1" ht="14" thickBot="1" x14ac:dyDescent="0.2">
      <c r="A5" s="333"/>
      <c r="B5" s="345"/>
      <c r="C5" s="346" t="s">
        <v>135</v>
      </c>
      <c r="D5" s="348"/>
      <c r="E5" s="342"/>
      <c r="F5" s="347"/>
      <c r="G5" s="344" t="s">
        <v>2</v>
      </c>
      <c r="H5" s="348"/>
      <c r="I5" s="342"/>
      <c r="J5" s="347"/>
      <c r="K5" s="346" t="s">
        <v>134</v>
      </c>
      <c r="L5" s="343"/>
      <c r="M5" s="342"/>
      <c r="N5" s="345"/>
      <c r="O5" s="344" t="s">
        <v>133</v>
      </c>
      <c r="P5" s="343"/>
      <c r="Q5" s="342"/>
      <c r="R5" s="228"/>
    </row>
    <row r="6" spans="1:18" s="334" customFormat="1" ht="11" x14ac:dyDescent="0.15">
      <c r="A6" s="341"/>
      <c r="B6" s="339" t="s">
        <v>7</v>
      </c>
      <c r="C6" s="337" t="s">
        <v>8</v>
      </c>
      <c r="D6" s="338" t="s">
        <v>9</v>
      </c>
      <c r="E6" s="336" t="s">
        <v>10</v>
      </c>
      <c r="F6" s="340" t="s">
        <v>7</v>
      </c>
      <c r="G6" s="338" t="s">
        <v>8</v>
      </c>
      <c r="H6" s="338" t="s">
        <v>9</v>
      </c>
      <c r="I6" s="336" t="s">
        <v>10</v>
      </c>
      <c r="J6" s="340" t="s">
        <v>7</v>
      </c>
      <c r="K6" s="337" t="s">
        <v>8</v>
      </c>
      <c r="L6" s="337" t="s">
        <v>9</v>
      </c>
      <c r="M6" s="336" t="s">
        <v>10</v>
      </c>
      <c r="N6" s="339" t="s">
        <v>7</v>
      </c>
      <c r="O6" s="338" t="s">
        <v>8</v>
      </c>
      <c r="P6" s="337" t="s">
        <v>9</v>
      </c>
      <c r="Q6" s="336" t="s">
        <v>10</v>
      </c>
      <c r="R6" s="335"/>
    </row>
    <row r="7" spans="1:18" s="325" customFormat="1" x14ac:dyDescent="0.15">
      <c r="A7" s="333"/>
      <c r="B7" s="330"/>
      <c r="C7" s="328"/>
      <c r="D7" s="329"/>
      <c r="E7" s="331"/>
      <c r="F7" s="332"/>
      <c r="G7" s="329"/>
      <c r="H7" s="329"/>
      <c r="I7" s="331"/>
      <c r="J7" s="332"/>
      <c r="K7" s="328"/>
      <c r="L7" s="328"/>
      <c r="M7" s="331"/>
      <c r="N7" s="330"/>
      <c r="O7" s="329"/>
      <c r="P7" s="328"/>
      <c r="Q7" s="327"/>
      <c r="R7" s="220"/>
    </row>
    <row r="8" spans="1:18" s="325" customFormat="1" x14ac:dyDescent="0.15">
      <c r="A8" s="326" t="s">
        <v>127</v>
      </c>
      <c r="B8" s="132">
        <f t="shared" ref="B8:D15" si="0">+(B33+B58+B83+B108+B133)/5</f>
        <v>8.6</v>
      </c>
      <c r="C8" s="133">
        <f t="shared" si="0"/>
        <v>3.2</v>
      </c>
      <c r="D8" s="143">
        <f t="shared" si="0"/>
        <v>0</v>
      </c>
      <c r="E8" s="134">
        <f t="shared" ref="E8:E15" si="1">SUM(B8:D8)</f>
        <v>11.8</v>
      </c>
      <c r="F8" s="132">
        <f t="shared" ref="F8:H15" si="2">+(F33+F58+F83+F108+F133)/5</f>
        <v>0</v>
      </c>
      <c r="G8" s="133">
        <f t="shared" si="2"/>
        <v>0</v>
      </c>
      <c r="H8" s="133">
        <f t="shared" si="2"/>
        <v>0</v>
      </c>
      <c r="I8" s="134">
        <f t="shared" ref="I8:I15" si="3">SUM(F8:H8)</f>
        <v>0</v>
      </c>
      <c r="J8" s="144">
        <f t="shared" ref="J8:L15" si="4">+(J33+J58+J83+J108+J133)/5</f>
        <v>0</v>
      </c>
      <c r="K8" s="133">
        <f t="shared" si="4"/>
        <v>0</v>
      </c>
      <c r="L8" s="133">
        <f t="shared" si="4"/>
        <v>0.2</v>
      </c>
      <c r="M8" s="134">
        <f t="shared" ref="M8:M15" si="5">SUM(J8:L8)</f>
        <v>0.2</v>
      </c>
      <c r="N8" s="132">
        <f t="shared" ref="N8:P15" si="6">+(N33+N58+N83+N108+N133)/5</f>
        <v>0.2</v>
      </c>
      <c r="O8" s="143">
        <f t="shared" si="6"/>
        <v>0</v>
      </c>
      <c r="P8" s="133">
        <f t="shared" si="6"/>
        <v>0.4</v>
      </c>
      <c r="Q8" s="145">
        <f t="shared" ref="Q8:Q15" si="7">SUM(N8:P8)</f>
        <v>0.60000000000000009</v>
      </c>
      <c r="R8" s="146">
        <f t="shared" ref="R8:R15" si="8">+(R33+R58+R83+R108+R133)/5</f>
        <v>12.6</v>
      </c>
    </row>
    <row r="9" spans="1:18" s="325" customFormat="1" x14ac:dyDescent="0.15">
      <c r="A9" s="326" t="s">
        <v>126</v>
      </c>
      <c r="B9" s="132">
        <f t="shared" si="0"/>
        <v>7.4</v>
      </c>
      <c r="C9" s="133">
        <f t="shared" si="0"/>
        <v>3.2</v>
      </c>
      <c r="D9" s="143">
        <f t="shared" si="0"/>
        <v>0</v>
      </c>
      <c r="E9" s="134">
        <f t="shared" si="1"/>
        <v>10.600000000000001</v>
      </c>
      <c r="F9" s="132">
        <f t="shared" si="2"/>
        <v>0</v>
      </c>
      <c r="G9" s="133">
        <f t="shared" si="2"/>
        <v>0</v>
      </c>
      <c r="H9" s="133">
        <f t="shared" si="2"/>
        <v>0</v>
      </c>
      <c r="I9" s="134">
        <f t="shared" si="3"/>
        <v>0</v>
      </c>
      <c r="J9" s="144">
        <f t="shared" si="4"/>
        <v>0</v>
      </c>
      <c r="K9" s="133">
        <f t="shared" si="4"/>
        <v>0</v>
      </c>
      <c r="L9" s="133">
        <f t="shared" si="4"/>
        <v>0</v>
      </c>
      <c r="M9" s="134">
        <f t="shared" si="5"/>
        <v>0</v>
      </c>
      <c r="N9" s="132">
        <f t="shared" si="6"/>
        <v>0.8</v>
      </c>
      <c r="O9" s="143">
        <f t="shared" si="6"/>
        <v>0</v>
      </c>
      <c r="P9" s="133">
        <f t="shared" si="6"/>
        <v>0.2</v>
      </c>
      <c r="Q9" s="145">
        <f t="shared" si="7"/>
        <v>1</v>
      </c>
      <c r="R9" s="146">
        <f t="shared" si="8"/>
        <v>11.6</v>
      </c>
    </row>
    <row r="10" spans="1:18" s="325" customFormat="1" x14ac:dyDescent="0.15">
      <c r="A10" s="326" t="s">
        <v>125</v>
      </c>
      <c r="B10" s="132">
        <f t="shared" si="0"/>
        <v>9.8000000000000007</v>
      </c>
      <c r="C10" s="133">
        <f t="shared" si="0"/>
        <v>4.2</v>
      </c>
      <c r="D10" s="143">
        <f t="shared" si="0"/>
        <v>0</v>
      </c>
      <c r="E10" s="134">
        <f t="shared" si="1"/>
        <v>14</v>
      </c>
      <c r="F10" s="132">
        <f t="shared" si="2"/>
        <v>0</v>
      </c>
      <c r="G10" s="133">
        <f t="shared" si="2"/>
        <v>0</v>
      </c>
      <c r="H10" s="133">
        <f t="shared" si="2"/>
        <v>0</v>
      </c>
      <c r="I10" s="134">
        <f t="shared" si="3"/>
        <v>0</v>
      </c>
      <c r="J10" s="144">
        <f t="shared" si="4"/>
        <v>0</v>
      </c>
      <c r="K10" s="133">
        <f t="shared" si="4"/>
        <v>0.2</v>
      </c>
      <c r="L10" s="133">
        <f t="shared" si="4"/>
        <v>0</v>
      </c>
      <c r="M10" s="134">
        <f t="shared" si="5"/>
        <v>0.2</v>
      </c>
      <c r="N10" s="132">
        <f t="shared" si="6"/>
        <v>0.6</v>
      </c>
      <c r="O10" s="143">
        <f t="shared" si="6"/>
        <v>0</v>
      </c>
      <c r="P10" s="133">
        <f t="shared" si="6"/>
        <v>0</v>
      </c>
      <c r="Q10" s="145">
        <f t="shared" si="7"/>
        <v>0.6</v>
      </c>
      <c r="R10" s="146">
        <f t="shared" si="8"/>
        <v>14.8</v>
      </c>
    </row>
    <row r="11" spans="1:18" s="325" customFormat="1" x14ac:dyDescent="0.15">
      <c r="A11" s="326" t="s">
        <v>124</v>
      </c>
      <c r="B11" s="132">
        <f t="shared" si="0"/>
        <v>18</v>
      </c>
      <c r="C11" s="133">
        <f t="shared" si="0"/>
        <v>5.4</v>
      </c>
      <c r="D11" s="143">
        <f t="shared" si="0"/>
        <v>2</v>
      </c>
      <c r="E11" s="134">
        <f t="shared" si="1"/>
        <v>25.4</v>
      </c>
      <c r="F11" s="132">
        <f t="shared" si="2"/>
        <v>0</v>
      </c>
      <c r="G11" s="133">
        <f t="shared" si="2"/>
        <v>0</v>
      </c>
      <c r="H11" s="133">
        <f t="shared" si="2"/>
        <v>0</v>
      </c>
      <c r="I11" s="134">
        <f t="shared" si="3"/>
        <v>0</v>
      </c>
      <c r="J11" s="144">
        <f t="shared" si="4"/>
        <v>0</v>
      </c>
      <c r="K11" s="133">
        <f t="shared" si="4"/>
        <v>0</v>
      </c>
      <c r="L11" s="133">
        <f t="shared" si="4"/>
        <v>0.6</v>
      </c>
      <c r="M11" s="134">
        <f t="shared" si="5"/>
        <v>0.6</v>
      </c>
      <c r="N11" s="132">
        <f t="shared" si="6"/>
        <v>0.8</v>
      </c>
      <c r="O11" s="143">
        <f t="shared" si="6"/>
        <v>0</v>
      </c>
      <c r="P11" s="133">
        <f t="shared" si="6"/>
        <v>0.2</v>
      </c>
      <c r="Q11" s="145">
        <f t="shared" si="7"/>
        <v>1</v>
      </c>
      <c r="R11" s="146">
        <f t="shared" si="8"/>
        <v>27</v>
      </c>
    </row>
    <row r="12" spans="1:18" s="325" customFormat="1" x14ac:dyDescent="0.15">
      <c r="A12" s="326" t="s">
        <v>123</v>
      </c>
      <c r="B12" s="132">
        <f t="shared" si="0"/>
        <v>19.2</v>
      </c>
      <c r="C12" s="133">
        <f t="shared" si="0"/>
        <v>4.8</v>
      </c>
      <c r="D12" s="143">
        <f t="shared" si="0"/>
        <v>0</v>
      </c>
      <c r="E12" s="134">
        <f t="shared" si="1"/>
        <v>24</v>
      </c>
      <c r="F12" s="132">
        <f t="shared" si="2"/>
        <v>0</v>
      </c>
      <c r="G12" s="133">
        <f t="shared" si="2"/>
        <v>0</v>
      </c>
      <c r="H12" s="133">
        <f t="shared" si="2"/>
        <v>0</v>
      </c>
      <c r="I12" s="134">
        <f t="shared" si="3"/>
        <v>0</v>
      </c>
      <c r="J12" s="144">
        <f t="shared" si="4"/>
        <v>0</v>
      </c>
      <c r="K12" s="133">
        <f t="shared" si="4"/>
        <v>1.2</v>
      </c>
      <c r="L12" s="133">
        <f t="shared" si="4"/>
        <v>0.2</v>
      </c>
      <c r="M12" s="134">
        <f t="shared" si="5"/>
        <v>1.4</v>
      </c>
      <c r="N12" s="132">
        <f t="shared" si="6"/>
        <v>0.4</v>
      </c>
      <c r="O12" s="143">
        <f t="shared" si="6"/>
        <v>0</v>
      </c>
      <c r="P12" s="133">
        <f t="shared" si="6"/>
        <v>0</v>
      </c>
      <c r="Q12" s="145">
        <f t="shared" si="7"/>
        <v>0.4</v>
      </c>
      <c r="R12" s="146">
        <f t="shared" si="8"/>
        <v>25.8</v>
      </c>
    </row>
    <row r="13" spans="1:18" s="325" customFormat="1" x14ac:dyDescent="0.15">
      <c r="A13" s="326" t="s">
        <v>122</v>
      </c>
      <c r="B13" s="132">
        <f t="shared" si="0"/>
        <v>22.8</v>
      </c>
      <c r="C13" s="133">
        <f t="shared" si="0"/>
        <v>3.8</v>
      </c>
      <c r="D13" s="143">
        <f t="shared" si="0"/>
        <v>0</v>
      </c>
      <c r="E13" s="134">
        <f t="shared" si="1"/>
        <v>26.6</v>
      </c>
      <c r="F13" s="132">
        <f t="shared" si="2"/>
        <v>0</v>
      </c>
      <c r="G13" s="133">
        <f t="shared" si="2"/>
        <v>0</v>
      </c>
      <c r="H13" s="133">
        <f t="shared" si="2"/>
        <v>0</v>
      </c>
      <c r="I13" s="134">
        <f t="shared" si="3"/>
        <v>0</v>
      </c>
      <c r="J13" s="144">
        <f t="shared" si="4"/>
        <v>0</v>
      </c>
      <c r="K13" s="133">
        <f t="shared" si="4"/>
        <v>0.2</v>
      </c>
      <c r="L13" s="133">
        <f t="shared" si="4"/>
        <v>0</v>
      </c>
      <c r="M13" s="134">
        <f t="shared" si="5"/>
        <v>0.2</v>
      </c>
      <c r="N13" s="132">
        <f t="shared" si="6"/>
        <v>0.2</v>
      </c>
      <c r="O13" s="143">
        <f t="shared" si="6"/>
        <v>0</v>
      </c>
      <c r="P13" s="133">
        <f t="shared" si="6"/>
        <v>0.2</v>
      </c>
      <c r="Q13" s="145">
        <f t="shared" si="7"/>
        <v>0.4</v>
      </c>
      <c r="R13" s="146">
        <f t="shared" si="8"/>
        <v>27.2</v>
      </c>
    </row>
    <row r="14" spans="1:18" s="325" customFormat="1" x14ac:dyDescent="0.15">
      <c r="A14" s="326" t="s">
        <v>121</v>
      </c>
      <c r="B14" s="132">
        <f t="shared" si="0"/>
        <v>20.2</v>
      </c>
      <c r="C14" s="133">
        <f t="shared" si="0"/>
        <v>4.4000000000000004</v>
      </c>
      <c r="D14" s="143">
        <f t="shared" si="0"/>
        <v>0</v>
      </c>
      <c r="E14" s="134">
        <f t="shared" si="1"/>
        <v>24.6</v>
      </c>
      <c r="F14" s="132">
        <f t="shared" si="2"/>
        <v>0</v>
      </c>
      <c r="G14" s="133">
        <f t="shared" si="2"/>
        <v>0</v>
      </c>
      <c r="H14" s="133">
        <f t="shared" si="2"/>
        <v>0</v>
      </c>
      <c r="I14" s="134">
        <f t="shared" si="3"/>
        <v>0</v>
      </c>
      <c r="J14" s="144">
        <f t="shared" si="4"/>
        <v>0</v>
      </c>
      <c r="K14" s="133">
        <f t="shared" si="4"/>
        <v>0.2</v>
      </c>
      <c r="L14" s="133">
        <f t="shared" si="4"/>
        <v>0.4</v>
      </c>
      <c r="M14" s="134">
        <f t="shared" si="5"/>
        <v>0.60000000000000009</v>
      </c>
      <c r="N14" s="132">
        <f t="shared" si="6"/>
        <v>0</v>
      </c>
      <c r="O14" s="143">
        <f t="shared" si="6"/>
        <v>0</v>
      </c>
      <c r="P14" s="133">
        <f t="shared" si="6"/>
        <v>0.2</v>
      </c>
      <c r="Q14" s="145">
        <f t="shared" si="7"/>
        <v>0.2</v>
      </c>
      <c r="R14" s="146">
        <f t="shared" si="8"/>
        <v>25.4</v>
      </c>
    </row>
    <row r="15" spans="1:18" s="325" customFormat="1" x14ac:dyDescent="0.15">
      <c r="A15" s="326" t="s">
        <v>120</v>
      </c>
      <c r="B15" s="132">
        <f t="shared" si="0"/>
        <v>13</v>
      </c>
      <c r="C15" s="133">
        <f t="shared" si="0"/>
        <v>2.2000000000000002</v>
      </c>
      <c r="D15" s="143">
        <f t="shared" si="0"/>
        <v>0</v>
      </c>
      <c r="E15" s="134">
        <f t="shared" si="1"/>
        <v>15.2</v>
      </c>
      <c r="F15" s="132">
        <f t="shared" si="2"/>
        <v>0</v>
      </c>
      <c r="G15" s="133">
        <f t="shared" si="2"/>
        <v>0</v>
      </c>
      <c r="H15" s="133">
        <f t="shared" si="2"/>
        <v>0</v>
      </c>
      <c r="I15" s="134">
        <f t="shared" si="3"/>
        <v>0</v>
      </c>
      <c r="J15" s="144">
        <f t="shared" si="4"/>
        <v>0</v>
      </c>
      <c r="K15" s="133">
        <f t="shared" si="4"/>
        <v>0.4</v>
      </c>
      <c r="L15" s="133">
        <f t="shared" si="4"/>
        <v>0.2</v>
      </c>
      <c r="M15" s="134">
        <f t="shared" si="5"/>
        <v>0.60000000000000009</v>
      </c>
      <c r="N15" s="132">
        <f t="shared" si="6"/>
        <v>0</v>
      </c>
      <c r="O15" s="143">
        <f t="shared" si="6"/>
        <v>0</v>
      </c>
      <c r="P15" s="133">
        <f t="shared" si="6"/>
        <v>0</v>
      </c>
      <c r="Q15" s="145">
        <f t="shared" si="7"/>
        <v>0</v>
      </c>
      <c r="R15" s="146">
        <f t="shared" si="8"/>
        <v>15.8</v>
      </c>
    </row>
    <row r="16" spans="1:18" s="325" customFormat="1" x14ac:dyDescent="0.15">
      <c r="A16" s="323"/>
      <c r="B16" s="137"/>
      <c r="C16" s="136"/>
      <c r="D16" s="136"/>
      <c r="E16" s="138"/>
      <c r="F16" s="137"/>
      <c r="G16" s="136"/>
      <c r="H16" s="136"/>
      <c r="I16" s="138"/>
      <c r="J16" s="137"/>
      <c r="K16" s="136"/>
      <c r="L16" s="136"/>
      <c r="M16" s="138"/>
      <c r="N16" s="137"/>
      <c r="O16" s="136"/>
      <c r="P16" s="136"/>
      <c r="Q16" s="159"/>
      <c r="R16" s="220"/>
    </row>
    <row r="17" spans="1:18" s="325" customFormat="1" x14ac:dyDescent="0.15">
      <c r="A17" s="326" t="s">
        <v>119</v>
      </c>
      <c r="B17" s="132">
        <f t="shared" ref="B17:R17" si="9">SUM(B8:B11)</f>
        <v>43.8</v>
      </c>
      <c r="C17" s="133">
        <f t="shared" si="9"/>
        <v>16</v>
      </c>
      <c r="D17" s="143">
        <f t="shared" si="9"/>
        <v>2</v>
      </c>
      <c r="E17" s="145">
        <f t="shared" si="9"/>
        <v>61.800000000000004</v>
      </c>
      <c r="F17" s="150">
        <f t="shared" si="9"/>
        <v>0</v>
      </c>
      <c r="G17" s="151">
        <f t="shared" si="9"/>
        <v>0</v>
      </c>
      <c r="H17" s="151">
        <f t="shared" si="9"/>
        <v>0</v>
      </c>
      <c r="I17" s="145">
        <f t="shared" si="9"/>
        <v>0</v>
      </c>
      <c r="J17" s="144">
        <f t="shared" si="9"/>
        <v>0</v>
      </c>
      <c r="K17" s="133">
        <f t="shared" si="9"/>
        <v>0.2</v>
      </c>
      <c r="L17" s="133">
        <f t="shared" si="9"/>
        <v>0.8</v>
      </c>
      <c r="M17" s="145">
        <f t="shared" si="9"/>
        <v>1</v>
      </c>
      <c r="N17" s="132">
        <f t="shared" si="9"/>
        <v>2.4000000000000004</v>
      </c>
      <c r="O17" s="143">
        <f t="shared" si="9"/>
        <v>0</v>
      </c>
      <c r="P17" s="133">
        <f t="shared" si="9"/>
        <v>0.8</v>
      </c>
      <c r="Q17" s="145">
        <f t="shared" si="9"/>
        <v>3.2</v>
      </c>
      <c r="R17" s="146">
        <f t="shared" si="9"/>
        <v>66</v>
      </c>
    </row>
    <row r="18" spans="1:18" s="325" customFormat="1" x14ac:dyDescent="0.15">
      <c r="A18" s="326" t="s">
        <v>118</v>
      </c>
      <c r="B18" s="132">
        <f t="shared" ref="B18:R18" si="10">SUM(B9:B12)</f>
        <v>54.400000000000006</v>
      </c>
      <c r="C18" s="133">
        <f t="shared" si="10"/>
        <v>17.600000000000001</v>
      </c>
      <c r="D18" s="143">
        <f t="shared" si="10"/>
        <v>2</v>
      </c>
      <c r="E18" s="145">
        <f t="shared" si="10"/>
        <v>74</v>
      </c>
      <c r="F18" s="150">
        <f t="shared" si="10"/>
        <v>0</v>
      </c>
      <c r="G18" s="151">
        <f t="shared" si="10"/>
        <v>0</v>
      </c>
      <c r="H18" s="151">
        <f t="shared" si="10"/>
        <v>0</v>
      </c>
      <c r="I18" s="145">
        <f t="shared" si="10"/>
        <v>0</v>
      </c>
      <c r="J18" s="144">
        <f t="shared" si="10"/>
        <v>0</v>
      </c>
      <c r="K18" s="133">
        <f t="shared" si="10"/>
        <v>1.4</v>
      </c>
      <c r="L18" s="133">
        <f t="shared" si="10"/>
        <v>0.8</v>
      </c>
      <c r="M18" s="145">
        <f t="shared" si="10"/>
        <v>2.2000000000000002</v>
      </c>
      <c r="N18" s="132">
        <f t="shared" si="10"/>
        <v>2.6</v>
      </c>
      <c r="O18" s="143">
        <f t="shared" si="10"/>
        <v>0</v>
      </c>
      <c r="P18" s="133">
        <f t="shared" si="10"/>
        <v>0.4</v>
      </c>
      <c r="Q18" s="145">
        <f t="shared" si="10"/>
        <v>3</v>
      </c>
      <c r="R18" s="146">
        <f t="shared" si="10"/>
        <v>79.2</v>
      </c>
    </row>
    <row r="19" spans="1:18" s="359" customFormat="1" x14ac:dyDescent="0.15">
      <c r="A19" s="360" t="s">
        <v>117</v>
      </c>
      <c r="B19" s="132">
        <f t="shared" ref="B19:R19" si="11">SUM(B10:B13)</f>
        <v>69.8</v>
      </c>
      <c r="C19" s="133">
        <f t="shared" si="11"/>
        <v>18.200000000000003</v>
      </c>
      <c r="D19" s="143">
        <f t="shared" si="11"/>
        <v>2</v>
      </c>
      <c r="E19" s="134">
        <f t="shared" si="11"/>
        <v>90</v>
      </c>
      <c r="F19" s="132">
        <f t="shared" si="11"/>
        <v>0</v>
      </c>
      <c r="G19" s="133">
        <f t="shared" si="11"/>
        <v>0</v>
      </c>
      <c r="H19" s="133">
        <f t="shared" si="11"/>
        <v>0</v>
      </c>
      <c r="I19" s="134">
        <f t="shared" si="11"/>
        <v>0</v>
      </c>
      <c r="J19" s="144">
        <f t="shared" si="11"/>
        <v>0</v>
      </c>
      <c r="K19" s="133">
        <f t="shared" si="11"/>
        <v>1.5999999999999999</v>
      </c>
      <c r="L19" s="133">
        <f t="shared" si="11"/>
        <v>0.8</v>
      </c>
      <c r="M19" s="134">
        <f t="shared" si="11"/>
        <v>2.4000000000000004</v>
      </c>
      <c r="N19" s="132">
        <f t="shared" si="11"/>
        <v>1.9999999999999998</v>
      </c>
      <c r="O19" s="143">
        <f t="shared" si="11"/>
        <v>0</v>
      </c>
      <c r="P19" s="133">
        <f t="shared" si="11"/>
        <v>0.4</v>
      </c>
      <c r="Q19" s="134">
        <f t="shared" si="11"/>
        <v>2.4</v>
      </c>
      <c r="R19" s="135">
        <f t="shared" si="11"/>
        <v>94.8</v>
      </c>
    </row>
    <row r="20" spans="1:18" s="325" customFormat="1" x14ac:dyDescent="0.15">
      <c r="A20" s="326" t="s">
        <v>116</v>
      </c>
      <c r="B20" s="132">
        <f t="shared" ref="B20:R20" si="12">SUM(B11:B14)</f>
        <v>80.2</v>
      </c>
      <c r="C20" s="133">
        <f t="shared" si="12"/>
        <v>18.399999999999999</v>
      </c>
      <c r="D20" s="143">
        <f t="shared" si="12"/>
        <v>2</v>
      </c>
      <c r="E20" s="145">
        <f t="shared" si="12"/>
        <v>100.6</v>
      </c>
      <c r="F20" s="150">
        <f t="shared" si="12"/>
        <v>0</v>
      </c>
      <c r="G20" s="151">
        <f t="shared" si="12"/>
        <v>0</v>
      </c>
      <c r="H20" s="151">
        <f t="shared" si="12"/>
        <v>0</v>
      </c>
      <c r="I20" s="145">
        <f t="shared" si="12"/>
        <v>0</v>
      </c>
      <c r="J20" s="144">
        <f t="shared" si="12"/>
        <v>0</v>
      </c>
      <c r="K20" s="133">
        <f t="shared" si="12"/>
        <v>1.5999999999999999</v>
      </c>
      <c r="L20" s="133">
        <f t="shared" si="12"/>
        <v>1.2000000000000002</v>
      </c>
      <c r="M20" s="145">
        <f t="shared" si="12"/>
        <v>2.8000000000000003</v>
      </c>
      <c r="N20" s="132">
        <f t="shared" si="12"/>
        <v>1.4000000000000001</v>
      </c>
      <c r="O20" s="143">
        <f t="shared" si="12"/>
        <v>0</v>
      </c>
      <c r="P20" s="133">
        <f t="shared" si="12"/>
        <v>0.60000000000000009</v>
      </c>
      <c r="Q20" s="145">
        <f t="shared" si="12"/>
        <v>1.9999999999999998</v>
      </c>
      <c r="R20" s="146">
        <f t="shared" si="12"/>
        <v>105.4</v>
      </c>
    </row>
    <row r="21" spans="1:18" s="325" customFormat="1" ht="14" thickBot="1" x14ac:dyDescent="0.2">
      <c r="A21" s="358" t="s">
        <v>115</v>
      </c>
      <c r="B21" s="140">
        <f t="shared" ref="B21:R21" si="13">SUM(B12:B15)</f>
        <v>75.2</v>
      </c>
      <c r="C21" s="139">
        <f t="shared" si="13"/>
        <v>15.2</v>
      </c>
      <c r="D21" s="152">
        <f t="shared" si="13"/>
        <v>0</v>
      </c>
      <c r="E21" s="155">
        <f t="shared" si="13"/>
        <v>90.4</v>
      </c>
      <c r="F21" s="153">
        <f t="shared" si="13"/>
        <v>0</v>
      </c>
      <c r="G21" s="154">
        <f t="shared" si="13"/>
        <v>0</v>
      </c>
      <c r="H21" s="154">
        <f t="shared" si="13"/>
        <v>0</v>
      </c>
      <c r="I21" s="155">
        <f t="shared" si="13"/>
        <v>0</v>
      </c>
      <c r="J21" s="156">
        <f t="shared" si="13"/>
        <v>0</v>
      </c>
      <c r="K21" s="139">
        <f t="shared" si="13"/>
        <v>2</v>
      </c>
      <c r="L21" s="139">
        <f t="shared" si="13"/>
        <v>0.8</v>
      </c>
      <c r="M21" s="155">
        <f t="shared" si="13"/>
        <v>2.8000000000000003</v>
      </c>
      <c r="N21" s="140">
        <f t="shared" si="13"/>
        <v>0.60000000000000009</v>
      </c>
      <c r="O21" s="152">
        <f t="shared" si="13"/>
        <v>0</v>
      </c>
      <c r="P21" s="139">
        <f t="shared" si="13"/>
        <v>0.4</v>
      </c>
      <c r="Q21" s="155">
        <f t="shared" si="13"/>
        <v>1</v>
      </c>
      <c r="R21" s="160">
        <f t="shared" si="13"/>
        <v>94.2</v>
      </c>
    </row>
    <row r="22" spans="1:18" x14ac:dyDescent="0.15">
      <c r="A22" s="324"/>
      <c r="B22" s="161"/>
      <c r="C22" s="162"/>
      <c r="D22" s="166"/>
      <c r="E22" s="164"/>
      <c r="F22" s="165"/>
      <c r="G22" s="166"/>
      <c r="H22" s="166"/>
      <c r="I22" s="164"/>
      <c r="J22" s="165"/>
      <c r="K22" s="162"/>
      <c r="L22" s="162"/>
      <c r="M22" s="164"/>
      <c r="N22" s="161"/>
      <c r="O22" s="166"/>
      <c r="P22" s="162"/>
      <c r="Q22" s="164"/>
      <c r="R22" s="168"/>
    </row>
    <row r="23" spans="1:18" x14ac:dyDescent="0.15">
      <c r="A23" s="323" t="s">
        <v>114</v>
      </c>
      <c r="B23" s="142">
        <f t="shared" ref="B23:R23" si="14">SUM(B8:B15)</f>
        <v>119</v>
      </c>
      <c r="C23" s="169">
        <f t="shared" si="14"/>
        <v>31.2</v>
      </c>
      <c r="D23" s="246">
        <f t="shared" si="14"/>
        <v>2</v>
      </c>
      <c r="E23" s="247">
        <f t="shared" si="14"/>
        <v>152.19999999999999</v>
      </c>
      <c r="F23" s="322">
        <f t="shared" si="14"/>
        <v>0</v>
      </c>
      <c r="G23" s="321">
        <f t="shared" si="14"/>
        <v>0</v>
      </c>
      <c r="H23" s="321">
        <f t="shared" si="14"/>
        <v>0</v>
      </c>
      <c r="I23" s="247">
        <f t="shared" si="14"/>
        <v>0</v>
      </c>
      <c r="J23" s="171">
        <f t="shared" si="14"/>
        <v>0</v>
      </c>
      <c r="K23" s="169">
        <f t="shared" si="14"/>
        <v>2.1999999999999997</v>
      </c>
      <c r="L23" s="169">
        <f t="shared" si="14"/>
        <v>1.5999999999999999</v>
      </c>
      <c r="M23" s="247">
        <f t="shared" si="14"/>
        <v>3.8000000000000003</v>
      </c>
      <c r="N23" s="142">
        <f t="shared" si="14"/>
        <v>3.0000000000000004</v>
      </c>
      <c r="O23" s="246">
        <f t="shared" si="14"/>
        <v>0</v>
      </c>
      <c r="P23" s="169">
        <f t="shared" si="14"/>
        <v>1.2</v>
      </c>
      <c r="Q23" s="247">
        <f t="shared" si="14"/>
        <v>4.2</v>
      </c>
      <c r="R23" s="173">
        <f t="shared" si="14"/>
        <v>160.20000000000002</v>
      </c>
    </row>
    <row r="24" spans="1:18" x14ac:dyDescent="0.15">
      <c r="A24" s="323" t="s">
        <v>11</v>
      </c>
      <c r="B24" s="142">
        <f t="shared" ref="B24:R24" si="15">MAX(B17:B21)</f>
        <v>80.2</v>
      </c>
      <c r="C24" s="169">
        <f t="shared" si="15"/>
        <v>18.399999999999999</v>
      </c>
      <c r="D24" s="246">
        <f t="shared" si="15"/>
        <v>2</v>
      </c>
      <c r="E24" s="247">
        <f t="shared" si="15"/>
        <v>100.6</v>
      </c>
      <c r="F24" s="322">
        <f t="shared" si="15"/>
        <v>0</v>
      </c>
      <c r="G24" s="321">
        <f t="shared" si="15"/>
        <v>0</v>
      </c>
      <c r="H24" s="321">
        <f t="shared" si="15"/>
        <v>0</v>
      </c>
      <c r="I24" s="247">
        <f t="shared" si="15"/>
        <v>0</v>
      </c>
      <c r="J24" s="171">
        <f t="shared" si="15"/>
        <v>0</v>
      </c>
      <c r="K24" s="169">
        <f t="shared" si="15"/>
        <v>2</v>
      </c>
      <c r="L24" s="169">
        <f t="shared" si="15"/>
        <v>1.2000000000000002</v>
      </c>
      <c r="M24" s="247">
        <f t="shared" si="15"/>
        <v>2.8000000000000003</v>
      </c>
      <c r="N24" s="142">
        <f t="shared" si="15"/>
        <v>2.6</v>
      </c>
      <c r="O24" s="246">
        <f t="shared" si="15"/>
        <v>0</v>
      </c>
      <c r="P24" s="169">
        <f t="shared" si="15"/>
        <v>0.8</v>
      </c>
      <c r="Q24" s="247">
        <f t="shared" si="15"/>
        <v>3.2</v>
      </c>
      <c r="R24" s="173">
        <f t="shared" si="15"/>
        <v>105.4</v>
      </c>
    </row>
    <row r="25" spans="1:18" x14ac:dyDescent="0.15">
      <c r="A25" s="323" t="s">
        <v>12</v>
      </c>
      <c r="B25" s="142">
        <f t="shared" ref="B25:R25" si="16">SUM(B8:B15)/2</f>
        <v>59.5</v>
      </c>
      <c r="C25" s="169">
        <f t="shared" si="16"/>
        <v>15.6</v>
      </c>
      <c r="D25" s="246">
        <f t="shared" si="16"/>
        <v>1</v>
      </c>
      <c r="E25" s="247">
        <f t="shared" si="16"/>
        <v>76.099999999999994</v>
      </c>
      <c r="F25" s="322">
        <f t="shared" si="16"/>
        <v>0</v>
      </c>
      <c r="G25" s="321">
        <f t="shared" si="16"/>
        <v>0</v>
      </c>
      <c r="H25" s="321">
        <f t="shared" si="16"/>
        <v>0</v>
      </c>
      <c r="I25" s="247">
        <f t="shared" si="16"/>
        <v>0</v>
      </c>
      <c r="J25" s="171">
        <f t="shared" si="16"/>
        <v>0</v>
      </c>
      <c r="K25" s="169">
        <f t="shared" si="16"/>
        <v>1.0999999999999999</v>
      </c>
      <c r="L25" s="169">
        <f t="shared" si="16"/>
        <v>0.79999999999999993</v>
      </c>
      <c r="M25" s="247">
        <f t="shared" si="16"/>
        <v>1.9000000000000001</v>
      </c>
      <c r="N25" s="142">
        <f t="shared" si="16"/>
        <v>1.5000000000000002</v>
      </c>
      <c r="O25" s="246">
        <f t="shared" si="16"/>
        <v>0</v>
      </c>
      <c r="P25" s="169">
        <f t="shared" si="16"/>
        <v>0.6</v>
      </c>
      <c r="Q25" s="247">
        <f t="shared" si="16"/>
        <v>2.1</v>
      </c>
      <c r="R25" s="173">
        <f t="shared" si="16"/>
        <v>80.100000000000009</v>
      </c>
    </row>
    <row r="26" spans="1:18" ht="14" thickBot="1" x14ac:dyDescent="0.2">
      <c r="A26" s="320"/>
      <c r="B26" s="182"/>
      <c r="C26" s="183"/>
      <c r="D26" s="212"/>
      <c r="E26" s="213"/>
      <c r="F26" s="214"/>
      <c r="G26" s="212"/>
      <c r="H26" s="212"/>
      <c r="I26" s="213"/>
      <c r="J26" s="214"/>
      <c r="K26" s="183"/>
      <c r="L26" s="183"/>
      <c r="M26" s="213"/>
      <c r="N26" s="182"/>
      <c r="O26" s="212"/>
      <c r="P26" s="183"/>
      <c r="Q26" s="213"/>
      <c r="R26" s="215"/>
    </row>
    <row r="27" spans="1:18" x14ac:dyDescent="0.15">
      <c r="A27" s="357"/>
      <c r="B27" s="125"/>
      <c r="C27" s="125"/>
      <c r="D27" s="124"/>
      <c r="E27" s="124"/>
      <c r="F27" s="124"/>
      <c r="G27" s="124"/>
      <c r="H27" s="124"/>
      <c r="I27" s="124"/>
      <c r="J27" s="124"/>
      <c r="K27" s="125"/>
      <c r="L27" s="125"/>
      <c r="M27" s="124"/>
      <c r="N27" s="125"/>
      <c r="O27" s="124"/>
      <c r="P27" s="125"/>
      <c r="Q27" s="124"/>
    </row>
    <row r="28" spans="1:18" ht="14" thickBot="1" x14ac:dyDescent="0.2">
      <c r="A28" s="356"/>
      <c r="B28" s="354" t="s">
        <v>132</v>
      </c>
      <c r="D28" s="355"/>
      <c r="M28" s="354" t="str">
        <f>'cycle (2)'!B4</f>
        <v>Fine and Dry</v>
      </c>
    </row>
    <row r="29" spans="1:18" x14ac:dyDescent="0.15">
      <c r="A29" s="353"/>
      <c r="B29" s="174" t="s">
        <v>3</v>
      </c>
      <c r="C29" s="350"/>
      <c r="D29" s="351"/>
      <c r="E29" s="349"/>
      <c r="F29" s="352" t="s">
        <v>4</v>
      </c>
      <c r="G29" s="351"/>
      <c r="H29" s="351"/>
      <c r="I29" s="349"/>
      <c r="J29" s="352" t="s">
        <v>5</v>
      </c>
      <c r="K29" s="350"/>
      <c r="L29" s="350"/>
      <c r="M29" s="349"/>
      <c r="N29" s="174" t="s">
        <v>6</v>
      </c>
      <c r="O29" s="351"/>
      <c r="P29" s="350"/>
      <c r="Q29" s="349"/>
      <c r="R29" s="168" t="s">
        <v>36</v>
      </c>
    </row>
    <row r="30" spans="1:18" s="325" customFormat="1" ht="14" thickBot="1" x14ac:dyDescent="0.2">
      <c r="A30" s="333"/>
      <c r="B30" s="345"/>
      <c r="C30" s="346" t="str">
        <f>C5</f>
        <v>Glenmore (N)</v>
      </c>
      <c r="D30" s="348"/>
      <c r="E30" s="342"/>
      <c r="F30" s="347"/>
      <c r="G30" s="344" t="str">
        <f>G5</f>
        <v>XXXX</v>
      </c>
      <c r="H30" s="348"/>
      <c r="I30" s="342"/>
      <c r="J30" s="347"/>
      <c r="K30" s="346" t="str">
        <f>K5</f>
        <v>Glenmore (S)</v>
      </c>
      <c r="L30" s="343"/>
      <c r="M30" s="342"/>
      <c r="N30" s="345"/>
      <c r="O30" s="344" t="str">
        <f>O5</f>
        <v>Upland</v>
      </c>
      <c r="P30" s="343"/>
      <c r="Q30" s="342"/>
      <c r="R30" s="228"/>
    </row>
    <row r="31" spans="1:18" s="334" customFormat="1" ht="11" x14ac:dyDescent="0.15">
      <c r="A31" s="341"/>
      <c r="B31" s="339" t="s">
        <v>7</v>
      </c>
      <c r="C31" s="337" t="s">
        <v>8</v>
      </c>
      <c r="D31" s="338" t="s">
        <v>9</v>
      </c>
      <c r="E31" s="336" t="s">
        <v>10</v>
      </c>
      <c r="F31" s="340" t="s">
        <v>7</v>
      </c>
      <c r="G31" s="338" t="s">
        <v>8</v>
      </c>
      <c r="H31" s="338" t="s">
        <v>9</v>
      </c>
      <c r="I31" s="336" t="s">
        <v>10</v>
      </c>
      <c r="J31" s="340" t="s">
        <v>7</v>
      </c>
      <c r="K31" s="337" t="s">
        <v>8</v>
      </c>
      <c r="L31" s="337" t="s">
        <v>9</v>
      </c>
      <c r="M31" s="336" t="s">
        <v>10</v>
      </c>
      <c r="N31" s="339" t="s">
        <v>7</v>
      </c>
      <c r="O31" s="338" t="s">
        <v>8</v>
      </c>
      <c r="P31" s="337" t="s">
        <v>9</v>
      </c>
      <c r="Q31" s="336" t="s">
        <v>10</v>
      </c>
      <c r="R31" s="335"/>
    </row>
    <row r="32" spans="1:18" s="325" customFormat="1" x14ac:dyDescent="0.15">
      <c r="A32" s="333"/>
      <c r="B32" s="330"/>
      <c r="C32" s="328"/>
      <c r="D32" s="329"/>
      <c r="E32" s="331"/>
      <c r="F32" s="332"/>
      <c r="G32" s="329"/>
      <c r="H32" s="329"/>
      <c r="I32" s="331"/>
      <c r="J32" s="330"/>
      <c r="K32" s="328"/>
      <c r="L32" s="328"/>
      <c r="M32" s="331"/>
      <c r="N32" s="330"/>
      <c r="O32" s="328"/>
      <c r="P32" s="328"/>
      <c r="Q32" s="327"/>
      <c r="R32" s="220"/>
    </row>
    <row r="33" spans="1:18" s="325" customFormat="1" x14ac:dyDescent="0.15">
      <c r="A33" s="326" t="s">
        <v>127</v>
      </c>
      <c r="B33" s="132">
        <v>5</v>
      </c>
      <c r="C33" s="133">
        <v>0</v>
      </c>
      <c r="D33" s="143"/>
      <c r="E33" s="145">
        <f t="shared" ref="E33:E41" si="17">SUM(B33:D33)</f>
        <v>5</v>
      </c>
      <c r="F33" s="150"/>
      <c r="G33" s="151"/>
      <c r="H33" s="151"/>
      <c r="I33" s="145">
        <f t="shared" ref="I33:I40" si="18">SUM(F33:H33)</f>
        <v>0</v>
      </c>
      <c r="J33" s="144"/>
      <c r="K33" s="133">
        <v>0</v>
      </c>
      <c r="L33" s="133">
        <v>0</v>
      </c>
      <c r="M33" s="145">
        <f t="shared" ref="M33:M40" si="19">SUM(J33:L33)</f>
        <v>0</v>
      </c>
      <c r="N33" s="132">
        <v>0</v>
      </c>
      <c r="O33" s="143"/>
      <c r="P33" s="133">
        <v>2</v>
      </c>
      <c r="Q33" s="145">
        <f t="shared" ref="Q33:Q40" si="20">SUM(N33:P33)</f>
        <v>2</v>
      </c>
      <c r="R33" s="146">
        <f t="shared" ref="R33:R41" si="21">SUM(B33:D33)+SUM(J33:L33)+SUM(N33:P33)</f>
        <v>7</v>
      </c>
    </row>
    <row r="34" spans="1:18" s="325" customFormat="1" x14ac:dyDescent="0.15">
      <c r="A34" s="326" t="s">
        <v>126</v>
      </c>
      <c r="B34" s="132">
        <v>6</v>
      </c>
      <c r="C34" s="133">
        <v>2</v>
      </c>
      <c r="D34" s="143"/>
      <c r="E34" s="145">
        <f t="shared" si="17"/>
        <v>8</v>
      </c>
      <c r="F34" s="150"/>
      <c r="G34" s="151"/>
      <c r="H34" s="151"/>
      <c r="I34" s="145">
        <f t="shared" si="18"/>
        <v>0</v>
      </c>
      <c r="J34" s="144"/>
      <c r="K34" s="133">
        <v>0</v>
      </c>
      <c r="L34" s="133">
        <v>0</v>
      </c>
      <c r="M34" s="145">
        <f t="shared" si="19"/>
        <v>0</v>
      </c>
      <c r="N34" s="132">
        <v>0</v>
      </c>
      <c r="O34" s="143"/>
      <c r="P34" s="133">
        <v>0</v>
      </c>
      <c r="Q34" s="145">
        <f t="shared" si="20"/>
        <v>0</v>
      </c>
      <c r="R34" s="146">
        <f t="shared" si="21"/>
        <v>8</v>
      </c>
    </row>
    <row r="35" spans="1:18" s="325" customFormat="1" x14ac:dyDescent="0.15">
      <c r="A35" s="326" t="s">
        <v>125</v>
      </c>
      <c r="B35" s="132">
        <v>8</v>
      </c>
      <c r="C35" s="133">
        <v>3</v>
      </c>
      <c r="D35" s="143"/>
      <c r="E35" s="145">
        <f t="shared" si="17"/>
        <v>11</v>
      </c>
      <c r="F35" s="150"/>
      <c r="G35" s="151"/>
      <c r="H35" s="151"/>
      <c r="I35" s="145">
        <f t="shared" si="18"/>
        <v>0</v>
      </c>
      <c r="J35" s="144"/>
      <c r="K35" s="133">
        <v>0</v>
      </c>
      <c r="L35" s="133">
        <v>0</v>
      </c>
      <c r="M35" s="145">
        <f t="shared" si="19"/>
        <v>0</v>
      </c>
      <c r="N35" s="132">
        <v>0</v>
      </c>
      <c r="O35" s="143"/>
      <c r="P35" s="133">
        <v>0</v>
      </c>
      <c r="Q35" s="145">
        <f t="shared" si="20"/>
        <v>0</v>
      </c>
      <c r="R35" s="146">
        <f t="shared" si="21"/>
        <v>11</v>
      </c>
    </row>
    <row r="36" spans="1:18" s="325" customFormat="1" x14ac:dyDescent="0.15">
      <c r="A36" s="326" t="s">
        <v>124</v>
      </c>
      <c r="B36" s="132">
        <v>10</v>
      </c>
      <c r="C36" s="133">
        <v>5</v>
      </c>
      <c r="D36" s="143"/>
      <c r="E36" s="145">
        <f t="shared" si="17"/>
        <v>15</v>
      </c>
      <c r="F36" s="150"/>
      <c r="G36" s="151"/>
      <c r="H36" s="151"/>
      <c r="I36" s="145">
        <f t="shared" si="18"/>
        <v>0</v>
      </c>
      <c r="J36" s="144"/>
      <c r="K36" s="133">
        <v>0</v>
      </c>
      <c r="L36" s="133">
        <v>0</v>
      </c>
      <c r="M36" s="145">
        <f t="shared" si="19"/>
        <v>0</v>
      </c>
      <c r="N36" s="132">
        <v>0</v>
      </c>
      <c r="O36" s="143"/>
      <c r="P36" s="133">
        <v>0</v>
      </c>
      <c r="Q36" s="145">
        <f t="shared" si="20"/>
        <v>0</v>
      </c>
      <c r="R36" s="146">
        <f t="shared" si="21"/>
        <v>15</v>
      </c>
    </row>
    <row r="37" spans="1:18" s="325" customFormat="1" x14ac:dyDescent="0.15">
      <c r="A37" s="326" t="s">
        <v>123</v>
      </c>
      <c r="B37" s="132">
        <v>16</v>
      </c>
      <c r="C37" s="133">
        <v>3</v>
      </c>
      <c r="D37" s="143"/>
      <c r="E37" s="145">
        <f t="shared" si="17"/>
        <v>19</v>
      </c>
      <c r="F37" s="150"/>
      <c r="G37" s="151"/>
      <c r="H37" s="151"/>
      <c r="I37" s="145">
        <f t="shared" si="18"/>
        <v>0</v>
      </c>
      <c r="J37" s="144"/>
      <c r="K37" s="133">
        <v>0</v>
      </c>
      <c r="L37" s="133">
        <v>0</v>
      </c>
      <c r="M37" s="145">
        <f t="shared" si="19"/>
        <v>0</v>
      </c>
      <c r="N37" s="132">
        <v>1</v>
      </c>
      <c r="O37" s="143"/>
      <c r="P37" s="133">
        <v>0</v>
      </c>
      <c r="Q37" s="145">
        <f t="shared" si="20"/>
        <v>1</v>
      </c>
      <c r="R37" s="146">
        <f t="shared" si="21"/>
        <v>20</v>
      </c>
    </row>
    <row r="38" spans="1:18" s="325" customFormat="1" x14ac:dyDescent="0.15">
      <c r="A38" s="326" t="s">
        <v>122</v>
      </c>
      <c r="B38" s="132">
        <v>19</v>
      </c>
      <c r="C38" s="133">
        <v>1</v>
      </c>
      <c r="D38" s="143"/>
      <c r="E38" s="145">
        <f t="shared" si="17"/>
        <v>20</v>
      </c>
      <c r="F38" s="150"/>
      <c r="G38" s="151"/>
      <c r="H38" s="151"/>
      <c r="I38" s="145">
        <f t="shared" si="18"/>
        <v>0</v>
      </c>
      <c r="J38" s="144"/>
      <c r="K38" s="133">
        <v>1</v>
      </c>
      <c r="L38" s="133">
        <v>0</v>
      </c>
      <c r="M38" s="145">
        <f t="shared" si="19"/>
        <v>1</v>
      </c>
      <c r="N38" s="132">
        <v>0</v>
      </c>
      <c r="O38" s="143"/>
      <c r="P38" s="133">
        <v>0</v>
      </c>
      <c r="Q38" s="145">
        <f t="shared" si="20"/>
        <v>0</v>
      </c>
      <c r="R38" s="146">
        <f t="shared" si="21"/>
        <v>21</v>
      </c>
    </row>
    <row r="39" spans="1:18" s="325" customFormat="1" x14ac:dyDescent="0.15">
      <c r="A39" s="326" t="s">
        <v>121</v>
      </c>
      <c r="B39" s="132">
        <v>16</v>
      </c>
      <c r="C39" s="133">
        <v>4</v>
      </c>
      <c r="D39" s="143"/>
      <c r="E39" s="145">
        <f t="shared" si="17"/>
        <v>20</v>
      </c>
      <c r="F39" s="150"/>
      <c r="G39" s="151"/>
      <c r="H39" s="151"/>
      <c r="I39" s="145">
        <f t="shared" si="18"/>
        <v>0</v>
      </c>
      <c r="J39" s="144"/>
      <c r="K39" s="133">
        <v>0</v>
      </c>
      <c r="L39" s="133">
        <v>0</v>
      </c>
      <c r="M39" s="145">
        <f t="shared" si="19"/>
        <v>0</v>
      </c>
      <c r="N39" s="132">
        <v>0</v>
      </c>
      <c r="O39" s="143"/>
      <c r="P39" s="133">
        <v>0</v>
      </c>
      <c r="Q39" s="145">
        <f t="shared" si="20"/>
        <v>0</v>
      </c>
      <c r="R39" s="146">
        <f t="shared" si="21"/>
        <v>20</v>
      </c>
    </row>
    <row r="40" spans="1:18" s="325" customFormat="1" x14ac:dyDescent="0.15">
      <c r="A40" s="326" t="s">
        <v>120</v>
      </c>
      <c r="B40" s="132">
        <v>2</v>
      </c>
      <c r="C40" s="133">
        <v>0</v>
      </c>
      <c r="D40" s="143"/>
      <c r="E40" s="145">
        <f t="shared" si="17"/>
        <v>2</v>
      </c>
      <c r="F40" s="150"/>
      <c r="G40" s="151"/>
      <c r="H40" s="151"/>
      <c r="I40" s="145">
        <f t="shared" si="18"/>
        <v>0</v>
      </c>
      <c r="J40" s="144"/>
      <c r="K40" s="133">
        <v>0</v>
      </c>
      <c r="L40" s="133">
        <v>0</v>
      </c>
      <c r="M40" s="145">
        <f t="shared" si="19"/>
        <v>0</v>
      </c>
      <c r="N40" s="132">
        <v>0</v>
      </c>
      <c r="O40" s="143"/>
      <c r="P40" s="133">
        <v>0</v>
      </c>
      <c r="Q40" s="145">
        <f t="shared" si="20"/>
        <v>0</v>
      </c>
      <c r="R40" s="146">
        <f t="shared" si="21"/>
        <v>2</v>
      </c>
    </row>
    <row r="41" spans="1:18" s="325" customFormat="1" ht="14" thickBot="1" x14ac:dyDescent="0.2">
      <c r="A41" s="323"/>
      <c r="B41" s="137"/>
      <c r="C41" s="136"/>
      <c r="D41" s="158"/>
      <c r="E41" s="159">
        <f t="shared" si="17"/>
        <v>0</v>
      </c>
      <c r="F41" s="157"/>
      <c r="G41" s="158"/>
      <c r="H41" s="158"/>
      <c r="I41" s="159"/>
      <c r="J41" s="157"/>
      <c r="K41" s="136"/>
      <c r="L41" s="136"/>
      <c r="M41" s="159"/>
      <c r="N41" s="137"/>
      <c r="O41" s="158"/>
      <c r="P41" s="136"/>
      <c r="Q41" s="159"/>
      <c r="R41" s="228">
        <f t="shared" si="21"/>
        <v>0</v>
      </c>
    </row>
    <row r="42" spans="1:18" s="325" customFormat="1" ht="14" hidden="1" thickBot="1" x14ac:dyDescent="0.2">
      <c r="A42" s="323" t="s">
        <v>119</v>
      </c>
      <c r="B42" s="137">
        <f>SUM(B33:B41)</f>
        <v>82</v>
      </c>
      <c r="C42" s="136">
        <f>SUM(C33:C40)</f>
        <v>18</v>
      </c>
      <c r="D42" s="158">
        <f t="shared" ref="D42:I46" si="22">SUM(D33:D36)</f>
        <v>0</v>
      </c>
      <c r="E42" s="159">
        <f t="shared" si="22"/>
        <v>39</v>
      </c>
      <c r="F42" s="157">
        <f t="shared" si="22"/>
        <v>0</v>
      </c>
      <c r="G42" s="158">
        <f t="shared" si="22"/>
        <v>0</v>
      </c>
      <c r="H42" s="158">
        <f t="shared" si="22"/>
        <v>0</v>
      </c>
      <c r="I42" s="159">
        <f t="shared" si="22"/>
        <v>0</v>
      </c>
      <c r="J42" s="157">
        <f>SUM(J33:J40)</f>
        <v>0</v>
      </c>
      <c r="K42" s="136">
        <f>SUM(K33:K40)</f>
        <v>1</v>
      </c>
      <c r="L42" s="136">
        <f>SUM(L33:L40)</f>
        <v>0</v>
      </c>
      <c r="M42" s="159">
        <f>SUM(M33:M36)</f>
        <v>0</v>
      </c>
      <c r="N42" s="137">
        <f>SUM(N33:N40)</f>
        <v>1</v>
      </c>
      <c r="O42" s="158">
        <f>SUM(O33:O36)</f>
        <v>0</v>
      </c>
      <c r="P42" s="136">
        <f>SUM(P33:P40)</f>
        <v>2</v>
      </c>
      <c r="Q42" s="159">
        <f t="shared" ref="Q42:R46" si="23">SUM(Q33:Q36)</f>
        <v>2</v>
      </c>
      <c r="R42" s="325">
        <f t="shared" si="23"/>
        <v>41</v>
      </c>
    </row>
    <row r="43" spans="1:18" s="325" customFormat="1" ht="14" hidden="1" thickBot="1" x14ac:dyDescent="0.2">
      <c r="A43" s="323" t="s">
        <v>118</v>
      </c>
      <c r="B43" s="137">
        <f t="shared" ref="B43:C46" si="24">SUM(B34:B37)</f>
        <v>40</v>
      </c>
      <c r="C43" s="136">
        <f t="shared" si="24"/>
        <v>13</v>
      </c>
      <c r="D43" s="158">
        <f t="shared" si="22"/>
        <v>0</v>
      </c>
      <c r="E43" s="159">
        <f t="shared" si="22"/>
        <v>53</v>
      </c>
      <c r="F43" s="157">
        <f t="shared" si="22"/>
        <v>0</v>
      </c>
      <c r="G43" s="158">
        <f t="shared" si="22"/>
        <v>0</v>
      </c>
      <c r="H43" s="158">
        <f t="shared" si="22"/>
        <v>0</v>
      </c>
      <c r="I43" s="159">
        <f t="shared" si="22"/>
        <v>0</v>
      </c>
      <c r="J43" s="157">
        <f t="shared" ref="J43:L46" si="25">SUM(J34:J37)</f>
        <v>0</v>
      </c>
      <c r="K43" s="136">
        <f t="shared" si="25"/>
        <v>0</v>
      </c>
      <c r="L43" s="136">
        <f t="shared" si="25"/>
        <v>0</v>
      </c>
      <c r="M43" s="159">
        <f>SUM(M34:M37)</f>
        <v>0</v>
      </c>
      <c r="N43" s="137">
        <f>SUM(N34:N37)</f>
        <v>1</v>
      </c>
      <c r="O43" s="158">
        <f>SUM(O34:O37)</f>
        <v>0</v>
      </c>
      <c r="P43" s="136">
        <f>SUM(P34:P37)</f>
        <v>0</v>
      </c>
      <c r="Q43" s="159">
        <f t="shared" si="23"/>
        <v>1</v>
      </c>
      <c r="R43" s="325">
        <f t="shared" si="23"/>
        <v>54</v>
      </c>
    </row>
    <row r="44" spans="1:18" s="325" customFormat="1" ht="14" hidden="1" thickBot="1" x14ac:dyDescent="0.2">
      <c r="A44" s="323" t="s">
        <v>117</v>
      </c>
      <c r="B44" s="137">
        <f t="shared" si="24"/>
        <v>53</v>
      </c>
      <c r="C44" s="136">
        <f t="shared" si="24"/>
        <v>12</v>
      </c>
      <c r="D44" s="158">
        <f t="shared" si="22"/>
        <v>0</v>
      </c>
      <c r="E44" s="159">
        <f t="shared" si="22"/>
        <v>65</v>
      </c>
      <c r="F44" s="157">
        <f t="shared" si="22"/>
        <v>0</v>
      </c>
      <c r="G44" s="158">
        <f t="shared" si="22"/>
        <v>0</v>
      </c>
      <c r="H44" s="158">
        <f t="shared" si="22"/>
        <v>0</v>
      </c>
      <c r="I44" s="159">
        <f t="shared" si="22"/>
        <v>0</v>
      </c>
      <c r="J44" s="157">
        <f t="shared" si="25"/>
        <v>0</v>
      </c>
      <c r="K44" s="136">
        <f t="shared" si="25"/>
        <v>1</v>
      </c>
      <c r="L44" s="136">
        <f t="shared" si="25"/>
        <v>0</v>
      </c>
      <c r="M44" s="159">
        <f>SUM(M35:M38)</f>
        <v>1</v>
      </c>
      <c r="N44" s="137">
        <f>SUM(N35:N38)</f>
        <v>1</v>
      </c>
      <c r="O44" s="158">
        <f>SUM(O35:O38)</f>
        <v>0</v>
      </c>
      <c r="P44" s="136">
        <f>SUM(P35:P38)</f>
        <v>0</v>
      </c>
      <c r="Q44" s="159">
        <f t="shared" si="23"/>
        <v>1</v>
      </c>
      <c r="R44" s="325">
        <f t="shared" si="23"/>
        <v>67</v>
      </c>
    </row>
    <row r="45" spans="1:18" s="325" customFormat="1" ht="14" hidden="1" thickBot="1" x14ac:dyDescent="0.2">
      <c r="A45" s="323" t="s">
        <v>116</v>
      </c>
      <c r="B45" s="137">
        <f t="shared" si="24"/>
        <v>61</v>
      </c>
      <c r="C45" s="136">
        <f t="shared" si="24"/>
        <v>13</v>
      </c>
      <c r="D45" s="158">
        <f t="shared" si="22"/>
        <v>0</v>
      </c>
      <c r="E45" s="159">
        <f t="shared" si="22"/>
        <v>74</v>
      </c>
      <c r="F45" s="157">
        <f t="shared" si="22"/>
        <v>0</v>
      </c>
      <c r="G45" s="158">
        <f t="shared" si="22"/>
        <v>0</v>
      </c>
      <c r="H45" s="158">
        <f t="shared" si="22"/>
        <v>0</v>
      </c>
      <c r="I45" s="159">
        <f t="shared" si="22"/>
        <v>0</v>
      </c>
      <c r="J45" s="157">
        <f t="shared" si="25"/>
        <v>0</v>
      </c>
      <c r="K45" s="136">
        <f t="shared" si="25"/>
        <v>1</v>
      </c>
      <c r="L45" s="136">
        <f t="shared" si="25"/>
        <v>0</v>
      </c>
      <c r="M45" s="159">
        <f>SUM(M36:M39)</f>
        <v>1</v>
      </c>
      <c r="N45" s="137">
        <f>SUM(N36:N39)</f>
        <v>1</v>
      </c>
      <c r="O45" s="158">
        <f>SUM(O36:O39)</f>
        <v>0</v>
      </c>
      <c r="P45" s="136">
        <f>SUM(P36:P39)</f>
        <v>0</v>
      </c>
      <c r="Q45" s="159">
        <f t="shared" si="23"/>
        <v>1</v>
      </c>
      <c r="R45" s="325">
        <f t="shared" si="23"/>
        <v>76</v>
      </c>
    </row>
    <row r="46" spans="1:18" s="325" customFormat="1" ht="14" hidden="1" thickBot="1" x14ac:dyDescent="0.2">
      <c r="A46" s="320" t="s">
        <v>115</v>
      </c>
      <c r="B46" s="224">
        <f t="shared" si="24"/>
        <v>53</v>
      </c>
      <c r="C46" s="225">
        <f t="shared" si="24"/>
        <v>8</v>
      </c>
      <c r="D46" s="223">
        <f t="shared" si="22"/>
        <v>0</v>
      </c>
      <c r="E46" s="226">
        <f t="shared" si="22"/>
        <v>61</v>
      </c>
      <c r="F46" s="227">
        <f t="shared" si="22"/>
        <v>0</v>
      </c>
      <c r="G46" s="223">
        <f t="shared" si="22"/>
        <v>0</v>
      </c>
      <c r="H46" s="223">
        <f t="shared" si="22"/>
        <v>0</v>
      </c>
      <c r="I46" s="226">
        <f t="shared" si="22"/>
        <v>0</v>
      </c>
      <c r="J46" s="227">
        <f t="shared" si="25"/>
        <v>0</v>
      </c>
      <c r="K46" s="225">
        <f t="shared" si="25"/>
        <v>1</v>
      </c>
      <c r="L46" s="225">
        <f t="shared" si="25"/>
        <v>0</v>
      </c>
      <c r="M46" s="226">
        <f>SUM(M37:M40)</f>
        <v>1</v>
      </c>
      <c r="N46" s="224">
        <f>SUM(N37:N40)</f>
        <v>1</v>
      </c>
      <c r="O46" s="223">
        <f>SUM(O37:O40)</f>
        <v>0</v>
      </c>
      <c r="P46" s="225">
        <f>SUM(P37:P40)</f>
        <v>0</v>
      </c>
      <c r="Q46" s="226">
        <f t="shared" si="23"/>
        <v>1</v>
      </c>
      <c r="R46" s="325">
        <f t="shared" si="23"/>
        <v>63</v>
      </c>
    </row>
    <row r="47" spans="1:18" x14ac:dyDescent="0.15">
      <c r="A47" s="324"/>
      <c r="B47" s="161"/>
      <c r="C47" s="162"/>
      <c r="D47" s="166"/>
      <c r="E47" s="164"/>
      <c r="F47" s="165"/>
      <c r="G47" s="166"/>
      <c r="H47" s="166"/>
      <c r="I47" s="164"/>
      <c r="J47" s="165"/>
      <c r="K47" s="162"/>
      <c r="L47" s="162"/>
      <c r="M47" s="164"/>
      <c r="N47" s="161"/>
      <c r="O47" s="166"/>
      <c r="P47" s="162"/>
      <c r="Q47" s="164"/>
      <c r="R47" s="168"/>
    </row>
    <row r="48" spans="1:18" x14ac:dyDescent="0.15">
      <c r="A48" s="323" t="s">
        <v>114</v>
      </c>
      <c r="B48" s="142">
        <f t="shared" ref="B48:R48" si="26">SUM(B33:B40)</f>
        <v>82</v>
      </c>
      <c r="C48" s="169">
        <f t="shared" si="26"/>
        <v>18</v>
      </c>
      <c r="D48" s="321">
        <f t="shared" si="26"/>
        <v>0</v>
      </c>
      <c r="E48" s="247">
        <f t="shared" si="26"/>
        <v>100</v>
      </c>
      <c r="F48" s="322">
        <f t="shared" si="26"/>
        <v>0</v>
      </c>
      <c r="G48" s="321">
        <f t="shared" si="26"/>
        <v>0</v>
      </c>
      <c r="H48" s="321">
        <f t="shared" si="26"/>
        <v>0</v>
      </c>
      <c r="I48" s="247">
        <f t="shared" si="26"/>
        <v>0</v>
      </c>
      <c r="J48" s="322">
        <f t="shared" si="26"/>
        <v>0</v>
      </c>
      <c r="K48" s="169">
        <f t="shared" si="26"/>
        <v>1</v>
      </c>
      <c r="L48" s="169">
        <f t="shared" si="26"/>
        <v>0</v>
      </c>
      <c r="M48" s="247">
        <f t="shared" si="26"/>
        <v>1</v>
      </c>
      <c r="N48" s="142">
        <f t="shared" si="26"/>
        <v>1</v>
      </c>
      <c r="O48" s="321">
        <f t="shared" si="26"/>
        <v>0</v>
      </c>
      <c r="P48" s="169">
        <f t="shared" si="26"/>
        <v>2</v>
      </c>
      <c r="Q48" s="247">
        <f t="shared" si="26"/>
        <v>3</v>
      </c>
      <c r="R48" s="173">
        <f t="shared" si="26"/>
        <v>104</v>
      </c>
    </row>
    <row r="49" spans="1:18" x14ac:dyDescent="0.15">
      <c r="A49" s="323" t="s">
        <v>11</v>
      </c>
      <c r="B49" s="142">
        <f t="shared" ref="B49:R49" si="27">MAX(B42:B46)</f>
        <v>82</v>
      </c>
      <c r="C49" s="169">
        <f t="shared" si="27"/>
        <v>18</v>
      </c>
      <c r="D49" s="321">
        <f t="shared" si="27"/>
        <v>0</v>
      </c>
      <c r="E49" s="247">
        <f t="shared" si="27"/>
        <v>74</v>
      </c>
      <c r="F49" s="322">
        <f t="shared" si="27"/>
        <v>0</v>
      </c>
      <c r="G49" s="321">
        <f t="shared" si="27"/>
        <v>0</v>
      </c>
      <c r="H49" s="321">
        <f t="shared" si="27"/>
        <v>0</v>
      </c>
      <c r="I49" s="247">
        <f t="shared" si="27"/>
        <v>0</v>
      </c>
      <c r="J49" s="322">
        <f t="shared" si="27"/>
        <v>0</v>
      </c>
      <c r="K49" s="169">
        <f t="shared" si="27"/>
        <v>1</v>
      </c>
      <c r="L49" s="169">
        <f t="shared" si="27"/>
        <v>0</v>
      </c>
      <c r="M49" s="247">
        <f t="shared" si="27"/>
        <v>1</v>
      </c>
      <c r="N49" s="142">
        <f t="shared" si="27"/>
        <v>1</v>
      </c>
      <c r="O49" s="321">
        <f t="shared" si="27"/>
        <v>0</v>
      </c>
      <c r="P49" s="169">
        <f t="shared" si="27"/>
        <v>2</v>
      </c>
      <c r="Q49" s="247">
        <f t="shared" si="27"/>
        <v>2</v>
      </c>
      <c r="R49" s="173">
        <f t="shared" si="27"/>
        <v>76</v>
      </c>
    </row>
    <row r="50" spans="1:18" x14ac:dyDescent="0.15">
      <c r="A50" s="323" t="s">
        <v>12</v>
      </c>
      <c r="B50" s="142">
        <f t="shared" ref="B50:R50" si="28">SUM(B33:B40)/2</f>
        <v>41</v>
      </c>
      <c r="C50" s="169">
        <f t="shared" si="28"/>
        <v>9</v>
      </c>
      <c r="D50" s="321">
        <f t="shared" si="28"/>
        <v>0</v>
      </c>
      <c r="E50" s="247">
        <f t="shared" si="28"/>
        <v>50</v>
      </c>
      <c r="F50" s="322">
        <f t="shared" si="28"/>
        <v>0</v>
      </c>
      <c r="G50" s="321">
        <f t="shared" si="28"/>
        <v>0</v>
      </c>
      <c r="H50" s="321">
        <f t="shared" si="28"/>
        <v>0</v>
      </c>
      <c r="I50" s="247">
        <f t="shared" si="28"/>
        <v>0</v>
      </c>
      <c r="J50" s="322">
        <f t="shared" si="28"/>
        <v>0</v>
      </c>
      <c r="K50" s="169">
        <f t="shared" si="28"/>
        <v>0.5</v>
      </c>
      <c r="L50" s="169">
        <f t="shared" si="28"/>
        <v>0</v>
      </c>
      <c r="M50" s="247">
        <f t="shared" si="28"/>
        <v>0.5</v>
      </c>
      <c r="N50" s="142">
        <f t="shared" si="28"/>
        <v>0.5</v>
      </c>
      <c r="O50" s="321">
        <f t="shared" si="28"/>
        <v>0</v>
      </c>
      <c r="P50" s="169">
        <f t="shared" si="28"/>
        <v>1</v>
      </c>
      <c r="Q50" s="247">
        <f t="shared" si="28"/>
        <v>1.5</v>
      </c>
      <c r="R50" s="173">
        <f t="shared" si="28"/>
        <v>52</v>
      </c>
    </row>
    <row r="51" spans="1:18" ht="14" thickBot="1" x14ac:dyDescent="0.2">
      <c r="A51" s="320"/>
      <c r="B51" s="182"/>
      <c r="C51" s="183"/>
      <c r="D51" s="212"/>
      <c r="E51" s="213"/>
      <c r="F51" s="214"/>
      <c r="G51" s="212"/>
      <c r="H51" s="212"/>
      <c r="I51" s="213"/>
      <c r="J51" s="214"/>
      <c r="K51" s="183"/>
      <c r="L51" s="183"/>
      <c r="M51" s="213"/>
      <c r="N51" s="182"/>
      <c r="O51" s="212"/>
      <c r="P51" s="183"/>
      <c r="Q51" s="213"/>
      <c r="R51" s="215"/>
    </row>
    <row r="52" spans="1:18" x14ac:dyDescent="0.15">
      <c r="A52" s="357"/>
      <c r="B52" s="125"/>
      <c r="C52" s="125"/>
      <c r="D52" s="124"/>
      <c r="E52" s="124"/>
      <c r="F52" s="124"/>
      <c r="G52" s="124"/>
      <c r="H52" s="124"/>
      <c r="I52" s="124"/>
      <c r="J52" s="124"/>
      <c r="K52" s="125"/>
      <c r="L52" s="125"/>
      <c r="M52" s="124"/>
      <c r="N52" s="125"/>
      <c r="O52" s="124"/>
      <c r="P52" s="125"/>
      <c r="Q52" s="124"/>
    </row>
    <row r="53" spans="1:18" ht="14" thickBot="1" x14ac:dyDescent="0.2">
      <c r="A53" s="356"/>
      <c r="B53" s="354" t="s">
        <v>131</v>
      </c>
      <c r="D53" s="355"/>
      <c r="M53" s="354" t="str">
        <f>'cycle (2)'!B5</f>
        <v>Fine and Dry</v>
      </c>
    </row>
    <row r="54" spans="1:18" x14ac:dyDescent="0.15">
      <c r="A54" s="353"/>
      <c r="B54" s="174" t="s">
        <v>3</v>
      </c>
      <c r="C54" s="350"/>
      <c r="D54" s="351"/>
      <c r="E54" s="349"/>
      <c r="F54" s="352" t="s">
        <v>4</v>
      </c>
      <c r="G54" s="351"/>
      <c r="H54" s="351"/>
      <c r="I54" s="349"/>
      <c r="J54" s="352" t="s">
        <v>5</v>
      </c>
      <c r="K54" s="350"/>
      <c r="L54" s="350"/>
      <c r="M54" s="349"/>
      <c r="N54" s="174" t="s">
        <v>6</v>
      </c>
      <c r="O54" s="351"/>
      <c r="P54" s="350"/>
      <c r="Q54" s="349"/>
      <c r="R54" s="168" t="s">
        <v>36</v>
      </c>
    </row>
    <row r="55" spans="1:18" s="325" customFormat="1" ht="14" thickBot="1" x14ac:dyDescent="0.2">
      <c r="A55" s="333"/>
      <c r="B55" s="345"/>
      <c r="C55" s="346" t="str">
        <f>C30</f>
        <v>Glenmore (N)</v>
      </c>
      <c r="D55" s="348"/>
      <c r="E55" s="342"/>
      <c r="F55" s="347"/>
      <c r="G55" s="344" t="str">
        <f>G30</f>
        <v>XXXX</v>
      </c>
      <c r="H55" s="348"/>
      <c r="I55" s="342"/>
      <c r="J55" s="347"/>
      <c r="K55" s="346" t="str">
        <f>K30</f>
        <v>Glenmore (S)</v>
      </c>
      <c r="L55" s="343"/>
      <c r="M55" s="342"/>
      <c r="N55" s="345"/>
      <c r="O55" s="344" t="str">
        <f>O30</f>
        <v>Upland</v>
      </c>
      <c r="P55" s="343"/>
      <c r="Q55" s="342"/>
      <c r="R55" s="228"/>
    </row>
    <row r="56" spans="1:18" s="334" customFormat="1" ht="11" x14ac:dyDescent="0.15">
      <c r="A56" s="341"/>
      <c r="B56" s="339" t="s">
        <v>7</v>
      </c>
      <c r="C56" s="337" t="s">
        <v>8</v>
      </c>
      <c r="D56" s="338" t="s">
        <v>9</v>
      </c>
      <c r="E56" s="336" t="s">
        <v>10</v>
      </c>
      <c r="F56" s="340" t="s">
        <v>7</v>
      </c>
      <c r="G56" s="338" t="s">
        <v>8</v>
      </c>
      <c r="H56" s="338" t="s">
        <v>9</v>
      </c>
      <c r="I56" s="336" t="s">
        <v>10</v>
      </c>
      <c r="J56" s="340" t="s">
        <v>7</v>
      </c>
      <c r="K56" s="337" t="s">
        <v>8</v>
      </c>
      <c r="L56" s="337" t="s">
        <v>9</v>
      </c>
      <c r="M56" s="336" t="s">
        <v>10</v>
      </c>
      <c r="N56" s="339" t="s">
        <v>7</v>
      </c>
      <c r="O56" s="338" t="s">
        <v>8</v>
      </c>
      <c r="P56" s="337" t="s">
        <v>9</v>
      </c>
      <c r="Q56" s="336" t="s">
        <v>10</v>
      </c>
      <c r="R56" s="335"/>
    </row>
    <row r="57" spans="1:18" s="325" customFormat="1" x14ac:dyDescent="0.15">
      <c r="A57" s="333"/>
      <c r="B57" s="330"/>
      <c r="C57" s="328"/>
      <c r="D57" s="329"/>
      <c r="E57" s="331"/>
      <c r="F57" s="332"/>
      <c r="G57" s="329"/>
      <c r="H57" s="329"/>
      <c r="I57" s="331"/>
      <c r="J57" s="332"/>
      <c r="K57" s="328"/>
      <c r="L57" s="328"/>
      <c r="M57" s="331"/>
      <c r="N57" s="330"/>
      <c r="O57" s="329"/>
      <c r="P57" s="328"/>
      <c r="Q57" s="327"/>
      <c r="R57" s="220"/>
    </row>
    <row r="58" spans="1:18" s="325" customFormat="1" x14ac:dyDescent="0.15">
      <c r="A58" s="326" t="s">
        <v>127</v>
      </c>
      <c r="B58" s="132">
        <v>16</v>
      </c>
      <c r="C58" s="133">
        <v>3</v>
      </c>
      <c r="D58" s="143"/>
      <c r="E58" s="145">
        <f t="shared" ref="E58:E65" si="29">SUM(B58:D58)</f>
        <v>19</v>
      </c>
      <c r="F58" s="150"/>
      <c r="G58" s="151"/>
      <c r="H58" s="151"/>
      <c r="I58" s="145">
        <f t="shared" ref="I58:I65" si="30">SUM(F58:H58)</f>
        <v>0</v>
      </c>
      <c r="J58" s="144"/>
      <c r="K58" s="133">
        <v>0</v>
      </c>
      <c r="L58" s="133">
        <v>0</v>
      </c>
      <c r="M58" s="145">
        <f t="shared" ref="M58:M65" si="31">SUM(J58:L58)</f>
        <v>0</v>
      </c>
      <c r="N58" s="132">
        <v>0</v>
      </c>
      <c r="O58" s="143"/>
      <c r="P58" s="133">
        <v>0</v>
      </c>
      <c r="Q58" s="145">
        <f t="shared" ref="Q58:Q65" si="32">SUM(N58:P58)</f>
        <v>0</v>
      </c>
      <c r="R58" s="146">
        <f t="shared" ref="R58:R65" si="33">SUM(B58:D58)+SUM(J58:L58)+SUM(N58:P58)</f>
        <v>19</v>
      </c>
    </row>
    <row r="59" spans="1:18" s="325" customFormat="1" x14ac:dyDescent="0.15">
      <c r="A59" s="326" t="s">
        <v>126</v>
      </c>
      <c r="B59" s="132">
        <v>6</v>
      </c>
      <c r="C59" s="133">
        <v>4</v>
      </c>
      <c r="D59" s="143"/>
      <c r="E59" s="145">
        <f t="shared" si="29"/>
        <v>10</v>
      </c>
      <c r="F59" s="150"/>
      <c r="G59" s="151"/>
      <c r="H59" s="151"/>
      <c r="I59" s="145">
        <f t="shared" si="30"/>
        <v>0</v>
      </c>
      <c r="J59" s="144"/>
      <c r="K59" s="133">
        <v>0</v>
      </c>
      <c r="L59" s="133">
        <v>0</v>
      </c>
      <c r="M59" s="145">
        <f t="shared" si="31"/>
        <v>0</v>
      </c>
      <c r="N59" s="132">
        <v>3</v>
      </c>
      <c r="O59" s="143"/>
      <c r="P59" s="133">
        <v>0</v>
      </c>
      <c r="Q59" s="145">
        <f t="shared" si="32"/>
        <v>3</v>
      </c>
      <c r="R59" s="146">
        <f t="shared" si="33"/>
        <v>13</v>
      </c>
    </row>
    <row r="60" spans="1:18" s="325" customFormat="1" x14ac:dyDescent="0.15">
      <c r="A60" s="326" t="s">
        <v>125</v>
      </c>
      <c r="B60" s="132">
        <v>17</v>
      </c>
      <c r="C60" s="133">
        <v>4</v>
      </c>
      <c r="D60" s="143"/>
      <c r="E60" s="145">
        <f t="shared" si="29"/>
        <v>21</v>
      </c>
      <c r="F60" s="150"/>
      <c r="G60" s="151"/>
      <c r="H60" s="151"/>
      <c r="I60" s="145">
        <f t="shared" si="30"/>
        <v>0</v>
      </c>
      <c r="J60" s="144"/>
      <c r="K60" s="133">
        <v>0</v>
      </c>
      <c r="L60" s="133">
        <v>0</v>
      </c>
      <c r="M60" s="145">
        <f t="shared" si="31"/>
        <v>0</v>
      </c>
      <c r="N60" s="132">
        <v>1</v>
      </c>
      <c r="O60" s="143"/>
      <c r="P60" s="133">
        <v>0</v>
      </c>
      <c r="Q60" s="145">
        <f t="shared" si="32"/>
        <v>1</v>
      </c>
      <c r="R60" s="146">
        <f t="shared" si="33"/>
        <v>22</v>
      </c>
    </row>
    <row r="61" spans="1:18" s="325" customFormat="1" x14ac:dyDescent="0.15">
      <c r="A61" s="326" t="s">
        <v>124</v>
      </c>
      <c r="B61" s="132">
        <v>23</v>
      </c>
      <c r="C61" s="133">
        <v>4</v>
      </c>
      <c r="D61" s="143"/>
      <c r="E61" s="145">
        <f t="shared" si="29"/>
        <v>27</v>
      </c>
      <c r="F61" s="150"/>
      <c r="G61" s="151"/>
      <c r="H61" s="151"/>
      <c r="I61" s="145">
        <f t="shared" si="30"/>
        <v>0</v>
      </c>
      <c r="J61" s="144"/>
      <c r="K61" s="133">
        <v>0</v>
      </c>
      <c r="L61" s="133">
        <v>3</v>
      </c>
      <c r="M61" s="145">
        <f t="shared" si="31"/>
        <v>3</v>
      </c>
      <c r="N61" s="132">
        <v>1</v>
      </c>
      <c r="O61" s="143"/>
      <c r="P61" s="133">
        <v>1</v>
      </c>
      <c r="Q61" s="145">
        <f t="shared" si="32"/>
        <v>2</v>
      </c>
      <c r="R61" s="146">
        <f t="shared" si="33"/>
        <v>32</v>
      </c>
    </row>
    <row r="62" spans="1:18" s="325" customFormat="1" x14ac:dyDescent="0.15">
      <c r="A62" s="326" t="s">
        <v>123</v>
      </c>
      <c r="B62" s="132">
        <v>22</v>
      </c>
      <c r="C62" s="133">
        <v>4</v>
      </c>
      <c r="D62" s="143"/>
      <c r="E62" s="145">
        <f t="shared" si="29"/>
        <v>26</v>
      </c>
      <c r="F62" s="150"/>
      <c r="G62" s="151"/>
      <c r="H62" s="151"/>
      <c r="I62" s="145">
        <f t="shared" si="30"/>
        <v>0</v>
      </c>
      <c r="J62" s="144"/>
      <c r="K62" s="133">
        <v>2</v>
      </c>
      <c r="L62" s="133">
        <v>0</v>
      </c>
      <c r="M62" s="145">
        <f t="shared" si="31"/>
        <v>2</v>
      </c>
      <c r="N62" s="132">
        <v>0</v>
      </c>
      <c r="O62" s="143"/>
      <c r="P62" s="133">
        <v>0</v>
      </c>
      <c r="Q62" s="145">
        <f t="shared" si="32"/>
        <v>0</v>
      </c>
      <c r="R62" s="146">
        <f t="shared" si="33"/>
        <v>28</v>
      </c>
    </row>
    <row r="63" spans="1:18" s="325" customFormat="1" x14ac:dyDescent="0.15">
      <c r="A63" s="326" t="s">
        <v>122</v>
      </c>
      <c r="B63" s="132">
        <v>27</v>
      </c>
      <c r="C63" s="133">
        <v>9</v>
      </c>
      <c r="D63" s="143"/>
      <c r="E63" s="145">
        <f t="shared" si="29"/>
        <v>36</v>
      </c>
      <c r="F63" s="150"/>
      <c r="G63" s="151"/>
      <c r="H63" s="151"/>
      <c r="I63" s="145">
        <f t="shared" si="30"/>
        <v>0</v>
      </c>
      <c r="J63" s="144"/>
      <c r="K63" s="133">
        <v>0</v>
      </c>
      <c r="L63" s="133">
        <v>0</v>
      </c>
      <c r="M63" s="145">
        <f t="shared" si="31"/>
        <v>0</v>
      </c>
      <c r="N63" s="132">
        <v>0</v>
      </c>
      <c r="O63" s="143"/>
      <c r="P63" s="133">
        <v>0</v>
      </c>
      <c r="Q63" s="145">
        <f t="shared" si="32"/>
        <v>0</v>
      </c>
      <c r="R63" s="146">
        <f t="shared" si="33"/>
        <v>36</v>
      </c>
    </row>
    <row r="64" spans="1:18" s="325" customFormat="1" x14ac:dyDescent="0.15">
      <c r="A64" s="326" t="s">
        <v>121</v>
      </c>
      <c r="B64" s="132">
        <v>28</v>
      </c>
      <c r="C64" s="133">
        <v>1</v>
      </c>
      <c r="D64" s="143"/>
      <c r="E64" s="145">
        <f t="shared" si="29"/>
        <v>29</v>
      </c>
      <c r="F64" s="150"/>
      <c r="G64" s="151"/>
      <c r="H64" s="151"/>
      <c r="I64" s="145">
        <f t="shared" si="30"/>
        <v>0</v>
      </c>
      <c r="J64" s="144"/>
      <c r="K64" s="133">
        <v>0</v>
      </c>
      <c r="L64" s="133">
        <v>0</v>
      </c>
      <c r="M64" s="145">
        <f t="shared" si="31"/>
        <v>0</v>
      </c>
      <c r="N64" s="132">
        <v>0</v>
      </c>
      <c r="O64" s="143"/>
      <c r="P64" s="133">
        <v>0</v>
      </c>
      <c r="Q64" s="145">
        <f t="shared" si="32"/>
        <v>0</v>
      </c>
      <c r="R64" s="146">
        <f t="shared" si="33"/>
        <v>29</v>
      </c>
    </row>
    <row r="65" spans="1:18" s="325" customFormat="1" x14ac:dyDescent="0.15">
      <c r="A65" s="326" t="s">
        <v>120</v>
      </c>
      <c r="B65" s="132">
        <v>8</v>
      </c>
      <c r="C65" s="133">
        <v>2</v>
      </c>
      <c r="D65" s="143"/>
      <c r="E65" s="145">
        <f t="shared" si="29"/>
        <v>10</v>
      </c>
      <c r="F65" s="150"/>
      <c r="G65" s="151"/>
      <c r="H65" s="151"/>
      <c r="I65" s="145">
        <f t="shared" si="30"/>
        <v>0</v>
      </c>
      <c r="J65" s="144"/>
      <c r="K65" s="133">
        <v>0</v>
      </c>
      <c r="L65" s="133">
        <v>0</v>
      </c>
      <c r="M65" s="145">
        <f t="shared" si="31"/>
        <v>0</v>
      </c>
      <c r="N65" s="132">
        <v>0</v>
      </c>
      <c r="O65" s="143"/>
      <c r="P65" s="133">
        <v>0</v>
      </c>
      <c r="Q65" s="145">
        <f t="shared" si="32"/>
        <v>0</v>
      </c>
      <c r="R65" s="146">
        <f t="shared" si="33"/>
        <v>10</v>
      </c>
    </row>
    <row r="66" spans="1:18" s="325" customFormat="1" ht="14" thickBot="1" x14ac:dyDescent="0.2">
      <c r="A66" s="323"/>
      <c r="B66" s="137"/>
      <c r="C66" s="136"/>
      <c r="D66" s="158"/>
      <c r="E66" s="159"/>
      <c r="F66" s="157"/>
      <c r="G66" s="158"/>
      <c r="H66" s="158"/>
      <c r="I66" s="159"/>
      <c r="J66" s="157"/>
      <c r="K66" s="136"/>
      <c r="L66" s="136"/>
      <c r="M66" s="159"/>
      <c r="N66" s="137"/>
      <c r="O66" s="158"/>
      <c r="P66" s="136"/>
      <c r="Q66" s="159"/>
      <c r="R66" s="228"/>
    </row>
    <row r="67" spans="1:18" s="325" customFormat="1" ht="14" hidden="1" thickBot="1" x14ac:dyDescent="0.2">
      <c r="A67" s="323" t="s">
        <v>119</v>
      </c>
      <c r="B67" s="137">
        <f>SUM(B58:B65)</f>
        <v>147</v>
      </c>
      <c r="C67" s="136">
        <f>SUM(C58:C65)</f>
        <v>31</v>
      </c>
      <c r="D67" s="158">
        <f t="shared" ref="D67:I71" si="34">SUM(D58:D61)</f>
        <v>0</v>
      </c>
      <c r="E67" s="159">
        <f t="shared" si="34"/>
        <v>77</v>
      </c>
      <c r="F67" s="157">
        <f t="shared" si="34"/>
        <v>0</v>
      </c>
      <c r="G67" s="158">
        <f t="shared" si="34"/>
        <v>0</v>
      </c>
      <c r="H67" s="158">
        <f t="shared" si="34"/>
        <v>0</v>
      </c>
      <c r="I67" s="159">
        <f t="shared" si="34"/>
        <v>0</v>
      </c>
      <c r="J67" s="157">
        <f>SUM(J58:J65)</f>
        <v>0</v>
      </c>
      <c r="K67" s="136">
        <f>SUM(K58:K65)</f>
        <v>2</v>
      </c>
      <c r="L67" s="136">
        <f>SUM(L58:L65)</f>
        <v>3</v>
      </c>
      <c r="M67" s="159">
        <f>SUM(M58:M61)</f>
        <v>3</v>
      </c>
      <c r="N67" s="137">
        <f>SUM(N58:N65)</f>
        <v>5</v>
      </c>
      <c r="O67" s="158">
        <f>SUM(O58:O61)</f>
        <v>0</v>
      </c>
      <c r="P67" s="136">
        <f>SUM(P58:P65)</f>
        <v>1</v>
      </c>
      <c r="Q67" s="159">
        <f t="shared" ref="Q67:R71" si="35">SUM(Q58:Q61)</f>
        <v>6</v>
      </c>
      <c r="R67" s="325">
        <f t="shared" si="35"/>
        <v>86</v>
      </c>
    </row>
    <row r="68" spans="1:18" s="325" customFormat="1" ht="14" hidden="1" thickBot="1" x14ac:dyDescent="0.2">
      <c r="A68" s="323" t="s">
        <v>118</v>
      </c>
      <c r="B68" s="137">
        <f t="shared" ref="B68:C71" si="36">SUM(B59:B62)</f>
        <v>68</v>
      </c>
      <c r="C68" s="136">
        <f t="shared" si="36"/>
        <v>16</v>
      </c>
      <c r="D68" s="158">
        <f t="shared" si="34"/>
        <v>0</v>
      </c>
      <c r="E68" s="159">
        <f t="shared" si="34"/>
        <v>84</v>
      </c>
      <c r="F68" s="157">
        <f t="shared" si="34"/>
        <v>0</v>
      </c>
      <c r="G68" s="158">
        <f t="shared" si="34"/>
        <v>0</v>
      </c>
      <c r="H68" s="158">
        <f t="shared" si="34"/>
        <v>0</v>
      </c>
      <c r="I68" s="159">
        <f t="shared" si="34"/>
        <v>0</v>
      </c>
      <c r="J68" s="157">
        <f t="shared" ref="J68:L71" si="37">SUM(J59:J62)</f>
        <v>0</v>
      </c>
      <c r="K68" s="136">
        <f t="shared" si="37"/>
        <v>2</v>
      </c>
      <c r="L68" s="136">
        <f t="shared" si="37"/>
        <v>3</v>
      </c>
      <c r="M68" s="159">
        <f>SUM(M59:M62)</f>
        <v>5</v>
      </c>
      <c r="N68" s="137">
        <f>SUM(N59:N62)</f>
        <v>5</v>
      </c>
      <c r="O68" s="158">
        <f>SUM(O59:O62)</f>
        <v>0</v>
      </c>
      <c r="P68" s="136">
        <f>SUM(P59:P62)</f>
        <v>1</v>
      </c>
      <c r="Q68" s="159">
        <f t="shared" si="35"/>
        <v>6</v>
      </c>
      <c r="R68" s="325">
        <f t="shared" si="35"/>
        <v>95</v>
      </c>
    </row>
    <row r="69" spans="1:18" s="325" customFormat="1" ht="14" hidden="1" thickBot="1" x14ac:dyDescent="0.2">
      <c r="A69" s="323" t="s">
        <v>117</v>
      </c>
      <c r="B69" s="137">
        <f t="shared" si="36"/>
        <v>89</v>
      </c>
      <c r="C69" s="136">
        <f t="shared" si="36"/>
        <v>21</v>
      </c>
      <c r="D69" s="158">
        <f t="shared" si="34"/>
        <v>0</v>
      </c>
      <c r="E69" s="159">
        <f t="shared" si="34"/>
        <v>110</v>
      </c>
      <c r="F69" s="157">
        <f t="shared" si="34"/>
        <v>0</v>
      </c>
      <c r="G69" s="158">
        <f t="shared" si="34"/>
        <v>0</v>
      </c>
      <c r="H69" s="158">
        <f t="shared" si="34"/>
        <v>0</v>
      </c>
      <c r="I69" s="159">
        <f t="shared" si="34"/>
        <v>0</v>
      </c>
      <c r="J69" s="157">
        <f t="shared" si="37"/>
        <v>0</v>
      </c>
      <c r="K69" s="136">
        <f t="shared" si="37"/>
        <v>2</v>
      </c>
      <c r="L69" s="136">
        <f t="shared" si="37"/>
        <v>3</v>
      </c>
      <c r="M69" s="159">
        <f>SUM(M60:M63)</f>
        <v>5</v>
      </c>
      <c r="N69" s="137">
        <f>SUM(N60:N63)</f>
        <v>2</v>
      </c>
      <c r="O69" s="158">
        <f>SUM(O60:O63)</f>
        <v>0</v>
      </c>
      <c r="P69" s="136">
        <f>SUM(P60:P63)</f>
        <v>1</v>
      </c>
      <c r="Q69" s="159">
        <f t="shared" si="35"/>
        <v>3</v>
      </c>
      <c r="R69" s="325">
        <f t="shared" si="35"/>
        <v>118</v>
      </c>
    </row>
    <row r="70" spans="1:18" s="325" customFormat="1" ht="14" hidden="1" thickBot="1" x14ac:dyDescent="0.2">
      <c r="A70" s="323" t="s">
        <v>116</v>
      </c>
      <c r="B70" s="137">
        <f t="shared" si="36"/>
        <v>100</v>
      </c>
      <c r="C70" s="136">
        <f t="shared" si="36"/>
        <v>18</v>
      </c>
      <c r="D70" s="158">
        <f t="shared" si="34"/>
        <v>0</v>
      </c>
      <c r="E70" s="159">
        <f t="shared" si="34"/>
        <v>118</v>
      </c>
      <c r="F70" s="157">
        <f t="shared" si="34"/>
        <v>0</v>
      </c>
      <c r="G70" s="158">
        <f t="shared" si="34"/>
        <v>0</v>
      </c>
      <c r="H70" s="158">
        <f t="shared" si="34"/>
        <v>0</v>
      </c>
      <c r="I70" s="159">
        <f t="shared" si="34"/>
        <v>0</v>
      </c>
      <c r="J70" s="157">
        <f t="shared" si="37"/>
        <v>0</v>
      </c>
      <c r="K70" s="136">
        <f t="shared" si="37"/>
        <v>2</v>
      </c>
      <c r="L70" s="136">
        <f t="shared" si="37"/>
        <v>3</v>
      </c>
      <c r="M70" s="159">
        <f>SUM(M61:M64)</f>
        <v>5</v>
      </c>
      <c r="N70" s="137">
        <f>SUM(N61:N64)</f>
        <v>1</v>
      </c>
      <c r="O70" s="158">
        <f>SUM(O61:O64)</f>
        <v>0</v>
      </c>
      <c r="P70" s="136">
        <f>SUM(P61:P64)</f>
        <v>1</v>
      </c>
      <c r="Q70" s="159">
        <f t="shared" si="35"/>
        <v>2</v>
      </c>
      <c r="R70" s="325">
        <f t="shared" si="35"/>
        <v>125</v>
      </c>
    </row>
    <row r="71" spans="1:18" s="325" customFormat="1" ht="14" hidden="1" thickBot="1" x14ac:dyDescent="0.2">
      <c r="A71" s="320" t="s">
        <v>115</v>
      </c>
      <c r="B71" s="224">
        <f t="shared" si="36"/>
        <v>85</v>
      </c>
      <c r="C71" s="225">
        <f t="shared" si="36"/>
        <v>16</v>
      </c>
      <c r="D71" s="223">
        <f t="shared" si="34"/>
        <v>0</v>
      </c>
      <c r="E71" s="226">
        <f t="shared" si="34"/>
        <v>101</v>
      </c>
      <c r="F71" s="227">
        <f t="shared" si="34"/>
        <v>0</v>
      </c>
      <c r="G71" s="223">
        <f t="shared" si="34"/>
        <v>0</v>
      </c>
      <c r="H71" s="223">
        <f t="shared" si="34"/>
        <v>0</v>
      </c>
      <c r="I71" s="226">
        <f t="shared" si="34"/>
        <v>0</v>
      </c>
      <c r="J71" s="227">
        <f t="shared" si="37"/>
        <v>0</v>
      </c>
      <c r="K71" s="225">
        <f t="shared" si="37"/>
        <v>2</v>
      </c>
      <c r="L71" s="225">
        <f t="shared" si="37"/>
        <v>0</v>
      </c>
      <c r="M71" s="226">
        <f>SUM(M62:M65)</f>
        <v>2</v>
      </c>
      <c r="N71" s="224">
        <f>SUM(N62:N65)</f>
        <v>0</v>
      </c>
      <c r="O71" s="223">
        <f>SUM(O62:O65)</f>
        <v>0</v>
      </c>
      <c r="P71" s="225">
        <f>SUM(P62:P65)</f>
        <v>0</v>
      </c>
      <c r="Q71" s="226">
        <f t="shared" si="35"/>
        <v>0</v>
      </c>
      <c r="R71" s="325">
        <f t="shared" si="35"/>
        <v>103</v>
      </c>
    </row>
    <row r="72" spans="1:18" x14ac:dyDescent="0.15">
      <c r="A72" s="324"/>
      <c r="B72" s="161"/>
      <c r="C72" s="162"/>
      <c r="D72" s="166"/>
      <c r="E72" s="164"/>
      <c r="F72" s="165"/>
      <c r="G72" s="166"/>
      <c r="H72" s="166"/>
      <c r="I72" s="164"/>
      <c r="J72" s="165"/>
      <c r="K72" s="162"/>
      <c r="L72" s="162"/>
      <c r="M72" s="164"/>
      <c r="N72" s="161"/>
      <c r="O72" s="166"/>
      <c r="P72" s="162"/>
      <c r="Q72" s="164"/>
      <c r="R72" s="168"/>
    </row>
    <row r="73" spans="1:18" x14ac:dyDescent="0.15">
      <c r="A73" s="323" t="s">
        <v>114</v>
      </c>
      <c r="B73" s="142">
        <f t="shared" ref="B73:R73" si="38">SUM(B58:B65)</f>
        <v>147</v>
      </c>
      <c r="C73" s="169">
        <f t="shared" si="38"/>
        <v>31</v>
      </c>
      <c r="D73" s="321">
        <f t="shared" si="38"/>
        <v>0</v>
      </c>
      <c r="E73" s="247">
        <f t="shared" si="38"/>
        <v>178</v>
      </c>
      <c r="F73" s="322">
        <f t="shared" si="38"/>
        <v>0</v>
      </c>
      <c r="G73" s="321">
        <f t="shared" si="38"/>
        <v>0</v>
      </c>
      <c r="H73" s="321">
        <f t="shared" si="38"/>
        <v>0</v>
      </c>
      <c r="I73" s="247">
        <f t="shared" si="38"/>
        <v>0</v>
      </c>
      <c r="J73" s="322">
        <f t="shared" si="38"/>
        <v>0</v>
      </c>
      <c r="K73" s="169">
        <f t="shared" si="38"/>
        <v>2</v>
      </c>
      <c r="L73" s="169">
        <f t="shared" si="38"/>
        <v>3</v>
      </c>
      <c r="M73" s="247">
        <f t="shared" si="38"/>
        <v>5</v>
      </c>
      <c r="N73" s="142">
        <f t="shared" si="38"/>
        <v>5</v>
      </c>
      <c r="O73" s="321">
        <f t="shared" si="38"/>
        <v>0</v>
      </c>
      <c r="P73" s="169">
        <f t="shared" si="38"/>
        <v>1</v>
      </c>
      <c r="Q73" s="247">
        <f t="shared" si="38"/>
        <v>6</v>
      </c>
      <c r="R73" s="173">
        <f t="shared" si="38"/>
        <v>189</v>
      </c>
    </row>
    <row r="74" spans="1:18" x14ac:dyDescent="0.15">
      <c r="A74" s="323" t="s">
        <v>11</v>
      </c>
      <c r="B74" s="142">
        <f t="shared" ref="B74:R74" si="39">MAX(B67:B71)</f>
        <v>147</v>
      </c>
      <c r="C74" s="169">
        <f t="shared" si="39"/>
        <v>31</v>
      </c>
      <c r="D74" s="321">
        <f t="shared" si="39"/>
        <v>0</v>
      </c>
      <c r="E74" s="247">
        <f t="shared" si="39"/>
        <v>118</v>
      </c>
      <c r="F74" s="322">
        <f t="shared" si="39"/>
        <v>0</v>
      </c>
      <c r="G74" s="321">
        <f t="shared" si="39"/>
        <v>0</v>
      </c>
      <c r="H74" s="321">
        <f t="shared" si="39"/>
        <v>0</v>
      </c>
      <c r="I74" s="247">
        <f t="shared" si="39"/>
        <v>0</v>
      </c>
      <c r="J74" s="322">
        <f t="shared" si="39"/>
        <v>0</v>
      </c>
      <c r="K74" s="169">
        <f t="shared" si="39"/>
        <v>2</v>
      </c>
      <c r="L74" s="169">
        <f t="shared" si="39"/>
        <v>3</v>
      </c>
      <c r="M74" s="247">
        <f t="shared" si="39"/>
        <v>5</v>
      </c>
      <c r="N74" s="142">
        <f t="shared" si="39"/>
        <v>5</v>
      </c>
      <c r="O74" s="321">
        <f t="shared" si="39"/>
        <v>0</v>
      </c>
      <c r="P74" s="169">
        <f t="shared" si="39"/>
        <v>1</v>
      </c>
      <c r="Q74" s="247">
        <f t="shared" si="39"/>
        <v>6</v>
      </c>
      <c r="R74" s="173">
        <f t="shared" si="39"/>
        <v>125</v>
      </c>
    </row>
    <row r="75" spans="1:18" x14ac:dyDescent="0.15">
      <c r="A75" s="323" t="s">
        <v>12</v>
      </c>
      <c r="B75" s="142">
        <f t="shared" ref="B75:R75" si="40">SUM(B58:B65)/2</f>
        <v>73.5</v>
      </c>
      <c r="C75" s="169">
        <f t="shared" si="40"/>
        <v>15.5</v>
      </c>
      <c r="D75" s="321">
        <f t="shared" si="40"/>
        <v>0</v>
      </c>
      <c r="E75" s="247">
        <f t="shared" si="40"/>
        <v>89</v>
      </c>
      <c r="F75" s="322">
        <f t="shared" si="40"/>
        <v>0</v>
      </c>
      <c r="G75" s="321">
        <f t="shared" si="40"/>
        <v>0</v>
      </c>
      <c r="H75" s="321">
        <f t="shared" si="40"/>
        <v>0</v>
      </c>
      <c r="I75" s="247">
        <f t="shared" si="40"/>
        <v>0</v>
      </c>
      <c r="J75" s="322">
        <f t="shared" si="40"/>
        <v>0</v>
      </c>
      <c r="K75" s="169">
        <f t="shared" si="40"/>
        <v>1</v>
      </c>
      <c r="L75" s="169">
        <f t="shared" si="40"/>
        <v>1.5</v>
      </c>
      <c r="M75" s="247">
        <f t="shared" si="40"/>
        <v>2.5</v>
      </c>
      <c r="N75" s="142">
        <f t="shared" si="40"/>
        <v>2.5</v>
      </c>
      <c r="O75" s="321">
        <f t="shared" si="40"/>
        <v>0</v>
      </c>
      <c r="P75" s="169">
        <f t="shared" si="40"/>
        <v>0.5</v>
      </c>
      <c r="Q75" s="247">
        <f t="shared" si="40"/>
        <v>3</v>
      </c>
      <c r="R75" s="173">
        <f t="shared" si="40"/>
        <v>94.5</v>
      </c>
    </row>
    <row r="76" spans="1:18" ht="14" thickBot="1" x14ac:dyDescent="0.2">
      <c r="A76" s="320"/>
      <c r="B76" s="182"/>
      <c r="C76" s="183"/>
      <c r="D76" s="212"/>
      <c r="E76" s="213"/>
      <c r="F76" s="214"/>
      <c r="G76" s="212"/>
      <c r="H76" s="212"/>
      <c r="I76" s="213"/>
      <c r="J76" s="214"/>
      <c r="K76" s="183"/>
      <c r="L76" s="183"/>
      <c r="M76" s="213"/>
      <c r="N76" s="182"/>
      <c r="O76" s="212"/>
      <c r="P76" s="183"/>
      <c r="Q76" s="213"/>
      <c r="R76" s="215"/>
    </row>
    <row r="77" spans="1:18" x14ac:dyDescent="0.15">
      <c r="A77" s="357"/>
      <c r="B77" s="125"/>
      <c r="C77" s="125"/>
      <c r="D77" s="124"/>
      <c r="E77" s="124"/>
      <c r="F77" s="124"/>
      <c r="G77" s="124"/>
      <c r="H77" s="124"/>
      <c r="I77" s="124"/>
      <c r="J77" s="124"/>
      <c r="K77" s="125"/>
      <c r="L77" s="125"/>
      <c r="M77" s="124"/>
      <c r="N77" s="125"/>
      <c r="O77" s="124"/>
      <c r="P77" s="125"/>
      <c r="Q77" s="124"/>
    </row>
    <row r="78" spans="1:18" ht="14" thickBot="1" x14ac:dyDescent="0.2">
      <c r="A78" s="356"/>
      <c r="B78" s="354" t="s">
        <v>130</v>
      </c>
      <c r="D78" s="355"/>
      <c r="M78" s="354" t="str">
        <f>'cycle (2)'!B6</f>
        <v>Fine and Dry</v>
      </c>
    </row>
    <row r="79" spans="1:18" x14ac:dyDescent="0.15">
      <c r="A79" s="353"/>
      <c r="B79" s="174" t="s">
        <v>3</v>
      </c>
      <c r="C79" s="350"/>
      <c r="D79" s="351"/>
      <c r="E79" s="349"/>
      <c r="F79" s="352" t="s">
        <v>4</v>
      </c>
      <c r="G79" s="351"/>
      <c r="H79" s="351"/>
      <c r="I79" s="349"/>
      <c r="J79" s="352" t="s">
        <v>5</v>
      </c>
      <c r="K79" s="350"/>
      <c r="L79" s="350"/>
      <c r="M79" s="349"/>
      <c r="N79" s="174" t="s">
        <v>6</v>
      </c>
      <c r="O79" s="351"/>
      <c r="P79" s="350"/>
      <c r="Q79" s="349"/>
      <c r="R79" s="168" t="s">
        <v>36</v>
      </c>
    </row>
    <row r="80" spans="1:18" s="325" customFormat="1" ht="14" thickBot="1" x14ac:dyDescent="0.2">
      <c r="A80" s="333"/>
      <c r="B80" s="345"/>
      <c r="C80" s="346" t="str">
        <f>C55</f>
        <v>Glenmore (N)</v>
      </c>
      <c r="D80" s="348"/>
      <c r="E80" s="342"/>
      <c r="F80" s="347"/>
      <c r="G80" s="344" t="str">
        <f>G55</f>
        <v>XXXX</v>
      </c>
      <c r="H80" s="348"/>
      <c r="I80" s="342"/>
      <c r="J80" s="347"/>
      <c r="K80" s="346" t="str">
        <f>K55</f>
        <v>Glenmore (S)</v>
      </c>
      <c r="L80" s="343"/>
      <c r="M80" s="342"/>
      <c r="N80" s="345"/>
      <c r="O80" s="344" t="str">
        <f>O55</f>
        <v>Upland</v>
      </c>
      <c r="P80" s="343"/>
      <c r="Q80" s="342"/>
      <c r="R80" s="228"/>
    </row>
    <row r="81" spans="1:18" s="334" customFormat="1" ht="11" x14ac:dyDescent="0.15">
      <c r="A81" s="341"/>
      <c r="B81" s="339" t="s">
        <v>7</v>
      </c>
      <c r="C81" s="337" t="s">
        <v>8</v>
      </c>
      <c r="D81" s="338" t="s">
        <v>9</v>
      </c>
      <c r="E81" s="336" t="s">
        <v>10</v>
      </c>
      <c r="F81" s="340" t="s">
        <v>7</v>
      </c>
      <c r="G81" s="338" t="s">
        <v>8</v>
      </c>
      <c r="H81" s="338" t="s">
        <v>9</v>
      </c>
      <c r="I81" s="336" t="s">
        <v>10</v>
      </c>
      <c r="J81" s="340" t="s">
        <v>7</v>
      </c>
      <c r="K81" s="337" t="s">
        <v>8</v>
      </c>
      <c r="L81" s="337" t="s">
        <v>9</v>
      </c>
      <c r="M81" s="336" t="s">
        <v>10</v>
      </c>
      <c r="N81" s="339" t="s">
        <v>7</v>
      </c>
      <c r="O81" s="338" t="s">
        <v>8</v>
      </c>
      <c r="P81" s="337" t="s">
        <v>9</v>
      </c>
      <c r="Q81" s="336" t="s">
        <v>10</v>
      </c>
      <c r="R81" s="335"/>
    </row>
    <row r="82" spans="1:18" s="325" customFormat="1" x14ac:dyDescent="0.15">
      <c r="A82" s="333"/>
      <c r="B82" s="330"/>
      <c r="C82" s="328"/>
      <c r="D82" s="329"/>
      <c r="E82" s="331"/>
      <c r="F82" s="332"/>
      <c r="G82" s="329"/>
      <c r="H82" s="329"/>
      <c r="I82" s="331"/>
      <c r="J82" s="332"/>
      <c r="K82" s="328"/>
      <c r="L82" s="328"/>
      <c r="M82" s="331"/>
      <c r="N82" s="330"/>
      <c r="O82" s="329"/>
      <c r="P82" s="328"/>
      <c r="Q82" s="327"/>
      <c r="R82" s="220"/>
    </row>
    <row r="83" spans="1:18" s="325" customFormat="1" x14ac:dyDescent="0.15">
      <c r="A83" s="326" t="s">
        <v>127</v>
      </c>
      <c r="B83" s="132">
        <v>8</v>
      </c>
      <c r="C83" s="133">
        <v>4</v>
      </c>
      <c r="D83" s="143"/>
      <c r="E83" s="145">
        <f t="shared" ref="E83:E90" si="41">SUM(B83:D83)</f>
        <v>12</v>
      </c>
      <c r="F83" s="150"/>
      <c r="G83" s="151"/>
      <c r="H83" s="151"/>
      <c r="I83" s="145">
        <f t="shared" ref="I83:I90" si="42">SUM(F83:H83)</f>
        <v>0</v>
      </c>
      <c r="J83" s="144"/>
      <c r="K83" s="133">
        <v>0</v>
      </c>
      <c r="L83" s="133">
        <v>0</v>
      </c>
      <c r="M83" s="145">
        <f t="shared" ref="M83:M90" si="43">SUM(J83:L83)</f>
        <v>0</v>
      </c>
      <c r="N83" s="132">
        <v>1</v>
      </c>
      <c r="O83" s="143"/>
      <c r="P83" s="133">
        <v>0</v>
      </c>
      <c r="Q83" s="145">
        <f t="shared" ref="Q83:Q90" si="44">SUM(N83:P83)</f>
        <v>1</v>
      </c>
      <c r="R83" s="146">
        <f t="shared" ref="R83:R90" si="45">SUM(B83:D83)+SUM(J83:L83)+SUM(N83:P83)</f>
        <v>13</v>
      </c>
    </row>
    <row r="84" spans="1:18" s="325" customFormat="1" x14ac:dyDescent="0.15">
      <c r="A84" s="326" t="s">
        <v>126</v>
      </c>
      <c r="B84" s="132">
        <v>11</v>
      </c>
      <c r="C84" s="133">
        <v>6</v>
      </c>
      <c r="D84" s="143"/>
      <c r="E84" s="145">
        <f t="shared" si="41"/>
        <v>17</v>
      </c>
      <c r="F84" s="150"/>
      <c r="G84" s="151"/>
      <c r="H84" s="151"/>
      <c r="I84" s="145">
        <f t="shared" si="42"/>
        <v>0</v>
      </c>
      <c r="J84" s="144"/>
      <c r="K84" s="133">
        <v>0</v>
      </c>
      <c r="L84" s="133">
        <v>0</v>
      </c>
      <c r="M84" s="145">
        <f t="shared" si="43"/>
        <v>0</v>
      </c>
      <c r="N84" s="132">
        <v>1</v>
      </c>
      <c r="O84" s="143"/>
      <c r="P84" s="133">
        <v>0</v>
      </c>
      <c r="Q84" s="145">
        <f t="shared" si="44"/>
        <v>1</v>
      </c>
      <c r="R84" s="146">
        <f t="shared" si="45"/>
        <v>18</v>
      </c>
    </row>
    <row r="85" spans="1:18" s="325" customFormat="1" x14ac:dyDescent="0.15">
      <c r="A85" s="326" t="s">
        <v>125</v>
      </c>
      <c r="B85" s="132">
        <v>8</v>
      </c>
      <c r="C85" s="133">
        <v>4</v>
      </c>
      <c r="D85" s="143"/>
      <c r="E85" s="145">
        <f t="shared" si="41"/>
        <v>12</v>
      </c>
      <c r="F85" s="150"/>
      <c r="G85" s="151"/>
      <c r="H85" s="151"/>
      <c r="I85" s="145">
        <f t="shared" si="42"/>
        <v>0</v>
      </c>
      <c r="J85" s="144"/>
      <c r="K85" s="133">
        <v>0</v>
      </c>
      <c r="L85" s="133">
        <v>0</v>
      </c>
      <c r="M85" s="145">
        <f t="shared" si="43"/>
        <v>0</v>
      </c>
      <c r="N85" s="132">
        <v>1</v>
      </c>
      <c r="O85" s="143"/>
      <c r="P85" s="133">
        <v>0</v>
      </c>
      <c r="Q85" s="145">
        <f t="shared" si="44"/>
        <v>1</v>
      </c>
      <c r="R85" s="146">
        <f t="shared" si="45"/>
        <v>13</v>
      </c>
    </row>
    <row r="86" spans="1:18" s="325" customFormat="1" x14ac:dyDescent="0.15">
      <c r="A86" s="326" t="s">
        <v>124</v>
      </c>
      <c r="B86" s="132">
        <v>30</v>
      </c>
      <c r="C86" s="133">
        <v>10</v>
      </c>
      <c r="D86" s="143"/>
      <c r="E86" s="145">
        <f t="shared" si="41"/>
        <v>40</v>
      </c>
      <c r="F86" s="150"/>
      <c r="G86" s="151"/>
      <c r="H86" s="151"/>
      <c r="I86" s="145">
        <f t="shared" si="42"/>
        <v>0</v>
      </c>
      <c r="J86" s="144"/>
      <c r="K86" s="133">
        <v>0</v>
      </c>
      <c r="L86" s="133">
        <v>0</v>
      </c>
      <c r="M86" s="145">
        <f t="shared" si="43"/>
        <v>0</v>
      </c>
      <c r="N86" s="132">
        <v>2</v>
      </c>
      <c r="O86" s="143"/>
      <c r="P86" s="133">
        <v>0</v>
      </c>
      <c r="Q86" s="145">
        <f t="shared" si="44"/>
        <v>2</v>
      </c>
      <c r="R86" s="146">
        <f t="shared" si="45"/>
        <v>42</v>
      </c>
    </row>
    <row r="87" spans="1:18" s="325" customFormat="1" x14ac:dyDescent="0.15">
      <c r="A87" s="326" t="s">
        <v>123</v>
      </c>
      <c r="B87" s="132">
        <v>19</v>
      </c>
      <c r="C87" s="133">
        <v>5</v>
      </c>
      <c r="D87" s="143"/>
      <c r="E87" s="145">
        <f t="shared" si="41"/>
        <v>24</v>
      </c>
      <c r="F87" s="150"/>
      <c r="G87" s="151"/>
      <c r="H87" s="151"/>
      <c r="I87" s="145">
        <f t="shared" si="42"/>
        <v>0</v>
      </c>
      <c r="J87" s="144"/>
      <c r="K87" s="133">
        <v>2</v>
      </c>
      <c r="L87" s="133">
        <v>1</v>
      </c>
      <c r="M87" s="145">
        <f t="shared" si="43"/>
        <v>3</v>
      </c>
      <c r="N87" s="132">
        <v>1</v>
      </c>
      <c r="O87" s="143"/>
      <c r="P87" s="133">
        <v>0</v>
      </c>
      <c r="Q87" s="145">
        <f t="shared" si="44"/>
        <v>1</v>
      </c>
      <c r="R87" s="146">
        <f t="shared" si="45"/>
        <v>28</v>
      </c>
    </row>
    <row r="88" spans="1:18" s="325" customFormat="1" x14ac:dyDescent="0.15">
      <c r="A88" s="326" t="s">
        <v>122</v>
      </c>
      <c r="B88" s="132">
        <v>28</v>
      </c>
      <c r="C88" s="133">
        <v>3</v>
      </c>
      <c r="D88" s="143"/>
      <c r="E88" s="145">
        <f t="shared" si="41"/>
        <v>31</v>
      </c>
      <c r="F88" s="150"/>
      <c r="G88" s="151"/>
      <c r="H88" s="151"/>
      <c r="I88" s="145">
        <f t="shared" si="42"/>
        <v>0</v>
      </c>
      <c r="J88" s="144"/>
      <c r="K88" s="133">
        <v>0</v>
      </c>
      <c r="L88" s="133">
        <v>0</v>
      </c>
      <c r="M88" s="145">
        <f t="shared" si="43"/>
        <v>0</v>
      </c>
      <c r="N88" s="132">
        <v>0</v>
      </c>
      <c r="O88" s="143"/>
      <c r="P88" s="133">
        <v>0</v>
      </c>
      <c r="Q88" s="145">
        <f t="shared" si="44"/>
        <v>0</v>
      </c>
      <c r="R88" s="146">
        <f t="shared" si="45"/>
        <v>31</v>
      </c>
    </row>
    <row r="89" spans="1:18" s="325" customFormat="1" x14ac:dyDescent="0.15">
      <c r="A89" s="326" t="s">
        <v>121</v>
      </c>
      <c r="B89" s="132">
        <v>18</v>
      </c>
      <c r="C89" s="133">
        <v>7</v>
      </c>
      <c r="D89" s="143"/>
      <c r="E89" s="145">
        <f t="shared" si="41"/>
        <v>25</v>
      </c>
      <c r="F89" s="150"/>
      <c r="G89" s="151"/>
      <c r="H89" s="151"/>
      <c r="I89" s="145">
        <f t="shared" si="42"/>
        <v>0</v>
      </c>
      <c r="J89" s="144"/>
      <c r="K89" s="133">
        <v>0</v>
      </c>
      <c r="L89" s="133">
        <v>0</v>
      </c>
      <c r="M89" s="145">
        <f t="shared" si="43"/>
        <v>0</v>
      </c>
      <c r="N89" s="132">
        <v>0</v>
      </c>
      <c r="O89" s="143"/>
      <c r="P89" s="133">
        <v>1</v>
      </c>
      <c r="Q89" s="145">
        <f t="shared" si="44"/>
        <v>1</v>
      </c>
      <c r="R89" s="146">
        <f t="shared" si="45"/>
        <v>26</v>
      </c>
    </row>
    <row r="90" spans="1:18" s="325" customFormat="1" x14ac:dyDescent="0.15">
      <c r="A90" s="326" t="s">
        <v>120</v>
      </c>
      <c r="B90" s="132">
        <v>20</v>
      </c>
      <c r="C90" s="133">
        <v>3</v>
      </c>
      <c r="D90" s="143"/>
      <c r="E90" s="145">
        <f t="shared" si="41"/>
        <v>23</v>
      </c>
      <c r="F90" s="150"/>
      <c r="G90" s="151"/>
      <c r="H90" s="151"/>
      <c r="I90" s="145">
        <f t="shared" si="42"/>
        <v>0</v>
      </c>
      <c r="J90" s="144"/>
      <c r="K90" s="133">
        <v>1</v>
      </c>
      <c r="L90" s="133">
        <v>1</v>
      </c>
      <c r="M90" s="145">
        <f t="shared" si="43"/>
        <v>2</v>
      </c>
      <c r="N90" s="132">
        <v>0</v>
      </c>
      <c r="O90" s="143"/>
      <c r="P90" s="133">
        <v>0</v>
      </c>
      <c r="Q90" s="145">
        <f t="shared" si="44"/>
        <v>0</v>
      </c>
      <c r="R90" s="146">
        <f t="shared" si="45"/>
        <v>25</v>
      </c>
    </row>
    <row r="91" spans="1:18" s="325" customFormat="1" ht="14" thickBot="1" x14ac:dyDescent="0.2">
      <c r="A91" s="323"/>
      <c r="B91" s="137"/>
      <c r="C91" s="136"/>
      <c r="D91" s="158"/>
      <c r="E91" s="159"/>
      <c r="F91" s="157"/>
      <c r="G91" s="158"/>
      <c r="H91" s="158"/>
      <c r="I91" s="159"/>
      <c r="J91" s="157"/>
      <c r="K91" s="136"/>
      <c r="L91" s="136"/>
      <c r="M91" s="159"/>
      <c r="N91" s="137"/>
      <c r="O91" s="158"/>
      <c r="P91" s="136"/>
      <c r="Q91" s="159"/>
      <c r="R91" s="228"/>
    </row>
    <row r="92" spans="1:18" s="325" customFormat="1" ht="14" hidden="1" thickBot="1" x14ac:dyDescent="0.2">
      <c r="A92" s="323" t="s">
        <v>119</v>
      </c>
      <c r="B92" s="137">
        <f>SUM(B83:B90)</f>
        <v>142</v>
      </c>
      <c r="C92" s="136">
        <f>SUM(C83:C90)</f>
        <v>42</v>
      </c>
      <c r="D92" s="158">
        <f t="shared" ref="D92:I96" si="46">SUM(D83:D86)</f>
        <v>0</v>
      </c>
      <c r="E92" s="159">
        <f t="shared" si="46"/>
        <v>81</v>
      </c>
      <c r="F92" s="157">
        <f t="shared" si="46"/>
        <v>0</v>
      </c>
      <c r="G92" s="158">
        <f t="shared" si="46"/>
        <v>0</v>
      </c>
      <c r="H92" s="158">
        <f t="shared" si="46"/>
        <v>0</v>
      </c>
      <c r="I92" s="159">
        <f t="shared" si="46"/>
        <v>0</v>
      </c>
      <c r="J92" s="157">
        <f>SUM(J83:J90)</f>
        <v>0</v>
      </c>
      <c r="K92" s="136">
        <f>SUM(K83:K90)</f>
        <v>3</v>
      </c>
      <c r="L92" s="136">
        <f>SUM(L83:L90)</f>
        <v>2</v>
      </c>
      <c r="M92" s="159">
        <f>SUM(M83:M86)</f>
        <v>0</v>
      </c>
      <c r="N92" s="137">
        <f>SUM(N83:N90)</f>
        <v>6</v>
      </c>
      <c r="O92" s="158">
        <f>SUM(O83:O86)</f>
        <v>0</v>
      </c>
      <c r="P92" s="136">
        <f>SUM(P83:P90)</f>
        <v>1</v>
      </c>
      <c r="Q92" s="159">
        <f t="shared" ref="Q92:R96" si="47">SUM(Q83:Q86)</f>
        <v>5</v>
      </c>
      <c r="R92" s="325">
        <f t="shared" si="47"/>
        <v>86</v>
      </c>
    </row>
    <row r="93" spans="1:18" s="325" customFormat="1" ht="14" hidden="1" thickBot="1" x14ac:dyDescent="0.2">
      <c r="A93" s="323" t="s">
        <v>118</v>
      </c>
      <c r="B93" s="137">
        <f t="shared" ref="B93:C96" si="48">SUM(B84:B87)</f>
        <v>68</v>
      </c>
      <c r="C93" s="136">
        <f t="shared" si="48"/>
        <v>25</v>
      </c>
      <c r="D93" s="158">
        <f t="shared" si="46"/>
        <v>0</v>
      </c>
      <c r="E93" s="159">
        <f t="shared" si="46"/>
        <v>93</v>
      </c>
      <c r="F93" s="157">
        <f t="shared" si="46"/>
        <v>0</v>
      </c>
      <c r="G93" s="158">
        <f t="shared" si="46"/>
        <v>0</v>
      </c>
      <c r="H93" s="158">
        <f t="shared" si="46"/>
        <v>0</v>
      </c>
      <c r="I93" s="159">
        <f t="shared" si="46"/>
        <v>0</v>
      </c>
      <c r="J93" s="157">
        <f t="shared" ref="J93:L96" si="49">SUM(J84:J87)</f>
        <v>0</v>
      </c>
      <c r="K93" s="136">
        <f t="shared" si="49"/>
        <v>2</v>
      </c>
      <c r="L93" s="136">
        <f t="shared" si="49"/>
        <v>1</v>
      </c>
      <c r="M93" s="159">
        <f>SUM(M84:M87)</f>
        <v>3</v>
      </c>
      <c r="N93" s="137">
        <f>SUM(N84:N87)</f>
        <v>5</v>
      </c>
      <c r="O93" s="158">
        <f>SUM(O84:O87)</f>
        <v>0</v>
      </c>
      <c r="P93" s="136">
        <f>SUM(P84:P87)</f>
        <v>0</v>
      </c>
      <c r="Q93" s="159">
        <f t="shared" si="47"/>
        <v>5</v>
      </c>
      <c r="R93" s="325">
        <f t="shared" si="47"/>
        <v>101</v>
      </c>
    </row>
    <row r="94" spans="1:18" s="325" customFormat="1" ht="14" hidden="1" thickBot="1" x14ac:dyDescent="0.2">
      <c r="A94" s="323" t="s">
        <v>117</v>
      </c>
      <c r="B94" s="137">
        <f t="shared" si="48"/>
        <v>85</v>
      </c>
      <c r="C94" s="136">
        <f t="shared" si="48"/>
        <v>22</v>
      </c>
      <c r="D94" s="158">
        <f t="shared" si="46"/>
        <v>0</v>
      </c>
      <c r="E94" s="159">
        <f t="shared" si="46"/>
        <v>107</v>
      </c>
      <c r="F94" s="157">
        <f t="shared" si="46"/>
        <v>0</v>
      </c>
      <c r="G94" s="158">
        <f t="shared" si="46"/>
        <v>0</v>
      </c>
      <c r="H94" s="158">
        <f t="shared" si="46"/>
        <v>0</v>
      </c>
      <c r="I94" s="159">
        <f t="shared" si="46"/>
        <v>0</v>
      </c>
      <c r="J94" s="157">
        <f t="shared" si="49"/>
        <v>0</v>
      </c>
      <c r="K94" s="136">
        <f t="shared" si="49"/>
        <v>2</v>
      </c>
      <c r="L94" s="136">
        <f t="shared" si="49"/>
        <v>1</v>
      </c>
      <c r="M94" s="159">
        <f>SUM(M85:M88)</f>
        <v>3</v>
      </c>
      <c r="N94" s="137">
        <f>SUM(N85:N88)</f>
        <v>4</v>
      </c>
      <c r="O94" s="158">
        <f>SUM(O85:O88)</f>
        <v>0</v>
      </c>
      <c r="P94" s="136">
        <f>SUM(P85:P88)</f>
        <v>0</v>
      </c>
      <c r="Q94" s="159">
        <f t="shared" si="47"/>
        <v>4</v>
      </c>
      <c r="R94" s="325">
        <f t="shared" si="47"/>
        <v>114</v>
      </c>
    </row>
    <row r="95" spans="1:18" s="325" customFormat="1" ht="14" hidden="1" thickBot="1" x14ac:dyDescent="0.2">
      <c r="A95" s="323" t="s">
        <v>116</v>
      </c>
      <c r="B95" s="137">
        <f t="shared" si="48"/>
        <v>95</v>
      </c>
      <c r="C95" s="136">
        <f t="shared" si="48"/>
        <v>25</v>
      </c>
      <c r="D95" s="158">
        <f t="shared" si="46"/>
        <v>0</v>
      </c>
      <c r="E95" s="159">
        <f t="shared" si="46"/>
        <v>120</v>
      </c>
      <c r="F95" s="157">
        <f t="shared" si="46"/>
        <v>0</v>
      </c>
      <c r="G95" s="158">
        <f t="shared" si="46"/>
        <v>0</v>
      </c>
      <c r="H95" s="158">
        <f t="shared" si="46"/>
        <v>0</v>
      </c>
      <c r="I95" s="159">
        <f t="shared" si="46"/>
        <v>0</v>
      </c>
      <c r="J95" s="157">
        <f t="shared" si="49"/>
        <v>0</v>
      </c>
      <c r="K95" s="136">
        <f t="shared" si="49"/>
        <v>2</v>
      </c>
      <c r="L95" s="136">
        <f t="shared" si="49"/>
        <v>1</v>
      </c>
      <c r="M95" s="159">
        <f>SUM(M86:M89)</f>
        <v>3</v>
      </c>
      <c r="N95" s="137">
        <f>SUM(N86:N89)</f>
        <v>3</v>
      </c>
      <c r="O95" s="158">
        <f>SUM(O86:O89)</f>
        <v>0</v>
      </c>
      <c r="P95" s="136">
        <f>SUM(P86:P89)</f>
        <v>1</v>
      </c>
      <c r="Q95" s="159">
        <f t="shared" si="47"/>
        <v>4</v>
      </c>
      <c r="R95" s="325">
        <f t="shared" si="47"/>
        <v>127</v>
      </c>
    </row>
    <row r="96" spans="1:18" s="325" customFormat="1" ht="14" hidden="1" thickBot="1" x14ac:dyDescent="0.2">
      <c r="A96" s="320" t="s">
        <v>115</v>
      </c>
      <c r="B96" s="224">
        <f t="shared" si="48"/>
        <v>85</v>
      </c>
      <c r="C96" s="225">
        <f t="shared" si="48"/>
        <v>18</v>
      </c>
      <c r="D96" s="223">
        <f t="shared" si="46"/>
        <v>0</v>
      </c>
      <c r="E96" s="226">
        <f t="shared" si="46"/>
        <v>103</v>
      </c>
      <c r="F96" s="227">
        <f t="shared" si="46"/>
        <v>0</v>
      </c>
      <c r="G96" s="223">
        <f t="shared" si="46"/>
        <v>0</v>
      </c>
      <c r="H96" s="223">
        <f t="shared" si="46"/>
        <v>0</v>
      </c>
      <c r="I96" s="226">
        <f t="shared" si="46"/>
        <v>0</v>
      </c>
      <c r="J96" s="227">
        <f t="shared" si="49"/>
        <v>0</v>
      </c>
      <c r="K96" s="225">
        <f t="shared" si="49"/>
        <v>3</v>
      </c>
      <c r="L96" s="225">
        <f t="shared" si="49"/>
        <v>2</v>
      </c>
      <c r="M96" s="226">
        <f>SUM(M87:M90)</f>
        <v>5</v>
      </c>
      <c r="N96" s="224">
        <f>SUM(N87:N90)</f>
        <v>1</v>
      </c>
      <c r="O96" s="223">
        <f>SUM(O87:O90)</f>
        <v>0</v>
      </c>
      <c r="P96" s="225">
        <f>SUM(P87:P90)</f>
        <v>1</v>
      </c>
      <c r="Q96" s="226">
        <f t="shared" si="47"/>
        <v>2</v>
      </c>
      <c r="R96" s="325">
        <f t="shared" si="47"/>
        <v>110</v>
      </c>
    </row>
    <row r="97" spans="1:18" x14ac:dyDescent="0.15">
      <c r="A97" s="324"/>
      <c r="B97" s="161"/>
      <c r="C97" s="162"/>
      <c r="D97" s="166"/>
      <c r="E97" s="164"/>
      <c r="F97" s="165"/>
      <c r="G97" s="166"/>
      <c r="H97" s="166"/>
      <c r="I97" s="164"/>
      <c r="J97" s="165"/>
      <c r="K97" s="162"/>
      <c r="L97" s="162"/>
      <c r="M97" s="164"/>
      <c r="N97" s="161"/>
      <c r="O97" s="166"/>
      <c r="P97" s="162"/>
      <c r="Q97" s="164"/>
      <c r="R97" s="168"/>
    </row>
    <row r="98" spans="1:18" x14ac:dyDescent="0.15">
      <c r="A98" s="323" t="s">
        <v>114</v>
      </c>
      <c r="B98" s="142">
        <f t="shared" ref="B98:R98" si="50">SUM(B83:B90)</f>
        <v>142</v>
      </c>
      <c r="C98" s="169">
        <f t="shared" si="50"/>
        <v>42</v>
      </c>
      <c r="D98" s="321">
        <f t="shared" si="50"/>
        <v>0</v>
      </c>
      <c r="E98" s="247">
        <f t="shared" si="50"/>
        <v>184</v>
      </c>
      <c r="F98" s="322">
        <f t="shared" si="50"/>
        <v>0</v>
      </c>
      <c r="G98" s="321">
        <f t="shared" si="50"/>
        <v>0</v>
      </c>
      <c r="H98" s="321">
        <f t="shared" si="50"/>
        <v>0</v>
      </c>
      <c r="I98" s="247">
        <f t="shared" si="50"/>
        <v>0</v>
      </c>
      <c r="J98" s="322">
        <f t="shared" si="50"/>
        <v>0</v>
      </c>
      <c r="K98" s="169">
        <f t="shared" si="50"/>
        <v>3</v>
      </c>
      <c r="L98" s="169">
        <f t="shared" si="50"/>
        <v>2</v>
      </c>
      <c r="M98" s="247">
        <f t="shared" si="50"/>
        <v>5</v>
      </c>
      <c r="N98" s="142">
        <f t="shared" si="50"/>
        <v>6</v>
      </c>
      <c r="O98" s="321">
        <f t="shared" si="50"/>
        <v>0</v>
      </c>
      <c r="P98" s="169">
        <f t="shared" si="50"/>
        <v>1</v>
      </c>
      <c r="Q98" s="247">
        <f t="shared" si="50"/>
        <v>7</v>
      </c>
      <c r="R98" s="173">
        <f t="shared" si="50"/>
        <v>196</v>
      </c>
    </row>
    <row r="99" spans="1:18" x14ac:dyDescent="0.15">
      <c r="A99" s="323" t="s">
        <v>11</v>
      </c>
      <c r="B99" s="142">
        <f t="shared" ref="B99:R99" si="51">MAX(B92:B96)</f>
        <v>142</v>
      </c>
      <c r="C99" s="169">
        <f t="shared" si="51"/>
        <v>42</v>
      </c>
      <c r="D99" s="321">
        <f t="shared" si="51"/>
        <v>0</v>
      </c>
      <c r="E99" s="247">
        <f t="shared" si="51"/>
        <v>120</v>
      </c>
      <c r="F99" s="322">
        <f t="shared" si="51"/>
        <v>0</v>
      </c>
      <c r="G99" s="321">
        <f t="shared" si="51"/>
        <v>0</v>
      </c>
      <c r="H99" s="321">
        <f t="shared" si="51"/>
        <v>0</v>
      </c>
      <c r="I99" s="247">
        <f t="shared" si="51"/>
        <v>0</v>
      </c>
      <c r="J99" s="322">
        <f t="shared" si="51"/>
        <v>0</v>
      </c>
      <c r="K99" s="169">
        <f t="shared" si="51"/>
        <v>3</v>
      </c>
      <c r="L99" s="169">
        <f t="shared" si="51"/>
        <v>2</v>
      </c>
      <c r="M99" s="247">
        <f t="shared" si="51"/>
        <v>5</v>
      </c>
      <c r="N99" s="142">
        <f t="shared" si="51"/>
        <v>6</v>
      </c>
      <c r="O99" s="321">
        <f t="shared" si="51"/>
        <v>0</v>
      </c>
      <c r="P99" s="169">
        <f t="shared" si="51"/>
        <v>1</v>
      </c>
      <c r="Q99" s="247">
        <f t="shared" si="51"/>
        <v>5</v>
      </c>
      <c r="R99" s="173">
        <f t="shared" si="51"/>
        <v>127</v>
      </c>
    </row>
    <row r="100" spans="1:18" x14ac:dyDescent="0.15">
      <c r="A100" s="323" t="s">
        <v>12</v>
      </c>
      <c r="B100" s="142">
        <f t="shared" ref="B100:R100" si="52">SUM(B83:B90)/2</f>
        <v>71</v>
      </c>
      <c r="C100" s="169">
        <f t="shared" si="52"/>
        <v>21</v>
      </c>
      <c r="D100" s="321">
        <f t="shared" si="52"/>
        <v>0</v>
      </c>
      <c r="E100" s="247">
        <f t="shared" si="52"/>
        <v>92</v>
      </c>
      <c r="F100" s="322">
        <f t="shared" si="52"/>
        <v>0</v>
      </c>
      <c r="G100" s="321">
        <f t="shared" si="52"/>
        <v>0</v>
      </c>
      <c r="H100" s="321">
        <f t="shared" si="52"/>
        <v>0</v>
      </c>
      <c r="I100" s="247">
        <f t="shared" si="52"/>
        <v>0</v>
      </c>
      <c r="J100" s="322">
        <f t="shared" si="52"/>
        <v>0</v>
      </c>
      <c r="K100" s="169">
        <f t="shared" si="52"/>
        <v>1.5</v>
      </c>
      <c r="L100" s="169">
        <f t="shared" si="52"/>
        <v>1</v>
      </c>
      <c r="M100" s="247">
        <f t="shared" si="52"/>
        <v>2.5</v>
      </c>
      <c r="N100" s="142">
        <f t="shared" si="52"/>
        <v>3</v>
      </c>
      <c r="O100" s="321">
        <f t="shared" si="52"/>
        <v>0</v>
      </c>
      <c r="P100" s="169">
        <f t="shared" si="52"/>
        <v>0.5</v>
      </c>
      <c r="Q100" s="247">
        <f t="shared" si="52"/>
        <v>3.5</v>
      </c>
      <c r="R100" s="173">
        <f t="shared" si="52"/>
        <v>98</v>
      </c>
    </row>
    <row r="101" spans="1:18" ht="14" thickBot="1" x14ac:dyDescent="0.2">
      <c r="A101" s="320"/>
      <c r="B101" s="182"/>
      <c r="C101" s="183"/>
      <c r="D101" s="212"/>
      <c r="E101" s="213"/>
      <c r="F101" s="214"/>
      <c r="G101" s="212"/>
      <c r="H101" s="212"/>
      <c r="I101" s="213"/>
      <c r="J101" s="214"/>
      <c r="K101" s="183"/>
      <c r="L101" s="183"/>
      <c r="M101" s="213"/>
      <c r="N101" s="182"/>
      <c r="O101" s="212"/>
      <c r="P101" s="183"/>
      <c r="Q101" s="213"/>
      <c r="R101" s="215"/>
    </row>
    <row r="102" spans="1:18" x14ac:dyDescent="0.15">
      <c r="A102" s="357"/>
      <c r="B102" s="125"/>
      <c r="C102" s="125"/>
      <c r="D102" s="124"/>
      <c r="E102" s="124"/>
      <c r="F102" s="124"/>
      <c r="G102" s="124"/>
      <c r="H102" s="124"/>
      <c r="I102" s="124"/>
      <c r="J102" s="124"/>
      <c r="K102" s="125"/>
      <c r="L102" s="125"/>
      <c r="M102" s="124"/>
      <c r="N102" s="125"/>
      <c r="O102" s="124"/>
      <c r="P102" s="125"/>
      <c r="Q102" s="124"/>
    </row>
    <row r="103" spans="1:18" ht="14" thickBot="1" x14ac:dyDescent="0.2">
      <c r="A103" s="356"/>
      <c r="B103" s="354" t="s">
        <v>129</v>
      </c>
      <c r="D103" s="355"/>
      <c r="L103" s="354"/>
      <c r="M103" s="354">
        <f>'cycle (2)'!C7</f>
        <v>0</v>
      </c>
      <c r="N103" s="29"/>
    </row>
    <row r="104" spans="1:18" x14ac:dyDescent="0.15">
      <c r="A104" s="353"/>
      <c r="B104" s="174" t="s">
        <v>3</v>
      </c>
      <c r="C104" s="350"/>
      <c r="D104" s="351"/>
      <c r="E104" s="349"/>
      <c r="F104" s="352" t="s">
        <v>4</v>
      </c>
      <c r="G104" s="351"/>
      <c r="H104" s="351"/>
      <c r="I104" s="349"/>
      <c r="J104" s="352" t="s">
        <v>5</v>
      </c>
      <c r="K104" s="350"/>
      <c r="L104" s="350"/>
      <c r="M104" s="349"/>
      <c r="N104" s="174" t="s">
        <v>6</v>
      </c>
      <c r="O104" s="351"/>
      <c r="P104" s="350"/>
      <c r="Q104" s="349"/>
      <c r="R104" s="168" t="s">
        <v>36</v>
      </c>
    </row>
    <row r="105" spans="1:18" s="325" customFormat="1" ht="14" thickBot="1" x14ac:dyDescent="0.2">
      <c r="A105" s="333"/>
      <c r="B105" s="345"/>
      <c r="C105" s="346" t="str">
        <f>C80</f>
        <v>Glenmore (N)</v>
      </c>
      <c r="D105" s="348"/>
      <c r="E105" s="342"/>
      <c r="F105" s="347"/>
      <c r="G105" s="344" t="str">
        <f>G80</f>
        <v>XXXX</v>
      </c>
      <c r="H105" s="348"/>
      <c r="I105" s="342"/>
      <c r="J105" s="347"/>
      <c r="K105" s="346" t="str">
        <f>K80</f>
        <v>Glenmore (S)</v>
      </c>
      <c r="L105" s="343"/>
      <c r="M105" s="342"/>
      <c r="N105" s="345"/>
      <c r="O105" s="344" t="str">
        <f>O80</f>
        <v>Upland</v>
      </c>
      <c r="P105" s="343"/>
      <c r="Q105" s="342"/>
      <c r="R105" s="228"/>
    </row>
    <row r="106" spans="1:18" s="334" customFormat="1" ht="11" x14ac:dyDescent="0.15">
      <c r="A106" s="341"/>
      <c r="B106" s="339" t="s">
        <v>7</v>
      </c>
      <c r="C106" s="337" t="s">
        <v>8</v>
      </c>
      <c r="D106" s="338" t="s">
        <v>9</v>
      </c>
      <c r="E106" s="336" t="s">
        <v>10</v>
      </c>
      <c r="F106" s="340" t="s">
        <v>7</v>
      </c>
      <c r="G106" s="338" t="s">
        <v>8</v>
      </c>
      <c r="H106" s="338" t="s">
        <v>9</v>
      </c>
      <c r="I106" s="336" t="s">
        <v>10</v>
      </c>
      <c r="J106" s="340" t="s">
        <v>7</v>
      </c>
      <c r="K106" s="337" t="s">
        <v>8</v>
      </c>
      <c r="L106" s="337" t="s">
        <v>9</v>
      </c>
      <c r="M106" s="336" t="s">
        <v>10</v>
      </c>
      <c r="N106" s="339" t="s">
        <v>7</v>
      </c>
      <c r="O106" s="338" t="s">
        <v>8</v>
      </c>
      <c r="P106" s="337" t="s">
        <v>9</v>
      </c>
      <c r="Q106" s="336" t="s">
        <v>10</v>
      </c>
      <c r="R106" s="335"/>
    </row>
    <row r="107" spans="1:18" s="325" customFormat="1" x14ac:dyDescent="0.15">
      <c r="A107" s="333"/>
      <c r="B107" s="330"/>
      <c r="C107" s="328"/>
      <c r="D107" s="329"/>
      <c r="E107" s="331"/>
      <c r="F107" s="332"/>
      <c r="G107" s="329"/>
      <c r="H107" s="329"/>
      <c r="I107" s="331"/>
      <c r="J107" s="332"/>
      <c r="K107" s="328"/>
      <c r="L107" s="328"/>
      <c r="M107" s="331"/>
      <c r="N107" s="330"/>
      <c r="O107" s="329"/>
      <c r="P107" s="328"/>
      <c r="Q107" s="327"/>
      <c r="R107" s="220"/>
    </row>
    <row r="108" spans="1:18" s="325" customFormat="1" x14ac:dyDescent="0.15">
      <c r="A108" s="326" t="s">
        <v>127</v>
      </c>
      <c r="B108" s="132">
        <v>8</v>
      </c>
      <c r="C108" s="133">
        <v>4</v>
      </c>
      <c r="D108" s="143"/>
      <c r="E108" s="145">
        <f>SUM(B108:D108)</f>
        <v>12</v>
      </c>
      <c r="F108" s="150"/>
      <c r="G108" s="151"/>
      <c r="H108" s="151"/>
      <c r="I108" s="145">
        <f t="shared" ref="I108:I115" si="53">SUM(F108:H108)</f>
        <v>0</v>
      </c>
      <c r="J108" s="144"/>
      <c r="K108" s="133">
        <v>0</v>
      </c>
      <c r="L108" s="133">
        <v>0</v>
      </c>
      <c r="M108" s="145">
        <f t="shared" ref="M108:M115" si="54">SUM(J108:L108)</f>
        <v>0</v>
      </c>
      <c r="N108" s="132">
        <v>0</v>
      </c>
      <c r="O108" s="143"/>
      <c r="P108" s="133">
        <v>0</v>
      </c>
      <c r="Q108" s="145">
        <f t="shared" ref="Q108:Q115" si="55">SUM(N108:P108)</f>
        <v>0</v>
      </c>
      <c r="R108" s="146">
        <f t="shared" ref="R108:R115" si="56">SUM(B108:D108)+SUM(J108:L108)+SUM(N108:P108)</f>
        <v>12</v>
      </c>
    </row>
    <row r="109" spans="1:18" s="325" customFormat="1" x14ac:dyDescent="0.15">
      <c r="A109" s="326" t="s">
        <v>126</v>
      </c>
      <c r="B109" s="132">
        <v>9</v>
      </c>
      <c r="C109" s="133">
        <v>1</v>
      </c>
      <c r="D109" s="143"/>
      <c r="E109" s="145">
        <f>SUM(B109:D109)</f>
        <v>10</v>
      </c>
      <c r="F109" s="150"/>
      <c r="G109" s="151"/>
      <c r="H109" s="151"/>
      <c r="I109" s="145">
        <f t="shared" si="53"/>
        <v>0</v>
      </c>
      <c r="J109" s="144"/>
      <c r="K109" s="133">
        <v>0</v>
      </c>
      <c r="L109" s="133">
        <v>0</v>
      </c>
      <c r="M109" s="145">
        <f t="shared" si="54"/>
        <v>0</v>
      </c>
      <c r="N109" s="132">
        <v>0</v>
      </c>
      <c r="O109" s="143"/>
      <c r="P109" s="133">
        <v>1</v>
      </c>
      <c r="Q109" s="145">
        <f t="shared" si="55"/>
        <v>1</v>
      </c>
      <c r="R109" s="146">
        <f t="shared" si="56"/>
        <v>11</v>
      </c>
    </row>
    <row r="110" spans="1:18" s="325" customFormat="1" x14ac:dyDescent="0.15">
      <c r="A110" s="326" t="s">
        <v>125</v>
      </c>
      <c r="B110" s="132">
        <v>9</v>
      </c>
      <c r="C110" s="133">
        <v>5</v>
      </c>
      <c r="D110" s="143"/>
      <c r="E110" s="145">
        <f>SUM(B110:D110)</f>
        <v>14</v>
      </c>
      <c r="F110" s="150"/>
      <c r="G110" s="151"/>
      <c r="H110" s="151"/>
      <c r="I110" s="145">
        <f t="shared" si="53"/>
        <v>0</v>
      </c>
      <c r="J110" s="144"/>
      <c r="K110" s="133">
        <v>1</v>
      </c>
      <c r="L110" s="133">
        <v>0</v>
      </c>
      <c r="M110" s="145">
        <f t="shared" si="54"/>
        <v>1</v>
      </c>
      <c r="N110" s="132">
        <v>0</v>
      </c>
      <c r="O110" s="143"/>
      <c r="P110" s="133">
        <v>0</v>
      </c>
      <c r="Q110" s="145">
        <f t="shared" si="55"/>
        <v>0</v>
      </c>
      <c r="R110" s="146">
        <f t="shared" si="56"/>
        <v>15</v>
      </c>
    </row>
    <row r="111" spans="1:18" s="325" customFormat="1" x14ac:dyDescent="0.15">
      <c r="A111" s="326" t="s">
        <v>124</v>
      </c>
      <c r="B111" s="132">
        <v>11</v>
      </c>
      <c r="C111" s="133">
        <v>1</v>
      </c>
      <c r="D111" s="143">
        <v>10</v>
      </c>
      <c r="E111" s="145">
        <v>0</v>
      </c>
      <c r="F111" s="150"/>
      <c r="G111" s="151"/>
      <c r="H111" s="151"/>
      <c r="I111" s="145">
        <f t="shared" si="53"/>
        <v>0</v>
      </c>
      <c r="J111" s="144"/>
      <c r="K111" s="133">
        <v>0</v>
      </c>
      <c r="L111" s="133">
        <v>0</v>
      </c>
      <c r="M111" s="145">
        <f t="shared" si="54"/>
        <v>0</v>
      </c>
      <c r="N111" s="132">
        <v>1</v>
      </c>
      <c r="O111" s="143"/>
      <c r="P111" s="133">
        <v>0</v>
      </c>
      <c r="Q111" s="145">
        <f t="shared" si="55"/>
        <v>1</v>
      </c>
      <c r="R111" s="146">
        <f t="shared" si="56"/>
        <v>23</v>
      </c>
    </row>
    <row r="112" spans="1:18" s="325" customFormat="1" x14ac:dyDescent="0.15">
      <c r="A112" s="326" t="s">
        <v>123</v>
      </c>
      <c r="B112" s="132">
        <v>19</v>
      </c>
      <c r="C112" s="133">
        <v>9</v>
      </c>
      <c r="D112" s="143"/>
      <c r="E112" s="145">
        <f>SUM(B112:D112)</f>
        <v>28</v>
      </c>
      <c r="F112" s="150"/>
      <c r="G112" s="151"/>
      <c r="H112" s="151"/>
      <c r="I112" s="145">
        <f t="shared" si="53"/>
        <v>0</v>
      </c>
      <c r="J112" s="144"/>
      <c r="K112" s="133">
        <v>1</v>
      </c>
      <c r="L112" s="133">
        <v>0</v>
      </c>
      <c r="M112" s="145">
        <f t="shared" si="54"/>
        <v>1</v>
      </c>
      <c r="N112" s="132">
        <v>0</v>
      </c>
      <c r="O112" s="143"/>
      <c r="P112" s="133">
        <v>0</v>
      </c>
      <c r="Q112" s="145">
        <f t="shared" si="55"/>
        <v>0</v>
      </c>
      <c r="R112" s="146">
        <f t="shared" si="56"/>
        <v>29</v>
      </c>
    </row>
    <row r="113" spans="1:18" s="325" customFormat="1" x14ac:dyDescent="0.15">
      <c r="A113" s="326" t="s">
        <v>122</v>
      </c>
      <c r="B113" s="132">
        <v>27</v>
      </c>
      <c r="C113" s="133">
        <v>4</v>
      </c>
      <c r="D113" s="143"/>
      <c r="E113" s="145">
        <f>SUM(B113:D113)</f>
        <v>31</v>
      </c>
      <c r="F113" s="150"/>
      <c r="G113" s="151"/>
      <c r="H113" s="151"/>
      <c r="I113" s="145">
        <f t="shared" si="53"/>
        <v>0</v>
      </c>
      <c r="J113" s="144"/>
      <c r="K113" s="133">
        <v>0</v>
      </c>
      <c r="L113" s="133">
        <v>0</v>
      </c>
      <c r="M113" s="145">
        <f t="shared" si="54"/>
        <v>0</v>
      </c>
      <c r="N113" s="132">
        <v>1</v>
      </c>
      <c r="O113" s="143"/>
      <c r="P113" s="133">
        <v>1</v>
      </c>
      <c r="Q113" s="145">
        <f t="shared" si="55"/>
        <v>2</v>
      </c>
      <c r="R113" s="146">
        <f t="shared" si="56"/>
        <v>33</v>
      </c>
    </row>
    <row r="114" spans="1:18" s="325" customFormat="1" x14ac:dyDescent="0.15">
      <c r="A114" s="326" t="s">
        <v>121</v>
      </c>
      <c r="B114" s="132">
        <v>24</v>
      </c>
      <c r="C114" s="133">
        <v>3</v>
      </c>
      <c r="D114" s="143"/>
      <c r="E114" s="145">
        <f>SUM(B114:D114)</f>
        <v>27</v>
      </c>
      <c r="F114" s="150"/>
      <c r="G114" s="151"/>
      <c r="H114" s="151"/>
      <c r="I114" s="145">
        <f t="shared" si="53"/>
        <v>0</v>
      </c>
      <c r="J114" s="144"/>
      <c r="K114" s="133">
        <v>1</v>
      </c>
      <c r="L114" s="133">
        <v>1</v>
      </c>
      <c r="M114" s="145">
        <f t="shared" si="54"/>
        <v>2</v>
      </c>
      <c r="N114" s="132">
        <v>0</v>
      </c>
      <c r="O114" s="143"/>
      <c r="P114" s="133">
        <v>0</v>
      </c>
      <c r="Q114" s="145">
        <f t="shared" si="55"/>
        <v>0</v>
      </c>
      <c r="R114" s="146">
        <f t="shared" si="56"/>
        <v>29</v>
      </c>
    </row>
    <row r="115" spans="1:18" s="325" customFormat="1" x14ac:dyDescent="0.15">
      <c r="A115" s="326" t="s">
        <v>120</v>
      </c>
      <c r="B115" s="132">
        <v>20</v>
      </c>
      <c r="C115" s="133">
        <v>2</v>
      </c>
      <c r="D115" s="143"/>
      <c r="E115" s="145">
        <f>SUM(B115:D115)</f>
        <v>22</v>
      </c>
      <c r="F115" s="150"/>
      <c r="G115" s="151"/>
      <c r="H115" s="151"/>
      <c r="I115" s="145">
        <f t="shared" si="53"/>
        <v>0</v>
      </c>
      <c r="J115" s="144"/>
      <c r="K115" s="133">
        <v>0</v>
      </c>
      <c r="L115" s="133">
        <v>0</v>
      </c>
      <c r="M115" s="145">
        <f t="shared" si="54"/>
        <v>0</v>
      </c>
      <c r="N115" s="132">
        <v>0</v>
      </c>
      <c r="O115" s="143"/>
      <c r="P115" s="133">
        <v>0</v>
      </c>
      <c r="Q115" s="145">
        <f t="shared" si="55"/>
        <v>0</v>
      </c>
      <c r="R115" s="146">
        <f t="shared" si="56"/>
        <v>22</v>
      </c>
    </row>
    <row r="116" spans="1:18" s="325" customFormat="1" ht="14" thickBot="1" x14ac:dyDescent="0.2">
      <c r="A116" s="323"/>
      <c r="B116" s="137"/>
      <c r="C116" s="136"/>
      <c r="D116" s="158"/>
      <c r="E116" s="159"/>
      <c r="F116" s="157"/>
      <c r="G116" s="158"/>
      <c r="H116" s="158"/>
      <c r="I116" s="159"/>
      <c r="J116" s="157"/>
      <c r="K116" s="136"/>
      <c r="L116" s="136"/>
      <c r="M116" s="159"/>
      <c r="N116" s="137"/>
      <c r="O116" s="158"/>
      <c r="P116" s="136"/>
      <c r="Q116" s="159"/>
      <c r="R116" s="228"/>
    </row>
    <row r="117" spans="1:18" s="325" customFormat="1" ht="14" hidden="1" thickBot="1" x14ac:dyDescent="0.2">
      <c r="A117" s="323" t="s">
        <v>119</v>
      </c>
      <c r="B117" s="137">
        <f>SUM(B108:B115)</f>
        <v>127</v>
      </c>
      <c r="C117" s="136">
        <f>SUM(C108:C115)</f>
        <v>29</v>
      </c>
      <c r="D117" s="158">
        <f t="shared" ref="D117:J121" si="57">SUM(D108:D111)</f>
        <v>10</v>
      </c>
      <c r="E117" s="159">
        <f t="shared" si="57"/>
        <v>36</v>
      </c>
      <c r="F117" s="157">
        <f t="shared" si="57"/>
        <v>0</v>
      </c>
      <c r="G117" s="158">
        <f t="shared" si="57"/>
        <v>0</v>
      </c>
      <c r="H117" s="158">
        <f t="shared" si="57"/>
        <v>0</v>
      </c>
      <c r="I117" s="159">
        <f t="shared" si="57"/>
        <v>0</v>
      </c>
      <c r="J117" s="157">
        <f t="shared" si="57"/>
        <v>0</v>
      </c>
      <c r="K117" s="136">
        <f>SUM(K108:K115)</f>
        <v>3</v>
      </c>
      <c r="L117" s="136">
        <f>SUM(L108:L115)</f>
        <v>1</v>
      </c>
      <c r="M117" s="159">
        <f>SUM(M108:M111)</f>
        <v>1</v>
      </c>
      <c r="N117" s="137">
        <f>SUM(N108:N115)</f>
        <v>2</v>
      </c>
      <c r="O117" s="158">
        <f>SUM(O108:O111)</f>
        <v>0</v>
      </c>
      <c r="P117" s="136">
        <f>SUM(P108:P115)</f>
        <v>2</v>
      </c>
      <c r="Q117" s="159">
        <f t="shared" ref="Q117:R121" si="58">SUM(Q108:Q111)</f>
        <v>2</v>
      </c>
      <c r="R117" s="325">
        <f t="shared" si="58"/>
        <v>61</v>
      </c>
    </row>
    <row r="118" spans="1:18" s="325" customFormat="1" ht="14" hidden="1" thickBot="1" x14ac:dyDescent="0.2">
      <c r="A118" s="323" t="s">
        <v>118</v>
      </c>
      <c r="B118" s="137">
        <f t="shared" ref="B118:C121" si="59">SUM(B109:B112)</f>
        <v>48</v>
      </c>
      <c r="C118" s="136">
        <f t="shared" si="59"/>
        <v>16</v>
      </c>
      <c r="D118" s="158">
        <f t="shared" si="57"/>
        <v>10</v>
      </c>
      <c r="E118" s="159">
        <f t="shared" si="57"/>
        <v>52</v>
      </c>
      <c r="F118" s="157">
        <f t="shared" si="57"/>
        <v>0</v>
      </c>
      <c r="G118" s="158">
        <f t="shared" si="57"/>
        <v>0</v>
      </c>
      <c r="H118" s="158">
        <f t="shared" si="57"/>
        <v>0</v>
      </c>
      <c r="I118" s="159">
        <f t="shared" si="57"/>
        <v>0</v>
      </c>
      <c r="J118" s="157">
        <f t="shared" si="57"/>
        <v>0</v>
      </c>
      <c r="K118" s="136">
        <f t="shared" ref="K118:L121" si="60">SUM(K109:K112)</f>
        <v>2</v>
      </c>
      <c r="L118" s="136">
        <f t="shared" si="60"/>
        <v>0</v>
      </c>
      <c r="M118" s="159">
        <f>SUM(M109:M112)</f>
        <v>2</v>
      </c>
      <c r="N118" s="137">
        <f>SUM(N109:N112)</f>
        <v>1</v>
      </c>
      <c r="O118" s="158">
        <f>SUM(O109:O112)</f>
        <v>0</v>
      </c>
      <c r="P118" s="136">
        <f>SUM(P109:P112)</f>
        <v>1</v>
      </c>
      <c r="Q118" s="159">
        <f t="shared" si="58"/>
        <v>2</v>
      </c>
      <c r="R118" s="325">
        <f t="shared" si="58"/>
        <v>78</v>
      </c>
    </row>
    <row r="119" spans="1:18" s="325" customFormat="1" ht="14" hidden="1" thickBot="1" x14ac:dyDescent="0.2">
      <c r="A119" s="323" t="s">
        <v>117</v>
      </c>
      <c r="B119" s="137">
        <f t="shared" si="59"/>
        <v>66</v>
      </c>
      <c r="C119" s="136">
        <f t="shared" si="59"/>
        <v>19</v>
      </c>
      <c r="D119" s="158">
        <f t="shared" si="57"/>
        <v>10</v>
      </c>
      <c r="E119" s="159">
        <f t="shared" si="57"/>
        <v>73</v>
      </c>
      <c r="F119" s="157">
        <f t="shared" si="57"/>
        <v>0</v>
      </c>
      <c r="G119" s="158">
        <f t="shared" si="57"/>
        <v>0</v>
      </c>
      <c r="H119" s="158">
        <f t="shared" si="57"/>
        <v>0</v>
      </c>
      <c r="I119" s="159">
        <f t="shared" si="57"/>
        <v>0</v>
      </c>
      <c r="J119" s="157">
        <f t="shared" si="57"/>
        <v>0</v>
      </c>
      <c r="K119" s="136">
        <f t="shared" si="60"/>
        <v>2</v>
      </c>
      <c r="L119" s="136">
        <f t="shared" si="60"/>
        <v>0</v>
      </c>
      <c r="M119" s="159">
        <f>SUM(M110:M113)</f>
        <v>2</v>
      </c>
      <c r="N119" s="137">
        <f>SUM(N110:N113)</f>
        <v>2</v>
      </c>
      <c r="O119" s="158">
        <f>SUM(O110:O113)</f>
        <v>0</v>
      </c>
      <c r="P119" s="136">
        <f>SUM(P110:P113)</f>
        <v>1</v>
      </c>
      <c r="Q119" s="159">
        <f t="shared" si="58"/>
        <v>3</v>
      </c>
      <c r="R119" s="325">
        <f t="shared" si="58"/>
        <v>100</v>
      </c>
    </row>
    <row r="120" spans="1:18" s="325" customFormat="1" ht="14" hidden="1" thickBot="1" x14ac:dyDescent="0.2">
      <c r="A120" s="323" t="s">
        <v>116</v>
      </c>
      <c r="B120" s="137">
        <f t="shared" si="59"/>
        <v>81</v>
      </c>
      <c r="C120" s="136">
        <f t="shared" si="59"/>
        <v>17</v>
      </c>
      <c r="D120" s="158">
        <f t="shared" si="57"/>
        <v>10</v>
      </c>
      <c r="E120" s="159">
        <f t="shared" si="57"/>
        <v>86</v>
      </c>
      <c r="F120" s="157">
        <f t="shared" si="57"/>
        <v>0</v>
      </c>
      <c r="G120" s="158">
        <f t="shared" si="57"/>
        <v>0</v>
      </c>
      <c r="H120" s="158">
        <f t="shared" si="57"/>
        <v>0</v>
      </c>
      <c r="I120" s="159">
        <f t="shared" si="57"/>
        <v>0</v>
      </c>
      <c r="J120" s="157">
        <f t="shared" si="57"/>
        <v>0</v>
      </c>
      <c r="K120" s="136">
        <f t="shared" si="60"/>
        <v>2</v>
      </c>
      <c r="L120" s="136">
        <f t="shared" si="60"/>
        <v>1</v>
      </c>
      <c r="M120" s="159">
        <f>SUM(M111:M114)</f>
        <v>3</v>
      </c>
      <c r="N120" s="137">
        <f>SUM(N111:N114)</f>
        <v>2</v>
      </c>
      <c r="O120" s="158">
        <f>SUM(O111:O114)</f>
        <v>0</v>
      </c>
      <c r="P120" s="136">
        <f>SUM(P111:P114)</f>
        <v>1</v>
      </c>
      <c r="Q120" s="159">
        <f t="shared" si="58"/>
        <v>3</v>
      </c>
      <c r="R120" s="325">
        <f t="shared" si="58"/>
        <v>114</v>
      </c>
    </row>
    <row r="121" spans="1:18" s="325" customFormat="1" ht="14" hidden="1" thickBot="1" x14ac:dyDescent="0.2">
      <c r="A121" s="320" t="s">
        <v>115</v>
      </c>
      <c r="B121" s="224">
        <f t="shared" si="59"/>
        <v>90</v>
      </c>
      <c r="C121" s="225">
        <f t="shared" si="59"/>
        <v>18</v>
      </c>
      <c r="D121" s="223">
        <f t="shared" si="57"/>
        <v>0</v>
      </c>
      <c r="E121" s="226">
        <f t="shared" si="57"/>
        <v>108</v>
      </c>
      <c r="F121" s="227">
        <f t="shared" si="57"/>
        <v>0</v>
      </c>
      <c r="G121" s="223">
        <f t="shared" si="57"/>
        <v>0</v>
      </c>
      <c r="H121" s="223">
        <f t="shared" si="57"/>
        <v>0</v>
      </c>
      <c r="I121" s="226">
        <f t="shared" si="57"/>
        <v>0</v>
      </c>
      <c r="J121" s="227">
        <f t="shared" si="57"/>
        <v>0</v>
      </c>
      <c r="K121" s="225">
        <f t="shared" si="60"/>
        <v>2</v>
      </c>
      <c r="L121" s="225">
        <f t="shared" si="60"/>
        <v>1</v>
      </c>
      <c r="M121" s="226">
        <f>SUM(M112:M115)</f>
        <v>3</v>
      </c>
      <c r="N121" s="224">
        <f>SUM(N112:N115)</f>
        <v>1</v>
      </c>
      <c r="O121" s="223">
        <f>SUM(O112:O115)</f>
        <v>0</v>
      </c>
      <c r="P121" s="225">
        <f>SUM(P112:P115)</f>
        <v>1</v>
      </c>
      <c r="Q121" s="226">
        <f t="shared" si="58"/>
        <v>2</v>
      </c>
      <c r="R121" s="325">
        <f t="shared" si="58"/>
        <v>113</v>
      </c>
    </row>
    <row r="122" spans="1:18" x14ac:dyDescent="0.15">
      <c r="A122" s="324"/>
      <c r="B122" s="161"/>
      <c r="C122" s="162"/>
      <c r="D122" s="166"/>
      <c r="E122" s="164"/>
      <c r="F122" s="165"/>
      <c r="G122" s="166"/>
      <c r="H122" s="166"/>
      <c r="I122" s="164"/>
      <c r="J122" s="165"/>
      <c r="K122" s="162"/>
      <c r="L122" s="162"/>
      <c r="M122" s="164"/>
      <c r="N122" s="161"/>
      <c r="O122" s="166"/>
      <c r="P122" s="162"/>
      <c r="Q122" s="164"/>
      <c r="R122" s="168"/>
    </row>
    <row r="123" spans="1:18" x14ac:dyDescent="0.15">
      <c r="A123" s="323" t="s">
        <v>114</v>
      </c>
      <c r="B123" s="142">
        <f t="shared" ref="B123:R123" si="61">SUM(B108:B115)</f>
        <v>127</v>
      </c>
      <c r="C123" s="169">
        <f t="shared" si="61"/>
        <v>29</v>
      </c>
      <c r="D123" s="321">
        <f t="shared" si="61"/>
        <v>10</v>
      </c>
      <c r="E123" s="247">
        <f t="shared" si="61"/>
        <v>144</v>
      </c>
      <c r="F123" s="322">
        <f t="shared" si="61"/>
        <v>0</v>
      </c>
      <c r="G123" s="321">
        <f t="shared" si="61"/>
        <v>0</v>
      </c>
      <c r="H123" s="321">
        <f t="shared" si="61"/>
        <v>0</v>
      </c>
      <c r="I123" s="247">
        <f t="shared" si="61"/>
        <v>0</v>
      </c>
      <c r="J123" s="322">
        <f t="shared" si="61"/>
        <v>0</v>
      </c>
      <c r="K123" s="169">
        <f t="shared" si="61"/>
        <v>3</v>
      </c>
      <c r="L123" s="169">
        <f t="shared" si="61"/>
        <v>1</v>
      </c>
      <c r="M123" s="247">
        <f t="shared" si="61"/>
        <v>4</v>
      </c>
      <c r="N123" s="142">
        <f t="shared" si="61"/>
        <v>2</v>
      </c>
      <c r="O123" s="321">
        <f t="shared" si="61"/>
        <v>0</v>
      </c>
      <c r="P123" s="169">
        <f t="shared" si="61"/>
        <v>2</v>
      </c>
      <c r="Q123" s="247">
        <f t="shared" si="61"/>
        <v>4</v>
      </c>
      <c r="R123" s="173">
        <f t="shared" si="61"/>
        <v>174</v>
      </c>
    </row>
    <row r="124" spans="1:18" x14ac:dyDescent="0.15">
      <c r="A124" s="323" t="s">
        <v>11</v>
      </c>
      <c r="B124" s="142">
        <f t="shared" ref="B124:R124" si="62">MAX(B117:B121)</f>
        <v>127</v>
      </c>
      <c r="C124" s="169">
        <f t="shared" si="62"/>
        <v>29</v>
      </c>
      <c r="D124" s="321">
        <f t="shared" si="62"/>
        <v>10</v>
      </c>
      <c r="E124" s="247">
        <f t="shared" si="62"/>
        <v>108</v>
      </c>
      <c r="F124" s="322">
        <f t="shared" si="62"/>
        <v>0</v>
      </c>
      <c r="G124" s="321">
        <f t="shared" si="62"/>
        <v>0</v>
      </c>
      <c r="H124" s="321">
        <f t="shared" si="62"/>
        <v>0</v>
      </c>
      <c r="I124" s="247">
        <f t="shared" si="62"/>
        <v>0</v>
      </c>
      <c r="J124" s="322">
        <f t="shared" si="62"/>
        <v>0</v>
      </c>
      <c r="K124" s="169">
        <f t="shared" si="62"/>
        <v>3</v>
      </c>
      <c r="L124" s="169">
        <f t="shared" si="62"/>
        <v>1</v>
      </c>
      <c r="M124" s="247">
        <f t="shared" si="62"/>
        <v>3</v>
      </c>
      <c r="N124" s="142">
        <f t="shared" si="62"/>
        <v>2</v>
      </c>
      <c r="O124" s="321">
        <f t="shared" si="62"/>
        <v>0</v>
      </c>
      <c r="P124" s="169">
        <f t="shared" si="62"/>
        <v>2</v>
      </c>
      <c r="Q124" s="247">
        <f t="shared" si="62"/>
        <v>3</v>
      </c>
      <c r="R124" s="173">
        <f t="shared" si="62"/>
        <v>114</v>
      </c>
    </row>
    <row r="125" spans="1:18" x14ac:dyDescent="0.15">
      <c r="A125" s="323" t="s">
        <v>12</v>
      </c>
      <c r="B125" s="142">
        <f t="shared" ref="B125:R125" si="63">SUM(B108:B115)/2</f>
        <v>63.5</v>
      </c>
      <c r="C125" s="169">
        <f t="shared" si="63"/>
        <v>14.5</v>
      </c>
      <c r="D125" s="321">
        <f t="shared" si="63"/>
        <v>5</v>
      </c>
      <c r="E125" s="247">
        <f t="shared" si="63"/>
        <v>72</v>
      </c>
      <c r="F125" s="322">
        <f t="shared" si="63"/>
        <v>0</v>
      </c>
      <c r="G125" s="321">
        <f t="shared" si="63"/>
        <v>0</v>
      </c>
      <c r="H125" s="321">
        <f t="shared" si="63"/>
        <v>0</v>
      </c>
      <c r="I125" s="247">
        <f t="shared" si="63"/>
        <v>0</v>
      </c>
      <c r="J125" s="322">
        <f t="shared" si="63"/>
        <v>0</v>
      </c>
      <c r="K125" s="169">
        <f t="shared" si="63"/>
        <v>1.5</v>
      </c>
      <c r="L125" s="169">
        <f t="shared" si="63"/>
        <v>0.5</v>
      </c>
      <c r="M125" s="247">
        <f t="shared" si="63"/>
        <v>2</v>
      </c>
      <c r="N125" s="142">
        <f t="shared" si="63"/>
        <v>1</v>
      </c>
      <c r="O125" s="321">
        <f t="shared" si="63"/>
        <v>0</v>
      </c>
      <c r="P125" s="169">
        <f t="shared" si="63"/>
        <v>1</v>
      </c>
      <c r="Q125" s="247">
        <f t="shared" si="63"/>
        <v>2</v>
      </c>
      <c r="R125" s="173">
        <f t="shared" si="63"/>
        <v>87</v>
      </c>
    </row>
    <row r="126" spans="1:18" ht="14" thickBot="1" x14ac:dyDescent="0.2">
      <c r="A126" s="320"/>
      <c r="B126" s="182"/>
      <c r="C126" s="183"/>
      <c r="D126" s="212"/>
      <c r="E126" s="213"/>
      <c r="F126" s="214"/>
      <c r="G126" s="212"/>
      <c r="H126" s="212"/>
      <c r="I126" s="213"/>
      <c r="J126" s="214"/>
      <c r="K126" s="183"/>
      <c r="L126" s="183"/>
      <c r="M126" s="213"/>
      <c r="N126" s="182"/>
      <c r="O126" s="212"/>
      <c r="P126" s="183"/>
      <c r="Q126" s="213"/>
      <c r="R126" s="215"/>
    </row>
    <row r="127" spans="1:18" x14ac:dyDescent="0.15">
      <c r="A127" s="357"/>
      <c r="B127" s="125"/>
      <c r="C127" s="125"/>
      <c r="D127" s="124"/>
      <c r="E127" s="124"/>
      <c r="F127" s="124"/>
      <c r="G127" s="124"/>
      <c r="H127" s="124"/>
      <c r="I127" s="124"/>
      <c r="J127" s="124"/>
      <c r="K127" s="125"/>
      <c r="L127" s="125"/>
      <c r="M127" s="124"/>
      <c r="N127" s="125"/>
      <c r="O127" s="124"/>
      <c r="P127" s="125"/>
      <c r="Q127" s="124"/>
    </row>
    <row r="128" spans="1:18" ht="14" thickBot="1" x14ac:dyDescent="0.2">
      <c r="A128" s="356"/>
      <c r="B128" s="354" t="s">
        <v>128</v>
      </c>
      <c r="D128" s="355"/>
      <c r="M128" s="354" t="str">
        <f>'cycle (2)'!B8</f>
        <v>Fine and Dry</v>
      </c>
      <c r="N128" s="29"/>
    </row>
    <row r="129" spans="1:18" x14ac:dyDescent="0.15">
      <c r="A129" s="353"/>
      <c r="B129" s="174" t="s">
        <v>3</v>
      </c>
      <c r="C129" s="350"/>
      <c r="D129" s="351"/>
      <c r="E129" s="349"/>
      <c r="F129" s="352" t="s">
        <v>4</v>
      </c>
      <c r="G129" s="351"/>
      <c r="H129" s="351"/>
      <c r="I129" s="349"/>
      <c r="J129" s="352" t="s">
        <v>5</v>
      </c>
      <c r="K129" s="350"/>
      <c r="L129" s="350"/>
      <c r="M129" s="349"/>
      <c r="N129" s="174" t="s">
        <v>6</v>
      </c>
      <c r="O129" s="351"/>
      <c r="P129" s="350"/>
      <c r="Q129" s="349"/>
      <c r="R129" s="168" t="s">
        <v>36</v>
      </c>
    </row>
    <row r="130" spans="1:18" s="325" customFormat="1" ht="14" thickBot="1" x14ac:dyDescent="0.2">
      <c r="A130" s="333"/>
      <c r="B130" s="345"/>
      <c r="C130" s="346" t="str">
        <f>C105</f>
        <v>Glenmore (N)</v>
      </c>
      <c r="D130" s="348"/>
      <c r="E130" s="342"/>
      <c r="F130" s="347"/>
      <c r="G130" s="344" t="str">
        <f>G105</f>
        <v>XXXX</v>
      </c>
      <c r="H130" s="348"/>
      <c r="I130" s="342"/>
      <c r="J130" s="347"/>
      <c r="K130" s="346" t="str">
        <f>K105</f>
        <v>Glenmore (S)</v>
      </c>
      <c r="L130" s="343"/>
      <c r="M130" s="342"/>
      <c r="N130" s="345"/>
      <c r="O130" s="344" t="str">
        <f>O105</f>
        <v>Upland</v>
      </c>
      <c r="P130" s="343"/>
      <c r="Q130" s="342"/>
      <c r="R130" s="228"/>
    </row>
    <row r="131" spans="1:18" s="334" customFormat="1" ht="11" x14ac:dyDescent="0.15">
      <c r="A131" s="341"/>
      <c r="B131" s="339" t="s">
        <v>7</v>
      </c>
      <c r="C131" s="337" t="s">
        <v>8</v>
      </c>
      <c r="D131" s="338" t="s">
        <v>9</v>
      </c>
      <c r="E131" s="336" t="s">
        <v>10</v>
      </c>
      <c r="F131" s="340" t="s">
        <v>7</v>
      </c>
      <c r="G131" s="338" t="s">
        <v>8</v>
      </c>
      <c r="H131" s="338" t="s">
        <v>9</v>
      </c>
      <c r="I131" s="336" t="s">
        <v>10</v>
      </c>
      <c r="J131" s="340" t="s">
        <v>7</v>
      </c>
      <c r="K131" s="337" t="s">
        <v>8</v>
      </c>
      <c r="L131" s="337" t="s">
        <v>9</v>
      </c>
      <c r="M131" s="336" t="s">
        <v>10</v>
      </c>
      <c r="N131" s="339" t="s">
        <v>7</v>
      </c>
      <c r="O131" s="338" t="s">
        <v>8</v>
      </c>
      <c r="P131" s="337" t="s">
        <v>9</v>
      </c>
      <c r="Q131" s="336" t="s">
        <v>10</v>
      </c>
      <c r="R131" s="335"/>
    </row>
    <row r="132" spans="1:18" s="325" customFormat="1" x14ac:dyDescent="0.15">
      <c r="A132" s="333"/>
      <c r="B132" s="330"/>
      <c r="C132" s="328"/>
      <c r="D132" s="329"/>
      <c r="E132" s="331"/>
      <c r="F132" s="332"/>
      <c r="G132" s="329"/>
      <c r="H132" s="329"/>
      <c r="I132" s="331"/>
      <c r="J132" s="332"/>
      <c r="K132" s="328"/>
      <c r="L132" s="328"/>
      <c r="M132" s="331"/>
      <c r="N132" s="330"/>
      <c r="O132" s="329"/>
      <c r="P132" s="328"/>
      <c r="Q132" s="327"/>
      <c r="R132" s="220"/>
    </row>
    <row r="133" spans="1:18" s="325" customFormat="1" x14ac:dyDescent="0.15">
      <c r="A133" s="326" t="s">
        <v>127</v>
      </c>
      <c r="B133" s="132">
        <v>6</v>
      </c>
      <c r="C133" s="133">
        <v>5</v>
      </c>
      <c r="D133" s="143"/>
      <c r="E133" s="145">
        <f t="shared" ref="E133:E140" si="64">SUM(B133:D133)</f>
        <v>11</v>
      </c>
      <c r="F133" s="150"/>
      <c r="G133" s="151"/>
      <c r="H133" s="151"/>
      <c r="I133" s="145">
        <f t="shared" ref="I133:I140" si="65">SUM(F133:H133)</f>
        <v>0</v>
      </c>
      <c r="J133" s="144"/>
      <c r="K133" s="133">
        <v>0</v>
      </c>
      <c r="L133" s="133">
        <v>1</v>
      </c>
      <c r="M133" s="145">
        <f t="shared" ref="M133:M140" si="66">SUM(J133:L133)</f>
        <v>1</v>
      </c>
      <c r="N133" s="132">
        <v>0</v>
      </c>
      <c r="O133" s="143">
        <v>0</v>
      </c>
      <c r="P133" s="133">
        <v>0</v>
      </c>
      <c r="Q133" s="145">
        <f t="shared" ref="Q133:Q140" si="67">SUM(N133:P133)</f>
        <v>0</v>
      </c>
      <c r="R133" s="146">
        <f t="shared" ref="R133:R140" si="68">SUM(B133:D133)+SUM(J133:L133)+SUM(N133:P133)</f>
        <v>12</v>
      </c>
    </row>
    <row r="134" spans="1:18" s="325" customFormat="1" x14ac:dyDescent="0.15">
      <c r="A134" s="326" t="s">
        <v>126</v>
      </c>
      <c r="B134" s="132">
        <v>5</v>
      </c>
      <c r="C134" s="133">
        <v>3</v>
      </c>
      <c r="D134" s="143"/>
      <c r="E134" s="145">
        <f t="shared" si="64"/>
        <v>8</v>
      </c>
      <c r="F134" s="150"/>
      <c r="G134" s="151"/>
      <c r="H134" s="151"/>
      <c r="I134" s="145">
        <f t="shared" si="65"/>
        <v>0</v>
      </c>
      <c r="J134" s="144"/>
      <c r="K134" s="133">
        <v>0</v>
      </c>
      <c r="L134" s="133">
        <v>0</v>
      </c>
      <c r="M134" s="145">
        <f t="shared" si="66"/>
        <v>0</v>
      </c>
      <c r="N134" s="132">
        <v>0</v>
      </c>
      <c r="O134" s="143"/>
      <c r="P134" s="133">
        <v>0</v>
      </c>
      <c r="Q134" s="145">
        <f t="shared" si="67"/>
        <v>0</v>
      </c>
      <c r="R134" s="146">
        <f t="shared" si="68"/>
        <v>8</v>
      </c>
    </row>
    <row r="135" spans="1:18" s="325" customFormat="1" x14ac:dyDescent="0.15">
      <c r="A135" s="326" t="s">
        <v>125</v>
      </c>
      <c r="B135" s="132">
        <v>7</v>
      </c>
      <c r="C135" s="133">
        <v>5</v>
      </c>
      <c r="D135" s="143"/>
      <c r="E135" s="145">
        <f t="shared" si="64"/>
        <v>12</v>
      </c>
      <c r="F135" s="150"/>
      <c r="G135" s="151"/>
      <c r="H135" s="151"/>
      <c r="I135" s="145">
        <f t="shared" si="65"/>
        <v>0</v>
      </c>
      <c r="J135" s="144"/>
      <c r="K135" s="133">
        <v>0</v>
      </c>
      <c r="L135" s="133">
        <v>0</v>
      </c>
      <c r="M135" s="145">
        <f t="shared" si="66"/>
        <v>0</v>
      </c>
      <c r="N135" s="132">
        <v>1</v>
      </c>
      <c r="O135" s="143"/>
      <c r="P135" s="133">
        <v>0</v>
      </c>
      <c r="Q135" s="145">
        <f t="shared" si="67"/>
        <v>1</v>
      </c>
      <c r="R135" s="146">
        <f t="shared" si="68"/>
        <v>13</v>
      </c>
    </row>
    <row r="136" spans="1:18" s="325" customFormat="1" x14ac:dyDescent="0.15">
      <c r="A136" s="326" t="s">
        <v>124</v>
      </c>
      <c r="B136" s="132">
        <v>16</v>
      </c>
      <c r="C136" s="133">
        <v>7</v>
      </c>
      <c r="D136" s="143"/>
      <c r="E136" s="145">
        <f t="shared" si="64"/>
        <v>23</v>
      </c>
      <c r="F136" s="150"/>
      <c r="G136" s="151"/>
      <c r="H136" s="151"/>
      <c r="I136" s="145">
        <f t="shared" si="65"/>
        <v>0</v>
      </c>
      <c r="J136" s="144"/>
      <c r="K136" s="133">
        <v>0</v>
      </c>
      <c r="L136" s="133">
        <v>0</v>
      </c>
      <c r="M136" s="145">
        <f t="shared" si="66"/>
        <v>0</v>
      </c>
      <c r="N136" s="132">
        <v>0</v>
      </c>
      <c r="O136" s="143"/>
      <c r="P136" s="133">
        <v>0</v>
      </c>
      <c r="Q136" s="145">
        <f t="shared" si="67"/>
        <v>0</v>
      </c>
      <c r="R136" s="146">
        <f t="shared" si="68"/>
        <v>23</v>
      </c>
    </row>
    <row r="137" spans="1:18" s="325" customFormat="1" x14ac:dyDescent="0.15">
      <c r="A137" s="326" t="s">
        <v>123</v>
      </c>
      <c r="B137" s="132">
        <v>20</v>
      </c>
      <c r="C137" s="133">
        <v>3</v>
      </c>
      <c r="D137" s="143"/>
      <c r="E137" s="145">
        <f t="shared" si="64"/>
        <v>23</v>
      </c>
      <c r="F137" s="150"/>
      <c r="G137" s="151"/>
      <c r="H137" s="151"/>
      <c r="I137" s="145">
        <f t="shared" si="65"/>
        <v>0</v>
      </c>
      <c r="J137" s="144"/>
      <c r="K137" s="133">
        <v>1</v>
      </c>
      <c r="L137" s="133">
        <v>0</v>
      </c>
      <c r="M137" s="145">
        <f t="shared" si="66"/>
        <v>1</v>
      </c>
      <c r="N137" s="132">
        <v>0</v>
      </c>
      <c r="O137" s="143"/>
      <c r="P137" s="133">
        <v>0</v>
      </c>
      <c r="Q137" s="145">
        <f t="shared" si="67"/>
        <v>0</v>
      </c>
      <c r="R137" s="146">
        <f t="shared" si="68"/>
        <v>24</v>
      </c>
    </row>
    <row r="138" spans="1:18" s="325" customFormat="1" x14ac:dyDescent="0.15">
      <c r="A138" s="326" t="s">
        <v>122</v>
      </c>
      <c r="B138" s="132">
        <v>13</v>
      </c>
      <c r="C138" s="133">
        <v>2</v>
      </c>
      <c r="D138" s="143"/>
      <c r="E138" s="145">
        <f t="shared" si="64"/>
        <v>15</v>
      </c>
      <c r="F138" s="150"/>
      <c r="G138" s="151"/>
      <c r="H138" s="151"/>
      <c r="I138" s="145">
        <f t="shared" si="65"/>
        <v>0</v>
      </c>
      <c r="J138" s="144"/>
      <c r="K138" s="133">
        <v>0</v>
      </c>
      <c r="L138" s="133">
        <v>0</v>
      </c>
      <c r="M138" s="145">
        <f t="shared" si="66"/>
        <v>0</v>
      </c>
      <c r="N138" s="132">
        <v>0</v>
      </c>
      <c r="O138" s="143"/>
      <c r="P138" s="133">
        <v>0</v>
      </c>
      <c r="Q138" s="145">
        <f t="shared" si="67"/>
        <v>0</v>
      </c>
      <c r="R138" s="146">
        <f t="shared" si="68"/>
        <v>15</v>
      </c>
    </row>
    <row r="139" spans="1:18" s="325" customFormat="1" x14ac:dyDescent="0.15">
      <c r="A139" s="326" t="s">
        <v>121</v>
      </c>
      <c r="B139" s="132">
        <v>15</v>
      </c>
      <c r="C139" s="133">
        <v>7</v>
      </c>
      <c r="D139" s="143"/>
      <c r="E139" s="145">
        <f t="shared" si="64"/>
        <v>22</v>
      </c>
      <c r="F139" s="150"/>
      <c r="G139" s="151"/>
      <c r="H139" s="151"/>
      <c r="I139" s="145">
        <f t="shared" si="65"/>
        <v>0</v>
      </c>
      <c r="J139" s="144"/>
      <c r="K139" s="133">
        <v>0</v>
      </c>
      <c r="L139" s="133">
        <v>1</v>
      </c>
      <c r="M139" s="145">
        <f t="shared" si="66"/>
        <v>1</v>
      </c>
      <c r="N139" s="132">
        <v>0</v>
      </c>
      <c r="O139" s="143"/>
      <c r="P139" s="133">
        <v>0</v>
      </c>
      <c r="Q139" s="145">
        <f t="shared" si="67"/>
        <v>0</v>
      </c>
      <c r="R139" s="146">
        <f t="shared" si="68"/>
        <v>23</v>
      </c>
    </row>
    <row r="140" spans="1:18" s="325" customFormat="1" x14ac:dyDescent="0.15">
      <c r="A140" s="326" t="s">
        <v>120</v>
      </c>
      <c r="B140" s="132">
        <v>15</v>
      </c>
      <c r="C140" s="133">
        <v>4</v>
      </c>
      <c r="D140" s="143"/>
      <c r="E140" s="145">
        <f t="shared" si="64"/>
        <v>19</v>
      </c>
      <c r="F140" s="150"/>
      <c r="G140" s="151"/>
      <c r="H140" s="151"/>
      <c r="I140" s="145">
        <f t="shared" si="65"/>
        <v>0</v>
      </c>
      <c r="J140" s="144"/>
      <c r="K140" s="133">
        <v>1</v>
      </c>
      <c r="L140" s="133">
        <v>0</v>
      </c>
      <c r="M140" s="145">
        <f t="shared" si="66"/>
        <v>1</v>
      </c>
      <c r="N140" s="132">
        <v>0</v>
      </c>
      <c r="O140" s="143"/>
      <c r="P140" s="133">
        <v>0</v>
      </c>
      <c r="Q140" s="145">
        <f t="shared" si="67"/>
        <v>0</v>
      </c>
      <c r="R140" s="146">
        <f t="shared" si="68"/>
        <v>20</v>
      </c>
    </row>
    <row r="141" spans="1:18" s="325" customFormat="1" ht="14" thickBot="1" x14ac:dyDescent="0.2">
      <c r="A141" s="323"/>
      <c r="B141" s="137"/>
      <c r="C141" s="136"/>
      <c r="D141" s="158"/>
      <c r="E141" s="159"/>
      <c r="F141" s="157"/>
      <c r="G141" s="158"/>
      <c r="H141" s="158"/>
      <c r="I141" s="159"/>
      <c r="J141" s="157"/>
      <c r="K141" s="136"/>
      <c r="L141" s="136"/>
      <c r="M141" s="159"/>
      <c r="N141" s="137"/>
      <c r="O141" s="158"/>
      <c r="P141" s="136"/>
      <c r="Q141" s="159"/>
      <c r="R141" s="228"/>
    </row>
    <row r="142" spans="1:18" s="325" customFormat="1" ht="14" hidden="1" thickBot="1" x14ac:dyDescent="0.2">
      <c r="A142" s="323" t="s">
        <v>119</v>
      </c>
      <c r="B142" s="137">
        <f>SUM(B133:B140)</f>
        <v>97</v>
      </c>
      <c r="C142" s="136">
        <f>SUM(C133:C140)</f>
        <v>36</v>
      </c>
      <c r="D142" s="158">
        <f t="shared" ref="D142:J146" si="69">SUM(D133:D136)</f>
        <v>0</v>
      </c>
      <c r="E142" s="159">
        <f t="shared" si="69"/>
        <v>54</v>
      </c>
      <c r="F142" s="157">
        <f t="shared" si="69"/>
        <v>0</v>
      </c>
      <c r="G142" s="158">
        <f t="shared" si="69"/>
        <v>0</v>
      </c>
      <c r="H142" s="158">
        <f t="shared" si="69"/>
        <v>0</v>
      </c>
      <c r="I142" s="159">
        <f t="shared" si="69"/>
        <v>0</v>
      </c>
      <c r="J142" s="157">
        <f t="shared" si="69"/>
        <v>0</v>
      </c>
      <c r="K142" s="136">
        <f>SUM(K133:K140)</f>
        <v>2</v>
      </c>
      <c r="L142" s="136">
        <f>SUM(L133:L140)</f>
        <v>2</v>
      </c>
      <c r="M142" s="159">
        <f>SUM(M133:M136)</f>
        <v>1</v>
      </c>
      <c r="N142" s="137">
        <f>SUM(N133:N140)</f>
        <v>1</v>
      </c>
      <c r="O142" s="158">
        <f>SUM(O133:O136)</f>
        <v>0</v>
      </c>
      <c r="P142" s="136">
        <f>SUM(P133:P140)</f>
        <v>0</v>
      </c>
      <c r="Q142" s="159">
        <f t="shared" ref="Q142:R146" si="70">SUM(Q133:Q136)</f>
        <v>1</v>
      </c>
      <c r="R142" s="325">
        <f t="shared" si="70"/>
        <v>56</v>
      </c>
    </row>
    <row r="143" spans="1:18" s="325" customFormat="1" ht="14" hidden="1" thickBot="1" x14ac:dyDescent="0.2">
      <c r="A143" s="323" t="s">
        <v>118</v>
      </c>
      <c r="B143" s="137">
        <f t="shared" ref="B143:C146" si="71">SUM(B134:B137)</f>
        <v>48</v>
      </c>
      <c r="C143" s="136">
        <f t="shared" si="71"/>
        <v>18</v>
      </c>
      <c r="D143" s="158">
        <f t="shared" si="69"/>
        <v>0</v>
      </c>
      <c r="E143" s="159">
        <f t="shared" si="69"/>
        <v>66</v>
      </c>
      <c r="F143" s="157">
        <f t="shared" si="69"/>
        <v>0</v>
      </c>
      <c r="G143" s="158">
        <f t="shared" si="69"/>
        <v>0</v>
      </c>
      <c r="H143" s="158">
        <f t="shared" si="69"/>
        <v>0</v>
      </c>
      <c r="I143" s="159">
        <f t="shared" si="69"/>
        <v>0</v>
      </c>
      <c r="J143" s="157">
        <f t="shared" si="69"/>
        <v>0</v>
      </c>
      <c r="K143" s="136">
        <f t="shared" ref="K143:L146" si="72">SUM(K134:K137)</f>
        <v>1</v>
      </c>
      <c r="L143" s="136">
        <f t="shared" si="72"/>
        <v>0</v>
      </c>
      <c r="M143" s="159">
        <f>SUM(M134:M137)</f>
        <v>1</v>
      </c>
      <c r="N143" s="137">
        <f>SUM(N134:N137)</f>
        <v>1</v>
      </c>
      <c r="O143" s="158">
        <f>SUM(O134:O137)</f>
        <v>0</v>
      </c>
      <c r="P143" s="136">
        <f>SUM(P134:P137)</f>
        <v>0</v>
      </c>
      <c r="Q143" s="159">
        <f t="shared" si="70"/>
        <v>1</v>
      </c>
      <c r="R143" s="325">
        <f t="shared" si="70"/>
        <v>68</v>
      </c>
    </row>
    <row r="144" spans="1:18" s="325" customFormat="1" ht="14" hidden="1" thickBot="1" x14ac:dyDescent="0.2">
      <c r="A144" s="323" t="s">
        <v>117</v>
      </c>
      <c r="B144" s="137">
        <f t="shared" si="71"/>
        <v>56</v>
      </c>
      <c r="C144" s="136">
        <f t="shared" si="71"/>
        <v>17</v>
      </c>
      <c r="D144" s="158">
        <f t="shared" si="69"/>
        <v>0</v>
      </c>
      <c r="E144" s="159">
        <f t="shared" si="69"/>
        <v>73</v>
      </c>
      <c r="F144" s="157">
        <f t="shared" si="69"/>
        <v>0</v>
      </c>
      <c r="G144" s="158">
        <f t="shared" si="69"/>
        <v>0</v>
      </c>
      <c r="H144" s="158">
        <f t="shared" si="69"/>
        <v>0</v>
      </c>
      <c r="I144" s="159">
        <f t="shared" si="69"/>
        <v>0</v>
      </c>
      <c r="J144" s="157">
        <f t="shared" si="69"/>
        <v>0</v>
      </c>
      <c r="K144" s="136">
        <f t="shared" si="72"/>
        <v>1</v>
      </c>
      <c r="L144" s="136">
        <f t="shared" si="72"/>
        <v>0</v>
      </c>
      <c r="M144" s="159">
        <f>SUM(M135:M138)</f>
        <v>1</v>
      </c>
      <c r="N144" s="137">
        <f>SUM(N135:N138)</f>
        <v>1</v>
      </c>
      <c r="O144" s="158">
        <f>SUM(O135:O138)</f>
        <v>0</v>
      </c>
      <c r="P144" s="136">
        <f>SUM(P135:P138)</f>
        <v>0</v>
      </c>
      <c r="Q144" s="159">
        <f t="shared" si="70"/>
        <v>1</v>
      </c>
      <c r="R144" s="325">
        <f t="shared" si="70"/>
        <v>75</v>
      </c>
    </row>
    <row r="145" spans="1:18" s="325" customFormat="1" ht="14" hidden="1" thickBot="1" x14ac:dyDescent="0.2">
      <c r="A145" s="323" t="s">
        <v>116</v>
      </c>
      <c r="B145" s="137">
        <f t="shared" si="71"/>
        <v>64</v>
      </c>
      <c r="C145" s="136">
        <f t="shared" si="71"/>
        <v>19</v>
      </c>
      <c r="D145" s="158">
        <f t="shared" si="69"/>
        <v>0</v>
      </c>
      <c r="E145" s="159">
        <f t="shared" si="69"/>
        <v>83</v>
      </c>
      <c r="F145" s="157">
        <f t="shared" si="69"/>
        <v>0</v>
      </c>
      <c r="G145" s="158">
        <f t="shared" si="69"/>
        <v>0</v>
      </c>
      <c r="H145" s="158">
        <f t="shared" si="69"/>
        <v>0</v>
      </c>
      <c r="I145" s="159">
        <f t="shared" si="69"/>
        <v>0</v>
      </c>
      <c r="J145" s="157">
        <f t="shared" si="69"/>
        <v>0</v>
      </c>
      <c r="K145" s="136">
        <f t="shared" si="72"/>
        <v>1</v>
      </c>
      <c r="L145" s="136">
        <f t="shared" si="72"/>
        <v>1</v>
      </c>
      <c r="M145" s="159">
        <f>SUM(M136:M139)</f>
        <v>2</v>
      </c>
      <c r="N145" s="137">
        <f>SUM(N136:N139)</f>
        <v>0</v>
      </c>
      <c r="O145" s="158">
        <f>SUM(O136:O139)</f>
        <v>0</v>
      </c>
      <c r="P145" s="136">
        <f>SUM(P136:P139)</f>
        <v>0</v>
      </c>
      <c r="Q145" s="159">
        <f t="shared" si="70"/>
        <v>0</v>
      </c>
      <c r="R145" s="325">
        <f t="shared" si="70"/>
        <v>85</v>
      </c>
    </row>
    <row r="146" spans="1:18" s="325" customFormat="1" ht="14" hidden="1" thickBot="1" x14ac:dyDescent="0.2">
      <c r="A146" s="320" t="s">
        <v>115</v>
      </c>
      <c r="B146" s="224">
        <f t="shared" si="71"/>
        <v>63</v>
      </c>
      <c r="C146" s="225">
        <f t="shared" si="71"/>
        <v>16</v>
      </c>
      <c r="D146" s="223">
        <f t="shared" si="69"/>
        <v>0</v>
      </c>
      <c r="E146" s="226">
        <f t="shared" si="69"/>
        <v>79</v>
      </c>
      <c r="F146" s="227">
        <f t="shared" si="69"/>
        <v>0</v>
      </c>
      <c r="G146" s="223">
        <f t="shared" si="69"/>
        <v>0</v>
      </c>
      <c r="H146" s="223">
        <f t="shared" si="69"/>
        <v>0</v>
      </c>
      <c r="I146" s="226">
        <f t="shared" si="69"/>
        <v>0</v>
      </c>
      <c r="J146" s="227">
        <f t="shared" si="69"/>
        <v>0</v>
      </c>
      <c r="K146" s="225">
        <f t="shared" si="72"/>
        <v>2</v>
      </c>
      <c r="L146" s="225">
        <f t="shared" si="72"/>
        <v>1</v>
      </c>
      <c r="M146" s="226">
        <f>SUM(M137:M140)</f>
        <v>3</v>
      </c>
      <c r="N146" s="224">
        <f>SUM(N137:N140)</f>
        <v>0</v>
      </c>
      <c r="O146" s="223">
        <f>SUM(O137:O140)</f>
        <v>0</v>
      </c>
      <c r="P146" s="225">
        <f>SUM(P137:P140)</f>
        <v>0</v>
      </c>
      <c r="Q146" s="226">
        <f t="shared" si="70"/>
        <v>0</v>
      </c>
      <c r="R146" s="325">
        <f t="shared" si="70"/>
        <v>82</v>
      </c>
    </row>
    <row r="147" spans="1:18" x14ac:dyDescent="0.15">
      <c r="A147" s="324"/>
      <c r="B147" s="161"/>
      <c r="C147" s="162"/>
      <c r="D147" s="166"/>
      <c r="E147" s="164"/>
      <c r="F147" s="165"/>
      <c r="G147" s="166"/>
      <c r="H147" s="166"/>
      <c r="I147" s="164"/>
      <c r="J147" s="165"/>
      <c r="K147" s="162"/>
      <c r="L147" s="162"/>
      <c r="M147" s="164"/>
      <c r="N147" s="161"/>
      <c r="O147" s="166"/>
      <c r="P147" s="162"/>
      <c r="Q147" s="164"/>
      <c r="R147" s="168"/>
    </row>
    <row r="148" spans="1:18" x14ac:dyDescent="0.15">
      <c r="A148" s="323" t="s">
        <v>114</v>
      </c>
      <c r="B148" s="142">
        <f t="shared" ref="B148:R148" si="73">SUM(B133:B140)</f>
        <v>97</v>
      </c>
      <c r="C148" s="169">
        <f t="shared" si="73"/>
        <v>36</v>
      </c>
      <c r="D148" s="321">
        <f t="shared" si="73"/>
        <v>0</v>
      </c>
      <c r="E148" s="247">
        <f t="shared" si="73"/>
        <v>133</v>
      </c>
      <c r="F148" s="322">
        <f t="shared" si="73"/>
        <v>0</v>
      </c>
      <c r="G148" s="321">
        <f t="shared" si="73"/>
        <v>0</v>
      </c>
      <c r="H148" s="321">
        <f t="shared" si="73"/>
        <v>0</v>
      </c>
      <c r="I148" s="247">
        <f t="shared" si="73"/>
        <v>0</v>
      </c>
      <c r="J148" s="322">
        <f t="shared" si="73"/>
        <v>0</v>
      </c>
      <c r="K148" s="169">
        <f t="shared" si="73"/>
        <v>2</v>
      </c>
      <c r="L148" s="169">
        <f t="shared" si="73"/>
        <v>2</v>
      </c>
      <c r="M148" s="247">
        <f t="shared" si="73"/>
        <v>4</v>
      </c>
      <c r="N148" s="142">
        <f t="shared" si="73"/>
        <v>1</v>
      </c>
      <c r="O148" s="321">
        <f t="shared" si="73"/>
        <v>0</v>
      </c>
      <c r="P148" s="169">
        <f t="shared" si="73"/>
        <v>0</v>
      </c>
      <c r="Q148" s="247">
        <f t="shared" si="73"/>
        <v>1</v>
      </c>
      <c r="R148" s="173">
        <f t="shared" si="73"/>
        <v>138</v>
      </c>
    </row>
    <row r="149" spans="1:18" x14ac:dyDescent="0.15">
      <c r="A149" s="323" t="s">
        <v>11</v>
      </c>
      <c r="B149" s="142">
        <f t="shared" ref="B149:R149" si="74">MAX(B142:B146)</f>
        <v>97</v>
      </c>
      <c r="C149" s="169">
        <f t="shared" si="74"/>
        <v>36</v>
      </c>
      <c r="D149" s="321">
        <f t="shared" si="74"/>
        <v>0</v>
      </c>
      <c r="E149" s="247">
        <f t="shared" si="74"/>
        <v>83</v>
      </c>
      <c r="F149" s="322">
        <f t="shared" si="74"/>
        <v>0</v>
      </c>
      <c r="G149" s="321">
        <f t="shared" si="74"/>
        <v>0</v>
      </c>
      <c r="H149" s="321">
        <f t="shared" si="74"/>
        <v>0</v>
      </c>
      <c r="I149" s="247">
        <f t="shared" si="74"/>
        <v>0</v>
      </c>
      <c r="J149" s="322">
        <f t="shared" si="74"/>
        <v>0</v>
      </c>
      <c r="K149" s="169">
        <f t="shared" si="74"/>
        <v>2</v>
      </c>
      <c r="L149" s="169">
        <f t="shared" si="74"/>
        <v>2</v>
      </c>
      <c r="M149" s="247">
        <f t="shared" si="74"/>
        <v>3</v>
      </c>
      <c r="N149" s="142">
        <f t="shared" si="74"/>
        <v>1</v>
      </c>
      <c r="O149" s="321">
        <f t="shared" si="74"/>
        <v>0</v>
      </c>
      <c r="P149" s="169">
        <f t="shared" si="74"/>
        <v>0</v>
      </c>
      <c r="Q149" s="247">
        <f t="shared" si="74"/>
        <v>1</v>
      </c>
      <c r="R149" s="173">
        <f t="shared" si="74"/>
        <v>85</v>
      </c>
    </row>
    <row r="150" spans="1:18" x14ac:dyDescent="0.15">
      <c r="A150" s="323" t="s">
        <v>12</v>
      </c>
      <c r="B150" s="142">
        <f t="shared" ref="B150:R150" si="75">SUM(B133:B140)/2</f>
        <v>48.5</v>
      </c>
      <c r="C150" s="169">
        <f t="shared" si="75"/>
        <v>18</v>
      </c>
      <c r="D150" s="321">
        <f t="shared" si="75"/>
        <v>0</v>
      </c>
      <c r="E150" s="247">
        <f t="shared" si="75"/>
        <v>66.5</v>
      </c>
      <c r="F150" s="322">
        <f t="shared" si="75"/>
        <v>0</v>
      </c>
      <c r="G150" s="321">
        <f t="shared" si="75"/>
        <v>0</v>
      </c>
      <c r="H150" s="321">
        <f t="shared" si="75"/>
        <v>0</v>
      </c>
      <c r="I150" s="247">
        <f t="shared" si="75"/>
        <v>0</v>
      </c>
      <c r="J150" s="322">
        <f t="shared" si="75"/>
        <v>0</v>
      </c>
      <c r="K150" s="169">
        <f t="shared" si="75"/>
        <v>1</v>
      </c>
      <c r="L150" s="169">
        <f t="shared" si="75"/>
        <v>1</v>
      </c>
      <c r="M150" s="247">
        <f t="shared" si="75"/>
        <v>2</v>
      </c>
      <c r="N150" s="142">
        <f t="shared" si="75"/>
        <v>0.5</v>
      </c>
      <c r="O150" s="321">
        <f t="shared" si="75"/>
        <v>0</v>
      </c>
      <c r="P150" s="169">
        <f t="shared" si="75"/>
        <v>0</v>
      </c>
      <c r="Q150" s="247">
        <f t="shared" si="75"/>
        <v>0.5</v>
      </c>
      <c r="R150" s="173">
        <f t="shared" si="75"/>
        <v>69</v>
      </c>
    </row>
    <row r="151" spans="1:18" ht="14" thickBot="1" x14ac:dyDescent="0.2">
      <c r="A151" s="320"/>
      <c r="B151" s="182"/>
      <c r="C151" s="183"/>
      <c r="D151" s="212"/>
      <c r="E151" s="213"/>
      <c r="F151" s="214"/>
      <c r="G151" s="212"/>
      <c r="H151" s="212"/>
      <c r="I151" s="213"/>
      <c r="J151" s="214"/>
      <c r="K151" s="183"/>
      <c r="L151" s="183"/>
      <c r="M151" s="213"/>
      <c r="N151" s="182"/>
      <c r="O151" s="212"/>
      <c r="P151" s="183"/>
      <c r="Q151" s="213"/>
      <c r="R151" s="215"/>
    </row>
  </sheetData>
  <printOptions horizontalCentered="1"/>
  <pageMargins left="0.39370078740157483" right="0" top="0.59055118110236227" bottom="0" header="0" footer="0"/>
  <pageSetup paperSize="9" scale="89" orientation="portrait" horizontalDpi="4294967292"/>
  <headerFooter alignWithMargins="0">
    <oddFooter>&amp;CKELBURN</oddFooter>
  </headerFooter>
  <rowBreaks count="1" manualBreakCount="1">
    <brk id="7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54661-6A98-F849-894C-682B6B94F1A2}">
  <dimension ref="A1:R150"/>
  <sheetViews>
    <sheetView zoomScaleNormal="100" workbookViewId="0">
      <selection activeCell="P11" sqref="P11"/>
    </sheetView>
  </sheetViews>
  <sheetFormatPr baseColWidth="10" defaultColWidth="9.1640625" defaultRowHeight="13" x14ac:dyDescent="0.15"/>
  <cols>
    <col min="1" max="1" width="13.5" style="229" customWidth="1"/>
    <col min="2" max="17" width="5.6640625" style="229" customWidth="1"/>
    <col min="18" max="16384" width="9.1640625" style="229"/>
  </cols>
  <sheetData>
    <row r="1" spans="1:18" x14ac:dyDescent="0.15">
      <c r="A1" s="354" t="s">
        <v>0</v>
      </c>
      <c r="B1" s="354"/>
      <c r="C1" s="362"/>
      <c r="D1" s="362"/>
      <c r="F1" s="354" t="s">
        <v>1</v>
      </c>
      <c r="I1" s="379" t="s">
        <v>142</v>
      </c>
    </row>
    <row r="2" spans="1:18" x14ac:dyDescent="0.15">
      <c r="A2" s="354"/>
      <c r="B2" s="354"/>
      <c r="C2" s="362"/>
      <c r="D2" s="362"/>
      <c r="F2" s="354"/>
      <c r="I2" s="379"/>
    </row>
    <row r="3" spans="1:18" ht="14" thickBot="1" x14ac:dyDescent="0.2">
      <c r="A3" s="354"/>
      <c r="B3" s="354" t="str">
        <f>Upland_Glenmore!B3</f>
        <v>Average Mon-Fri March 2012</v>
      </c>
      <c r="D3" s="362"/>
    </row>
    <row r="4" spans="1:18" x14ac:dyDescent="0.15">
      <c r="A4" s="376"/>
      <c r="B4" s="174" t="s">
        <v>3</v>
      </c>
      <c r="C4" s="350"/>
      <c r="D4" s="350"/>
      <c r="E4" s="375"/>
      <c r="F4" s="174" t="s">
        <v>4</v>
      </c>
      <c r="G4" s="350"/>
      <c r="H4" s="350"/>
      <c r="I4" s="375"/>
      <c r="J4" s="174" t="s">
        <v>5</v>
      </c>
      <c r="K4" s="350"/>
      <c r="L4" s="350"/>
      <c r="M4" s="375"/>
      <c r="N4" s="174" t="s">
        <v>6</v>
      </c>
      <c r="O4" s="350"/>
      <c r="P4" s="350"/>
      <c r="Q4" s="375"/>
      <c r="R4" s="177" t="s">
        <v>36</v>
      </c>
    </row>
    <row r="5" spans="1:18" s="359" customFormat="1" ht="14" thickBot="1" x14ac:dyDescent="0.2">
      <c r="A5" s="369"/>
      <c r="B5" s="345"/>
      <c r="C5" s="346" t="s">
        <v>141</v>
      </c>
      <c r="D5" s="343"/>
      <c r="E5" s="374"/>
      <c r="F5" s="345"/>
      <c r="G5" s="346" t="s">
        <v>140</v>
      </c>
      <c r="H5" s="343"/>
      <c r="I5" s="374"/>
      <c r="J5" s="345"/>
      <c r="K5" s="346" t="s">
        <v>139</v>
      </c>
      <c r="L5" s="343"/>
      <c r="M5" s="374"/>
      <c r="N5" s="345"/>
      <c r="O5" s="346" t="s">
        <v>138</v>
      </c>
      <c r="P5" s="343"/>
      <c r="Q5" s="374"/>
      <c r="R5" s="221"/>
    </row>
    <row r="6" spans="1:18" s="370" customFormat="1" ht="11" x14ac:dyDescent="0.15">
      <c r="A6" s="373"/>
      <c r="B6" s="339" t="s">
        <v>7</v>
      </c>
      <c r="C6" s="337" t="s">
        <v>8</v>
      </c>
      <c r="D6" s="337" t="s">
        <v>9</v>
      </c>
      <c r="E6" s="372" t="s">
        <v>10</v>
      </c>
      <c r="F6" s="339" t="s">
        <v>7</v>
      </c>
      <c r="G6" s="337" t="s">
        <v>8</v>
      </c>
      <c r="H6" s="337" t="s">
        <v>9</v>
      </c>
      <c r="I6" s="372" t="s">
        <v>10</v>
      </c>
      <c r="J6" s="339" t="s">
        <v>7</v>
      </c>
      <c r="K6" s="337" t="s">
        <v>8</v>
      </c>
      <c r="L6" s="337" t="s">
        <v>9</v>
      </c>
      <c r="M6" s="372" t="s">
        <v>10</v>
      </c>
      <c r="N6" s="339" t="s">
        <v>7</v>
      </c>
      <c r="O6" s="337" t="s">
        <v>8</v>
      </c>
      <c r="P6" s="337" t="s">
        <v>9</v>
      </c>
      <c r="Q6" s="372" t="s">
        <v>10</v>
      </c>
      <c r="R6" s="371"/>
    </row>
    <row r="7" spans="1:18" s="359" customFormat="1" x14ac:dyDescent="0.15">
      <c r="A7" s="369"/>
      <c r="B7" s="330"/>
      <c r="C7" s="328"/>
      <c r="D7" s="328"/>
      <c r="E7" s="368"/>
      <c r="F7" s="330"/>
      <c r="G7" s="328"/>
      <c r="H7" s="328"/>
      <c r="I7" s="368"/>
      <c r="J7" s="330"/>
      <c r="K7" s="328"/>
      <c r="L7" s="328"/>
      <c r="M7" s="368"/>
      <c r="N7" s="330"/>
      <c r="O7" s="328"/>
      <c r="P7" s="328"/>
      <c r="Q7" s="367"/>
      <c r="R7" s="221"/>
    </row>
    <row r="8" spans="1:18" s="359" customFormat="1" x14ac:dyDescent="0.15">
      <c r="A8" s="360" t="s">
        <v>127</v>
      </c>
      <c r="B8" s="132">
        <f t="shared" ref="B8:D15" si="0">+(B33+B58+B82+B107+B132)/5</f>
        <v>1</v>
      </c>
      <c r="C8" s="133">
        <f t="shared" si="0"/>
        <v>0</v>
      </c>
      <c r="D8" s="133">
        <f t="shared" si="0"/>
        <v>0</v>
      </c>
      <c r="E8" s="134">
        <f t="shared" ref="E8:E15" si="1">SUM(B8:D8)</f>
        <v>1</v>
      </c>
      <c r="F8" s="132">
        <f t="shared" ref="F8:H15" si="2">+(F33+F58+F82+F107+F132)/5</f>
        <v>0.6</v>
      </c>
      <c r="G8" s="133">
        <f t="shared" si="2"/>
        <v>0.8</v>
      </c>
      <c r="H8" s="133">
        <f t="shared" si="2"/>
        <v>0</v>
      </c>
      <c r="I8" s="134">
        <f t="shared" ref="I8:I15" si="3">SUM(F8:H8)</f>
        <v>1.4</v>
      </c>
      <c r="J8" s="132">
        <f t="shared" ref="J8:L15" si="4">+(J33+J58+J82+J107+J132)/5</f>
        <v>0</v>
      </c>
      <c r="K8" s="133">
        <f t="shared" si="4"/>
        <v>2.2000000000000002</v>
      </c>
      <c r="L8" s="133">
        <f t="shared" si="4"/>
        <v>0</v>
      </c>
      <c r="M8" s="134">
        <f t="shared" ref="M8:M15" si="5">SUM(J8:L8)</f>
        <v>2.2000000000000002</v>
      </c>
      <c r="N8" s="132">
        <f t="shared" ref="N8:P15" si="6">+(N33+N58+N82+N107+N132)/5</f>
        <v>0</v>
      </c>
      <c r="O8" s="133">
        <f t="shared" si="6"/>
        <v>1.2</v>
      </c>
      <c r="P8" s="133">
        <f t="shared" si="6"/>
        <v>3.8</v>
      </c>
      <c r="Q8" s="134">
        <f t="shared" ref="Q8:Q15" si="7">SUM(N8:P8)</f>
        <v>5</v>
      </c>
      <c r="R8" s="135">
        <f t="shared" ref="R8:R15" si="8">+(R33+R58+R82+R107+R132)/5</f>
        <v>10</v>
      </c>
    </row>
    <row r="9" spans="1:18" s="359" customFormat="1" x14ac:dyDescent="0.15">
      <c r="A9" s="360" t="s">
        <v>126</v>
      </c>
      <c r="B9" s="132">
        <f t="shared" si="0"/>
        <v>2.6</v>
      </c>
      <c r="C9" s="133">
        <f t="shared" si="0"/>
        <v>0</v>
      </c>
      <c r="D9" s="133">
        <f t="shared" si="0"/>
        <v>0</v>
      </c>
      <c r="E9" s="134">
        <f t="shared" si="1"/>
        <v>2.6</v>
      </c>
      <c r="F9" s="132">
        <f t="shared" si="2"/>
        <v>0.6</v>
      </c>
      <c r="G9" s="133">
        <f t="shared" si="2"/>
        <v>1.4</v>
      </c>
      <c r="H9" s="133">
        <f t="shared" si="2"/>
        <v>0</v>
      </c>
      <c r="I9" s="134">
        <f t="shared" si="3"/>
        <v>2</v>
      </c>
      <c r="J9" s="132">
        <f t="shared" si="4"/>
        <v>0.4</v>
      </c>
      <c r="K9" s="133">
        <f t="shared" si="4"/>
        <v>4.2</v>
      </c>
      <c r="L9" s="133">
        <f t="shared" si="4"/>
        <v>0</v>
      </c>
      <c r="M9" s="134">
        <f t="shared" si="5"/>
        <v>4.6000000000000005</v>
      </c>
      <c r="N9" s="132">
        <f t="shared" si="6"/>
        <v>0</v>
      </c>
      <c r="O9" s="133">
        <f t="shared" si="6"/>
        <v>1.2</v>
      </c>
      <c r="P9" s="133">
        <f t="shared" si="6"/>
        <v>9.8000000000000007</v>
      </c>
      <c r="Q9" s="134">
        <f t="shared" si="7"/>
        <v>11</v>
      </c>
      <c r="R9" s="135">
        <f t="shared" si="8"/>
        <v>20.2</v>
      </c>
    </row>
    <row r="10" spans="1:18" s="359" customFormat="1" x14ac:dyDescent="0.15">
      <c r="A10" s="360" t="s">
        <v>125</v>
      </c>
      <c r="B10" s="132">
        <f t="shared" si="0"/>
        <v>2.6</v>
      </c>
      <c r="C10" s="133">
        <f t="shared" si="0"/>
        <v>0</v>
      </c>
      <c r="D10" s="133">
        <f t="shared" si="0"/>
        <v>0</v>
      </c>
      <c r="E10" s="134">
        <f t="shared" si="1"/>
        <v>2.6</v>
      </c>
      <c r="F10" s="132">
        <f t="shared" si="2"/>
        <v>0.8</v>
      </c>
      <c r="G10" s="133">
        <f t="shared" si="2"/>
        <v>2</v>
      </c>
      <c r="H10" s="133">
        <f t="shared" si="2"/>
        <v>0</v>
      </c>
      <c r="I10" s="134">
        <f t="shared" si="3"/>
        <v>2.8</v>
      </c>
      <c r="J10" s="132">
        <f t="shared" si="4"/>
        <v>0.4</v>
      </c>
      <c r="K10" s="133">
        <f t="shared" si="4"/>
        <v>6.4</v>
      </c>
      <c r="L10" s="133">
        <f t="shared" si="4"/>
        <v>0</v>
      </c>
      <c r="M10" s="134">
        <f t="shared" si="5"/>
        <v>6.8000000000000007</v>
      </c>
      <c r="N10" s="132">
        <f t="shared" si="6"/>
        <v>0</v>
      </c>
      <c r="O10" s="133">
        <f t="shared" si="6"/>
        <v>1.6</v>
      </c>
      <c r="P10" s="133">
        <f t="shared" si="6"/>
        <v>14.6</v>
      </c>
      <c r="Q10" s="134">
        <f t="shared" si="7"/>
        <v>16.2</v>
      </c>
      <c r="R10" s="135">
        <f t="shared" si="8"/>
        <v>28.4</v>
      </c>
    </row>
    <row r="11" spans="1:18" s="359" customFormat="1" x14ac:dyDescent="0.15">
      <c r="A11" s="360" t="s">
        <v>124</v>
      </c>
      <c r="B11" s="132">
        <f t="shared" si="0"/>
        <v>2.8</v>
      </c>
      <c r="C11" s="133">
        <f t="shared" si="0"/>
        <v>0.2</v>
      </c>
      <c r="D11" s="133">
        <f t="shared" si="0"/>
        <v>0</v>
      </c>
      <c r="E11" s="134">
        <f t="shared" si="1"/>
        <v>3</v>
      </c>
      <c r="F11" s="132">
        <f t="shared" si="2"/>
        <v>0.6</v>
      </c>
      <c r="G11" s="133">
        <f t="shared" si="2"/>
        <v>4</v>
      </c>
      <c r="H11" s="133">
        <f t="shared" si="2"/>
        <v>0.2</v>
      </c>
      <c r="I11" s="134">
        <f t="shared" si="3"/>
        <v>4.8</v>
      </c>
      <c r="J11" s="132">
        <f t="shared" si="4"/>
        <v>1.8</v>
      </c>
      <c r="K11" s="133">
        <f t="shared" si="4"/>
        <v>6.4</v>
      </c>
      <c r="L11" s="133">
        <f t="shared" si="4"/>
        <v>0.2</v>
      </c>
      <c r="M11" s="134">
        <f t="shared" si="5"/>
        <v>8.4</v>
      </c>
      <c r="N11" s="132">
        <f t="shared" si="6"/>
        <v>0</v>
      </c>
      <c r="O11" s="133">
        <f t="shared" si="6"/>
        <v>1</v>
      </c>
      <c r="P11" s="133">
        <f t="shared" si="6"/>
        <v>22.4</v>
      </c>
      <c r="Q11" s="134">
        <f t="shared" si="7"/>
        <v>23.4</v>
      </c>
      <c r="R11" s="135">
        <f t="shared" si="8"/>
        <v>39.6</v>
      </c>
    </row>
    <row r="12" spans="1:18" s="359" customFormat="1" x14ac:dyDescent="0.15">
      <c r="A12" s="360" t="s">
        <v>123</v>
      </c>
      <c r="B12" s="132">
        <f t="shared" si="0"/>
        <v>3.2</v>
      </c>
      <c r="C12" s="133">
        <f t="shared" si="0"/>
        <v>0</v>
      </c>
      <c r="D12" s="133">
        <f t="shared" si="0"/>
        <v>0</v>
      </c>
      <c r="E12" s="134">
        <f t="shared" si="1"/>
        <v>3.2</v>
      </c>
      <c r="F12" s="132">
        <f t="shared" si="2"/>
        <v>0.8</v>
      </c>
      <c r="G12" s="133">
        <f t="shared" si="2"/>
        <v>4</v>
      </c>
      <c r="H12" s="133">
        <f t="shared" si="2"/>
        <v>0</v>
      </c>
      <c r="I12" s="134">
        <f t="shared" si="3"/>
        <v>4.8</v>
      </c>
      <c r="J12" s="132">
        <f t="shared" si="4"/>
        <v>0.8</v>
      </c>
      <c r="K12" s="133">
        <f t="shared" si="4"/>
        <v>12.2</v>
      </c>
      <c r="L12" s="133">
        <f t="shared" si="4"/>
        <v>0</v>
      </c>
      <c r="M12" s="134">
        <f t="shared" si="5"/>
        <v>13</v>
      </c>
      <c r="N12" s="132">
        <f t="shared" si="6"/>
        <v>0</v>
      </c>
      <c r="O12" s="133">
        <f t="shared" si="6"/>
        <v>3.2</v>
      </c>
      <c r="P12" s="133">
        <f t="shared" si="6"/>
        <v>28.4</v>
      </c>
      <c r="Q12" s="134">
        <f t="shared" si="7"/>
        <v>31.599999999999998</v>
      </c>
      <c r="R12" s="135">
        <f t="shared" si="8"/>
        <v>52.8</v>
      </c>
    </row>
    <row r="13" spans="1:18" s="359" customFormat="1" x14ac:dyDescent="0.15">
      <c r="A13" s="360" t="s">
        <v>122</v>
      </c>
      <c r="B13" s="132">
        <f t="shared" si="0"/>
        <v>2.8</v>
      </c>
      <c r="C13" s="133">
        <f t="shared" si="0"/>
        <v>0.4</v>
      </c>
      <c r="D13" s="133">
        <f t="shared" si="0"/>
        <v>0</v>
      </c>
      <c r="E13" s="134">
        <f t="shared" si="1"/>
        <v>3.1999999999999997</v>
      </c>
      <c r="F13" s="132">
        <f t="shared" si="2"/>
        <v>0.8</v>
      </c>
      <c r="G13" s="133">
        <f t="shared" si="2"/>
        <v>3.2</v>
      </c>
      <c r="H13" s="133">
        <f t="shared" si="2"/>
        <v>0.2</v>
      </c>
      <c r="I13" s="134">
        <f t="shared" si="3"/>
        <v>4.2</v>
      </c>
      <c r="J13" s="132">
        <f t="shared" si="4"/>
        <v>0.8</v>
      </c>
      <c r="K13" s="133">
        <f t="shared" si="4"/>
        <v>7.4</v>
      </c>
      <c r="L13" s="133">
        <f t="shared" si="4"/>
        <v>0</v>
      </c>
      <c r="M13" s="134">
        <f t="shared" si="5"/>
        <v>8.2000000000000011</v>
      </c>
      <c r="N13" s="132">
        <f t="shared" si="6"/>
        <v>0</v>
      </c>
      <c r="O13" s="133">
        <f t="shared" si="6"/>
        <v>2.8</v>
      </c>
      <c r="P13" s="133">
        <f t="shared" si="6"/>
        <v>18.399999999999999</v>
      </c>
      <c r="Q13" s="134">
        <f t="shared" si="7"/>
        <v>21.2</v>
      </c>
      <c r="R13" s="135">
        <f t="shared" si="8"/>
        <v>36.799999999999997</v>
      </c>
    </row>
    <row r="14" spans="1:18" s="359" customFormat="1" x14ac:dyDescent="0.15">
      <c r="A14" s="360" t="s">
        <v>121</v>
      </c>
      <c r="B14" s="132">
        <f t="shared" si="0"/>
        <v>2.2000000000000002</v>
      </c>
      <c r="C14" s="133">
        <f t="shared" si="0"/>
        <v>0.2</v>
      </c>
      <c r="D14" s="133">
        <f t="shared" si="0"/>
        <v>0</v>
      </c>
      <c r="E14" s="134">
        <f t="shared" si="1"/>
        <v>2.4000000000000004</v>
      </c>
      <c r="F14" s="132">
        <f t="shared" si="2"/>
        <v>1</v>
      </c>
      <c r="G14" s="133">
        <f t="shared" si="2"/>
        <v>3.6</v>
      </c>
      <c r="H14" s="133">
        <f t="shared" si="2"/>
        <v>0</v>
      </c>
      <c r="I14" s="134">
        <f t="shared" si="3"/>
        <v>4.5999999999999996</v>
      </c>
      <c r="J14" s="132">
        <f t="shared" si="4"/>
        <v>0.8</v>
      </c>
      <c r="K14" s="133">
        <f t="shared" si="4"/>
        <v>8.1999999999999993</v>
      </c>
      <c r="L14" s="133">
        <f t="shared" si="4"/>
        <v>0</v>
      </c>
      <c r="M14" s="134">
        <f t="shared" si="5"/>
        <v>9</v>
      </c>
      <c r="N14" s="132">
        <f t="shared" si="6"/>
        <v>0</v>
      </c>
      <c r="O14" s="133">
        <f t="shared" si="6"/>
        <v>2</v>
      </c>
      <c r="P14" s="133">
        <f t="shared" si="6"/>
        <v>17</v>
      </c>
      <c r="Q14" s="134">
        <f t="shared" si="7"/>
        <v>19</v>
      </c>
      <c r="R14" s="135">
        <f t="shared" si="8"/>
        <v>35</v>
      </c>
    </row>
    <row r="15" spans="1:18" s="359" customFormat="1" x14ac:dyDescent="0.15">
      <c r="A15" s="360" t="s">
        <v>120</v>
      </c>
      <c r="B15" s="132">
        <f t="shared" si="0"/>
        <v>1.8</v>
      </c>
      <c r="C15" s="133">
        <f t="shared" si="0"/>
        <v>0.6</v>
      </c>
      <c r="D15" s="133">
        <f t="shared" si="0"/>
        <v>0</v>
      </c>
      <c r="E15" s="134">
        <f t="shared" si="1"/>
        <v>2.4</v>
      </c>
      <c r="F15" s="132">
        <f t="shared" si="2"/>
        <v>0.2</v>
      </c>
      <c r="G15" s="133">
        <f t="shared" si="2"/>
        <v>1.6</v>
      </c>
      <c r="H15" s="133">
        <f t="shared" si="2"/>
        <v>0</v>
      </c>
      <c r="I15" s="134">
        <f t="shared" si="3"/>
        <v>1.8</v>
      </c>
      <c r="J15" s="132">
        <f t="shared" si="4"/>
        <v>0.8</v>
      </c>
      <c r="K15" s="133">
        <f t="shared" si="4"/>
        <v>9.6</v>
      </c>
      <c r="L15" s="133">
        <f t="shared" si="4"/>
        <v>0.4</v>
      </c>
      <c r="M15" s="134">
        <f t="shared" si="5"/>
        <v>10.8</v>
      </c>
      <c r="N15" s="132">
        <f t="shared" si="6"/>
        <v>0</v>
      </c>
      <c r="O15" s="133">
        <f t="shared" si="6"/>
        <v>2.6</v>
      </c>
      <c r="P15" s="133">
        <f t="shared" si="6"/>
        <v>14.4</v>
      </c>
      <c r="Q15" s="134">
        <f t="shared" si="7"/>
        <v>17</v>
      </c>
      <c r="R15" s="135">
        <f t="shared" si="8"/>
        <v>31.2</v>
      </c>
    </row>
    <row r="16" spans="1:18" s="359" customFormat="1" x14ac:dyDescent="0.15">
      <c r="A16" s="364"/>
      <c r="B16" s="137"/>
      <c r="C16" s="136"/>
      <c r="D16" s="136"/>
      <c r="E16" s="138"/>
      <c r="F16" s="137"/>
      <c r="G16" s="136"/>
      <c r="H16" s="136"/>
      <c r="I16" s="138"/>
      <c r="J16" s="137"/>
      <c r="K16" s="136"/>
      <c r="L16" s="136"/>
      <c r="M16" s="138"/>
      <c r="N16" s="137"/>
      <c r="O16" s="136"/>
      <c r="P16" s="136"/>
      <c r="Q16" s="138"/>
      <c r="R16" s="221"/>
    </row>
    <row r="17" spans="1:18" s="359" customFormat="1" x14ac:dyDescent="0.15">
      <c r="A17" s="360" t="s">
        <v>119</v>
      </c>
      <c r="B17" s="132">
        <f t="shared" ref="B17:R17" si="9">SUM(B8:B11)</f>
        <v>9</v>
      </c>
      <c r="C17" s="133">
        <f t="shared" si="9"/>
        <v>0.2</v>
      </c>
      <c r="D17" s="133">
        <f t="shared" si="9"/>
        <v>0</v>
      </c>
      <c r="E17" s="134">
        <f t="shared" si="9"/>
        <v>9.1999999999999993</v>
      </c>
      <c r="F17" s="132">
        <f t="shared" si="9"/>
        <v>2.6</v>
      </c>
      <c r="G17" s="133">
        <f t="shared" si="9"/>
        <v>8.1999999999999993</v>
      </c>
      <c r="H17" s="133">
        <f t="shared" si="9"/>
        <v>0.2</v>
      </c>
      <c r="I17" s="134">
        <f t="shared" si="9"/>
        <v>11</v>
      </c>
      <c r="J17" s="132">
        <f t="shared" si="9"/>
        <v>2.6</v>
      </c>
      <c r="K17" s="133">
        <f t="shared" si="9"/>
        <v>19.200000000000003</v>
      </c>
      <c r="L17" s="133">
        <f t="shared" si="9"/>
        <v>0.2</v>
      </c>
      <c r="M17" s="134">
        <f t="shared" si="9"/>
        <v>22</v>
      </c>
      <c r="N17" s="132">
        <f t="shared" si="9"/>
        <v>0</v>
      </c>
      <c r="O17" s="133">
        <f t="shared" si="9"/>
        <v>5</v>
      </c>
      <c r="P17" s="133">
        <f t="shared" si="9"/>
        <v>50.6</v>
      </c>
      <c r="Q17" s="134">
        <f t="shared" si="9"/>
        <v>55.6</v>
      </c>
      <c r="R17" s="135">
        <f t="shared" si="9"/>
        <v>98.199999999999989</v>
      </c>
    </row>
    <row r="18" spans="1:18" s="359" customFormat="1" x14ac:dyDescent="0.15">
      <c r="A18" s="360" t="s">
        <v>118</v>
      </c>
      <c r="B18" s="132">
        <f t="shared" ref="B18:R18" si="10">SUM(B9:B12)</f>
        <v>11.2</v>
      </c>
      <c r="C18" s="133">
        <f t="shared" si="10"/>
        <v>0.2</v>
      </c>
      <c r="D18" s="133">
        <f t="shared" si="10"/>
        <v>0</v>
      </c>
      <c r="E18" s="134">
        <f t="shared" si="10"/>
        <v>11.399999999999999</v>
      </c>
      <c r="F18" s="132">
        <f t="shared" si="10"/>
        <v>2.8</v>
      </c>
      <c r="G18" s="133">
        <f t="shared" si="10"/>
        <v>11.4</v>
      </c>
      <c r="H18" s="133">
        <f t="shared" si="10"/>
        <v>0.2</v>
      </c>
      <c r="I18" s="134">
        <f t="shared" si="10"/>
        <v>14.399999999999999</v>
      </c>
      <c r="J18" s="132">
        <f t="shared" si="10"/>
        <v>3.4000000000000004</v>
      </c>
      <c r="K18" s="133">
        <f t="shared" si="10"/>
        <v>29.2</v>
      </c>
      <c r="L18" s="133">
        <f t="shared" si="10"/>
        <v>0.2</v>
      </c>
      <c r="M18" s="134">
        <f t="shared" si="10"/>
        <v>32.800000000000004</v>
      </c>
      <c r="N18" s="132">
        <f t="shared" si="10"/>
        <v>0</v>
      </c>
      <c r="O18" s="133">
        <f t="shared" si="10"/>
        <v>7</v>
      </c>
      <c r="P18" s="133">
        <f t="shared" si="10"/>
        <v>75.199999999999989</v>
      </c>
      <c r="Q18" s="134">
        <f t="shared" si="10"/>
        <v>82.199999999999989</v>
      </c>
      <c r="R18" s="135">
        <f t="shared" si="10"/>
        <v>141</v>
      </c>
    </row>
    <row r="19" spans="1:18" s="359" customFormat="1" x14ac:dyDescent="0.15">
      <c r="A19" s="360" t="s">
        <v>117</v>
      </c>
      <c r="B19" s="132">
        <f t="shared" ref="B19:R19" si="11">SUM(B10:B13)</f>
        <v>11.400000000000002</v>
      </c>
      <c r="C19" s="133">
        <f t="shared" si="11"/>
        <v>0.60000000000000009</v>
      </c>
      <c r="D19" s="133">
        <f t="shared" si="11"/>
        <v>0</v>
      </c>
      <c r="E19" s="134">
        <f t="shared" si="11"/>
        <v>12</v>
      </c>
      <c r="F19" s="132">
        <f t="shared" si="11"/>
        <v>3</v>
      </c>
      <c r="G19" s="133">
        <f t="shared" si="11"/>
        <v>13.2</v>
      </c>
      <c r="H19" s="133">
        <f t="shared" si="11"/>
        <v>0.4</v>
      </c>
      <c r="I19" s="134">
        <f t="shared" si="11"/>
        <v>16.599999999999998</v>
      </c>
      <c r="J19" s="132">
        <f t="shared" si="11"/>
        <v>3.8</v>
      </c>
      <c r="K19" s="133">
        <f t="shared" si="11"/>
        <v>32.4</v>
      </c>
      <c r="L19" s="133">
        <f t="shared" si="11"/>
        <v>0.2</v>
      </c>
      <c r="M19" s="134">
        <f t="shared" si="11"/>
        <v>36.400000000000006</v>
      </c>
      <c r="N19" s="132">
        <f t="shared" si="11"/>
        <v>0</v>
      </c>
      <c r="O19" s="133">
        <f t="shared" si="11"/>
        <v>8.6000000000000014</v>
      </c>
      <c r="P19" s="133">
        <f t="shared" si="11"/>
        <v>83.800000000000011</v>
      </c>
      <c r="Q19" s="134">
        <f t="shared" si="11"/>
        <v>92.399999999999991</v>
      </c>
      <c r="R19" s="135">
        <f t="shared" si="11"/>
        <v>157.6</v>
      </c>
    </row>
    <row r="20" spans="1:18" s="359" customFormat="1" x14ac:dyDescent="0.15">
      <c r="A20" s="360" t="s">
        <v>116</v>
      </c>
      <c r="B20" s="132">
        <f t="shared" ref="B20:R20" si="12">SUM(B11:B14)</f>
        <v>11</v>
      </c>
      <c r="C20" s="133">
        <f t="shared" si="12"/>
        <v>0.8</v>
      </c>
      <c r="D20" s="133">
        <f t="shared" si="12"/>
        <v>0</v>
      </c>
      <c r="E20" s="134">
        <f t="shared" si="12"/>
        <v>11.8</v>
      </c>
      <c r="F20" s="132">
        <f t="shared" si="12"/>
        <v>3.2</v>
      </c>
      <c r="G20" s="133">
        <f t="shared" si="12"/>
        <v>14.799999999999999</v>
      </c>
      <c r="H20" s="133">
        <f t="shared" si="12"/>
        <v>0.4</v>
      </c>
      <c r="I20" s="134">
        <f t="shared" si="12"/>
        <v>18.399999999999999</v>
      </c>
      <c r="J20" s="132">
        <f t="shared" si="12"/>
        <v>4.2</v>
      </c>
      <c r="K20" s="133">
        <f t="shared" si="12"/>
        <v>34.200000000000003</v>
      </c>
      <c r="L20" s="133">
        <f t="shared" si="12"/>
        <v>0.2</v>
      </c>
      <c r="M20" s="134">
        <f t="shared" si="12"/>
        <v>38.6</v>
      </c>
      <c r="N20" s="132">
        <f t="shared" si="12"/>
        <v>0</v>
      </c>
      <c r="O20" s="133">
        <f t="shared" si="12"/>
        <v>9</v>
      </c>
      <c r="P20" s="133">
        <f t="shared" si="12"/>
        <v>86.199999999999989</v>
      </c>
      <c r="Q20" s="134">
        <f t="shared" si="12"/>
        <v>95.2</v>
      </c>
      <c r="R20" s="135">
        <f t="shared" si="12"/>
        <v>164.2</v>
      </c>
    </row>
    <row r="21" spans="1:18" s="359" customFormat="1" ht="14" thickBot="1" x14ac:dyDescent="0.2">
      <c r="A21" s="378" t="s">
        <v>115</v>
      </c>
      <c r="B21" s="140">
        <f t="shared" ref="B21:R21" si="13">SUM(B12:B15)</f>
        <v>10</v>
      </c>
      <c r="C21" s="139">
        <f t="shared" si="13"/>
        <v>1.2000000000000002</v>
      </c>
      <c r="D21" s="139">
        <f t="shared" si="13"/>
        <v>0</v>
      </c>
      <c r="E21" s="141">
        <f t="shared" si="13"/>
        <v>11.200000000000001</v>
      </c>
      <c r="F21" s="140">
        <f t="shared" si="13"/>
        <v>2.8000000000000003</v>
      </c>
      <c r="G21" s="139">
        <f t="shared" si="13"/>
        <v>12.4</v>
      </c>
      <c r="H21" s="139">
        <f t="shared" si="13"/>
        <v>0.2</v>
      </c>
      <c r="I21" s="141">
        <f t="shared" si="13"/>
        <v>15.4</v>
      </c>
      <c r="J21" s="140">
        <f t="shared" si="13"/>
        <v>3.2</v>
      </c>
      <c r="K21" s="139">
        <f t="shared" si="13"/>
        <v>37.4</v>
      </c>
      <c r="L21" s="139">
        <f t="shared" si="13"/>
        <v>0.4</v>
      </c>
      <c r="M21" s="141">
        <f t="shared" si="13"/>
        <v>41</v>
      </c>
      <c r="N21" s="140">
        <f t="shared" si="13"/>
        <v>0</v>
      </c>
      <c r="O21" s="139">
        <f t="shared" si="13"/>
        <v>10.6</v>
      </c>
      <c r="P21" s="139">
        <f t="shared" si="13"/>
        <v>78.2</v>
      </c>
      <c r="Q21" s="141">
        <f t="shared" si="13"/>
        <v>88.8</v>
      </c>
      <c r="R21" s="202">
        <f t="shared" si="13"/>
        <v>155.79999999999998</v>
      </c>
    </row>
    <row r="22" spans="1:18" x14ac:dyDescent="0.15">
      <c r="A22" s="365"/>
      <c r="B22" s="161"/>
      <c r="C22" s="162"/>
      <c r="D22" s="162"/>
      <c r="E22" s="176"/>
      <c r="F22" s="161"/>
      <c r="G22" s="162"/>
      <c r="H22" s="162"/>
      <c r="I22" s="176"/>
      <c r="J22" s="161"/>
      <c r="K22" s="162"/>
      <c r="L22" s="162"/>
      <c r="M22" s="176"/>
      <c r="N22" s="161"/>
      <c r="O22" s="162"/>
      <c r="P22" s="162"/>
      <c r="Q22" s="176"/>
      <c r="R22" s="177"/>
    </row>
    <row r="23" spans="1:18" x14ac:dyDescent="0.15">
      <c r="A23" s="364" t="s">
        <v>114</v>
      </c>
      <c r="B23" s="142">
        <f t="shared" ref="B23:R23" si="14">SUM(B8:B15)</f>
        <v>19</v>
      </c>
      <c r="C23" s="169">
        <f t="shared" si="14"/>
        <v>1.4</v>
      </c>
      <c r="D23" s="169">
        <f t="shared" si="14"/>
        <v>0</v>
      </c>
      <c r="E23" s="172">
        <f t="shared" si="14"/>
        <v>20.399999999999999</v>
      </c>
      <c r="F23" s="142">
        <f t="shared" si="14"/>
        <v>5.4</v>
      </c>
      <c r="G23" s="169">
        <f t="shared" si="14"/>
        <v>20.6</v>
      </c>
      <c r="H23" s="169">
        <f t="shared" si="14"/>
        <v>0.4</v>
      </c>
      <c r="I23" s="172">
        <f t="shared" si="14"/>
        <v>26.400000000000002</v>
      </c>
      <c r="J23" s="142">
        <f t="shared" si="14"/>
        <v>5.8</v>
      </c>
      <c r="K23" s="169">
        <f t="shared" si="14"/>
        <v>56.6</v>
      </c>
      <c r="L23" s="169">
        <f t="shared" si="14"/>
        <v>0.60000000000000009</v>
      </c>
      <c r="M23" s="172">
        <f t="shared" si="14"/>
        <v>63</v>
      </c>
      <c r="N23" s="142">
        <f t="shared" si="14"/>
        <v>0</v>
      </c>
      <c r="O23" s="169">
        <f t="shared" si="14"/>
        <v>15.6</v>
      </c>
      <c r="P23" s="169">
        <f t="shared" si="14"/>
        <v>128.80000000000001</v>
      </c>
      <c r="Q23" s="172">
        <f t="shared" si="14"/>
        <v>144.4</v>
      </c>
      <c r="R23" s="180">
        <f t="shared" si="14"/>
        <v>254</v>
      </c>
    </row>
    <row r="24" spans="1:18" x14ac:dyDescent="0.15">
      <c r="A24" s="364" t="s">
        <v>11</v>
      </c>
      <c r="B24" s="142">
        <f t="shared" ref="B24:R24" si="15">MAX(B17:B21)</f>
        <v>11.400000000000002</v>
      </c>
      <c r="C24" s="169">
        <f t="shared" si="15"/>
        <v>1.2000000000000002</v>
      </c>
      <c r="D24" s="169">
        <f t="shared" si="15"/>
        <v>0</v>
      </c>
      <c r="E24" s="172">
        <f t="shared" si="15"/>
        <v>12</v>
      </c>
      <c r="F24" s="142">
        <f t="shared" si="15"/>
        <v>3.2</v>
      </c>
      <c r="G24" s="169">
        <f t="shared" si="15"/>
        <v>14.799999999999999</v>
      </c>
      <c r="H24" s="169">
        <f t="shared" si="15"/>
        <v>0.4</v>
      </c>
      <c r="I24" s="172">
        <f t="shared" si="15"/>
        <v>18.399999999999999</v>
      </c>
      <c r="J24" s="142">
        <f t="shared" si="15"/>
        <v>4.2</v>
      </c>
      <c r="K24" s="169">
        <f t="shared" si="15"/>
        <v>37.4</v>
      </c>
      <c r="L24" s="169">
        <f t="shared" si="15"/>
        <v>0.4</v>
      </c>
      <c r="M24" s="172">
        <f t="shared" si="15"/>
        <v>41</v>
      </c>
      <c r="N24" s="142">
        <f t="shared" si="15"/>
        <v>0</v>
      </c>
      <c r="O24" s="169">
        <f t="shared" si="15"/>
        <v>10.6</v>
      </c>
      <c r="P24" s="169">
        <f t="shared" si="15"/>
        <v>86.199999999999989</v>
      </c>
      <c r="Q24" s="172">
        <f t="shared" si="15"/>
        <v>95.2</v>
      </c>
      <c r="R24" s="180">
        <f t="shared" si="15"/>
        <v>164.2</v>
      </c>
    </row>
    <row r="25" spans="1:18" x14ac:dyDescent="0.15">
      <c r="A25" s="364" t="s">
        <v>12</v>
      </c>
      <c r="B25" s="142">
        <f t="shared" ref="B25:R25" si="16">SUM(B8:B15)/2</f>
        <v>9.5</v>
      </c>
      <c r="C25" s="169">
        <f t="shared" si="16"/>
        <v>0.7</v>
      </c>
      <c r="D25" s="169">
        <f t="shared" si="16"/>
        <v>0</v>
      </c>
      <c r="E25" s="172">
        <f t="shared" si="16"/>
        <v>10.199999999999999</v>
      </c>
      <c r="F25" s="142">
        <f t="shared" si="16"/>
        <v>2.7</v>
      </c>
      <c r="G25" s="169">
        <f t="shared" si="16"/>
        <v>10.3</v>
      </c>
      <c r="H25" s="169">
        <f t="shared" si="16"/>
        <v>0.2</v>
      </c>
      <c r="I25" s="172">
        <f t="shared" si="16"/>
        <v>13.200000000000001</v>
      </c>
      <c r="J25" s="142">
        <f t="shared" si="16"/>
        <v>2.9</v>
      </c>
      <c r="K25" s="169">
        <f t="shared" si="16"/>
        <v>28.3</v>
      </c>
      <c r="L25" s="169">
        <f t="shared" si="16"/>
        <v>0.30000000000000004</v>
      </c>
      <c r="M25" s="172">
        <f t="shared" si="16"/>
        <v>31.5</v>
      </c>
      <c r="N25" s="142">
        <f t="shared" si="16"/>
        <v>0</v>
      </c>
      <c r="O25" s="169">
        <f t="shared" si="16"/>
        <v>7.8</v>
      </c>
      <c r="P25" s="169">
        <f t="shared" si="16"/>
        <v>64.400000000000006</v>
      </c>
      <c r="Q25" s="172">
        <f t="shared" si="16"/>
        <v>72.2</v>
      </c>
      <c r="R25" s="180">
        <f t="shared" si="16"/>
        <v>127</v>
      </c>
    </row>
    <row r="26" spans="1:18" ht="14" thickBot="1" x14ac:dyDescent="0.2">
      <c r="A26" s="363"/>
      <c r="B26" s="182"/>
      <c r="C26" s="183"/>
      <c r="D26" s="183"/>
      <c r="E26" s="184"/>
      <c r="F26" s="182"/>
      <c r="G26" s="183"/>
      <c r="H26" s="183"/>
      <c r="I26" s="184"/>
      <c r="J26" s="182"/>
      <c r="K26" s="183"/>
      <c r="L26" s="183"/>
      <c r="M26" s="184"/>
      <c r="N26" s="182"/>
      <c r="O26" s="183"/>
      <c r="P26" s="183"/>
      <c r="Q26" s="184"/>
      <c r="R26" s="185"/>
    </row>
    <row r="27" spans="1:18" x14ac:dyDescent="0.15">
      <c r="A27" s="377"/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</row>
    <row r="28" spans="1:18" ht="14" thickBot="1" x14ac:dyDescent="0.2">
      <c r="A28" s="354"/>
      <c r="B28" s="354" t="str">
        <f>Upland_Glenmore!B28</f>
        <v>Monday 12 March 2012</v>
      </c>
      <c r="D28" s="362"/>
      <c r="H28" s="354" t="str">
        <f>'cycle (2)'!B5</f>
        <v>Fine and Dry</v>
      </c>
    </row>
    <row r="29" spans="1:18" x14ac:dyDescent="0.15">
      <c r="A29" s="376"/>
      <c r="B29" s="174" t="s">
        <v>3</v>
      </c>
      <c r="C29" s="350"/>
      <c r="D29" s="350"/>
      <c r="E29" s="375"/>
      <c r="F29" s="174" t="s">
        <v>4</v>
      </c>
      <c r="G29" s="350"/>
      <c r="H29" s="350"/>
      <c r="I29" s="375"/>
      <c r="J29" s="174" t="s">
        <v>5</v>
      </c>
      <c r="K29" s="350"/>
      <c r="L29" s="350"/>
      <c r="M29" s="375"/>
      <c r="N29" s="174" t="s">
        <v>6</v>
      </c>
      <c r="O29" s="350"/>
      <c r="P29" s="350"/>
      <c r="Q29" s="375"/>
      <c r="R29" s="177" t="s">
        <v>36</v>
      </c>
    </row>
    <row r="30" spans="1:18" s="359" customFormat="1" ht="14" thickBot="1" x14ac:dyDescent="0.2">
      <c r="A30" s="369"/>
      <c r="B30" s="345"/>
      <c r="C30" s="346" t="str">
        <f>C5</f>
        <v>Adelaide (N)</v>
      </c>
      <c r="D30" s="343"/>
      <c r="E30" s="374"/>
      <c r="F30" s="345"/>
      <c r="G30" s="346" t="str">
        <f>G5</f>
        <v>John</v>
      </c>
      <c r="H30" s="343"/>
      <c r="I30" s="374"/>
      <c r="J30" s="345"/>
      <c r="K30" s="346" t="str">
        <f>K5</f>
        <v>Adelaide (S)</v>
      </c>
      <c r="L30" s="343"/>
      <c r="M30" s="374"/>
      <c r="N30" s="345"/>
      <c r="O30" s="346" t="str">
        <f>O5</f>
        <v>Riddiford</v>
      </c>
      <c r="P30" s="343"/>
      <c r="Q30" s="374"/>
      <c r="R30" s="366"/>
    </row>
    <row r="31" spans="1:18" s="370" customFormat="1" ht="11" x14ac:dyDescent="0.15">
      <c r="A31" s="373"/>
      <c r="B31" s="339" t="s">
        <v>7</v>
      </c>
      <c r="C31" s="337" t="s">
        <v>8</v>
      </c>
      <c r="D31" s="337" t="s">
        <v>9</v>
      </c>
      <c r="E31" s="372" t="s">
        <v>10</v>
      </c>
      <c r="F31" s="339" t="s">
        <v>7</v>
      </c>
      <c r="G31" s="337" t="s">
        <v>8</v>
      </c>
      <c r="H31" s="337" t="s">
        <v>9</v>
      </c>
      <c r="I31" s="372" t="s">
        <v>10</v>
      </c>
      <c r="J31" s="339" t="s">
        <v>7</v>
      </c>
      <c r="K31" s="337" t="s">
        <v>8</v>
      </c>
      <c r="L31" s="337" t="s">
        <v>9</v>
      </c>
      <c r="M31" s="372" t="s">
        <v>10</v>
      </c>
      <c r="N31" s="339" t="s">
        <v>7</v>
      </c>
      <c r="O31" s="337" t="s">
        <v>8</v>
      </c>
      <c r="P31" s="337" t="s">
        <v>9</v>
      </c>
      <c r="Q31" s="372" t="s">
        <v>10</v>
      </c>
      <c r="R31" s="371"/>
    </row>
    <row r="32" spans="1:18" s="359" customFormat="1" x14ac:dyDescent="0.15">
      <c r="A32" s="369"/>
      <c r="B32" s="330"/>
      <c r="C32" s="328"/>
      <c r="D32" s="328"/>
      <c r="E32" s="368"/>
      <c r="F32" s="330"/>
      <c r="G32" s="328"/>
      <c r="H32" s="328"/>
      <c r="I32" s="368"/>
      <c r="J32" s="330"/>
      <c r="K32" s="328"/>
      <c r="L32" s="328"/>
      <c r="M32" s="368"/>
      <c r="N32" s="330"/>
      <c r="O32" s="328"/>
      <c r="P32" s="328"/>
      <c r="Q32" s="367"/>
      <c r="R32" s="221"/>
    </row>
    <row r="33" spans="1:18" s="359" customFormat="1" x14ac:dyDescent="0.15">
      <c r="A33" s="360" t="s">
        <v>127</v>
      </c>
      <c r="B33" s="132">
        <v>0</v>
      </c>
      <c r="C33" s="133">
        <v>0</v>
      </c>
      <c r="D33" s="133">
        <v>0</v>
      </c>
      <c r="E33" s="134">
        <f t="shared" ref="E33:E40" si="17">SUM(B33:D33)</f>
        <v>0</v>
      </c>
      <c r="F33" s="132">
        <v>0</v>
      </c>
      <c r="G33" s="133">
        <v>0</v>
      </c>
      <c r="H33" s="133">
        <v>0</v>
      </c>
      <c r="I33" s="134">
        <f t="shared" ref="I33:I40" si="18">SUM(F33:H33)</f>
        <v>0</v>
      </c>
      <c r="J33" s="132">
        <v>0</v>
      </c>
      <c r="K33" s="133">
        <v>2</v>
      </c>
      <c r="L33" s="133">
        <v>0</v>
      </c>
      <c r="M33" s="134">
        <f>SUM(J33:L33)</f>
        <v>2</v>
      </c>
      <c r="N33" s="132">
        <v>0</v>
      </c>
      <c r="O33" s="133">
        <v>0</v>
      </c>
      <c r="P33" s="133">
        <v>5</v>
      </c>
      <c r="Q33" s="134">
        <f t="shared" ref="Q33:Q40" si="19">SUM(N33:P33)</f>
        <v>5</v>
      </c>
      <c r="R33" s="135">
        <f t="shared" ref="R33:R40" si="20">E33+I33+M33+Q33</f>
        <v>7</v>
      </c>
    </row>
    <row r="34" spans="1:18" s="359" customFormat="1" x14ac:dyDescent="0.15">
      <c r="A34" s="360" t="s">
        <v>126</v>
      </c>
      <c r="B34" s="132">
        <v>1</v>
      </c>
      <c r="C34" s="133">
        <v>0</v>
      </c>
      <c r="D34" s="133">
        <v>0</v>
      </c>
      <c r="E34" s="134">
        <f t="shared" si="17"/>
        <v>1</v>
      </c>
      <c r="F34" s="132">
        <v>0</v>
      </c>
      <c r="G34" s="133">
        <v>0</v>
      </c>
      <c r="H34" s="133">
        <v>0</v>
      </c>
      <c r="I34" s="134">
        <f t="shared" si="18"/>
        <v>0</v>
      </c>
      <c r="J34" s="132">
        <v>0</v>
      </c>
      <c r="K34" s="133">
        <v>2</v>
      </c>
      <c r="L34" s="133">
        <v>0</v>
      </c>
      <c r="M34" s="134">
        <f>SUM(J34:L34)</f>
        <v>2</v>
      </c>
      <c r="N34" s="132">
        <v>0</v>
      </c>
      <c r="O34" s="133">
        <v>0</v>
      </c>
      <c r="P34" s="133">
        <v>5</v>
      </c>
      <c r="Q34" s="134">
        <f t="shared" si="19"/>
        <v>5</v>
      </c>
      <c r="R34" s="135">
        <f t="shared" si="20"/>
        <v>8</v>
      </c>
    </row>
    <row r="35" spans="1:18" s="359" customFormat="1" x14ac:dyDescent="0.15">
      <c r="A35" s="360" t="s">
        <v>125</v>
      </c>
      <c r="B35" s="132">
        <v>2</v>
      </c>
      <c r="C35" s="133">
        <v>0</v>
      </c>
      <c r="D35" s="133">
        <v>0</v>
      </c>
      <c r="E35" s="134">
        <f t="shared" si="17"/>
        <v>2</v>
      </c>
      <c r="F35" s="132">
        <v>0</v>
      </c>
      <c r="G35" s="133">
        <v>0</v>
      </c>
      <c r="H35" s="133">
        <v>0</v>
      </c>
      <c r="I35" s="134">
        <f t="shared" si="18"/>
        <v>0</v>
      </c>
      <c r="J35" s="132">
        <v>0</v>
      </c>
      <c r="K35" s="133">
        <v>5</v>
      </c>
      <c r="L35" s="133">
        <v>0</v>
      </c>
      <c r="M35" s="134">
        <f>SUM(J35:L35)</f>
        <v>5</v>
      </c>
      <c r="N35" s="132">
        <v>0</v>
      </c>
      <c r="O35" s="133">
        <v>1</v>
      </c>
      <c r="P35" s="133">
        <v>4</v>
      </c>
      <c r="Q35" s="134">
        <f t="shared" si="19"/>
        <v>5</v>
      </c>
      <c r="R35" s="135">
        <f t="shared" si="20"/>
        <v>12</v>
      </c>
    </row>
    <row r="36" spans="1:18" s="359" customFormat="1" x14ac:dyDescent="0.15">
      <c r="A36" s="360" t="s">
        <v>124</v>
      </c>
      <c r="B36" s="132">
        <v>2</v>
      </c>
      <c r="C36" s="133">
        <v>0</v>
      </c>
      <c r="D36" s="133">
        <v>0</v>
      </c>
      <c r="E36" s="134">
        <f t="shared" si="17"/>
        <v>2</v>
      </c>
      <c r="F36" s="132">
        <v>1</v>
      </c>
      <c r="G36" s="133">
        <v>1</v>
      </c>
      <c r="H36" s="133">
        <v>0</v>
      </c>
      <c r="I36" s="134">
        <f t="shared" si="18"/>
        <v>2</v>
      </c>
      <c r="J36" s="132">
        <v>1</v>
      </c>
      <c r="K36" s="133">
        <v>11</v>
      </c>
      <c r="L36" s="133">
        <v>1</v>
      </c>
      <c r="M36" s="134">
        <f>SUM(J36:L36)</f>
        <v>13</v>
      </c>
      <c r="N36" s="132">
        <v>0</v>
      </c>
      <c r="O36" s="133">
        <v>0</v>
      </c>
      <c r="P36" s="133">
        <v>14</v>
      </c>
      <c r="Q36" s="134">
        <f t="shared" si="19"/>
        <v>14</v>
      </c>
      <c r="R36" s="135">
        <f t="shared" si="20"/>
        <v>31</v>
      </c>
    </row>
    <row r="37" spans="1:18" s="359" customFormat="1" x14ac:dyDescent="0.15">
      <c r="A37" s="360" t="s">
        <v>123</v>
      </c>
      <c r="B37" s="132">
        <v>3</v>
      </c>
      <c r="C37" s="133">
        <v>0</v>
      </c>
      <c r="D37" s="133">
        <v>0</v>
      </c>
      <c r="E37" s="134">
        <f t="shared" si="17"/>
        <v>3</v>
      </c>
      <c r="F37" s="132">
        <v>1</v>
      </c>
      <c r="G37" s="133">
        <v>1</v>
      </c>
      <c r="H37" s="133">
        <v>0</v>
      </c>
      <c r="I37" s="134">
        <f t="shared" si="18"/>
        <v>2</v>
      </c>
      <c r="J37" s="132">
        <v>0</v>
      </c>
      <c r="K37" s="133">
        <v>7</v>
      </c>
      <c r="L37" s="133">
        <v>0</v>
      </c>
      <c r="M37" s="134">
        <v>8</v>
      </c>
      <c r="N37" s="132">
        <v>0</v>
      </c>
      <c r="O37" s="133">
        <v>1</v>
      </c>
      <c r="P37" s="133">
        <v>14</v>
      </c>
      <c r="Q37" s="134">
        <f t="shared" si="19"/>
        <v>15</v>
      </c>
      <c r="R37" s="135">
        <f t="shared" si="20"/>
        <v>28</v>
      </c>
    </row>
    <row r="38" spans="1:18" s="359" customFormat="1" x14ac:dyDescent="0.15">
      <c r="A38" s="360" t="s">
        <v>122</v>
      </c>
      <c r="B38" s="132">
        <v>2</v>
      </c>
      <c r="C38" s="133">
        <v>0</v>
      </c>
      <c r="D38" s="133">
        <v>0</v>
      </c>
      <c r="E38" s="134">
        <f t="shared" si="17"/>
        <v>2</v>
      </c>
      <c r="F38" s="132">
        <v>0</v>
      </c>
      <c r="G38" s="133">
        <v>0</v>
      </c>
      <c r="H38" s="133">
        <v>0</v>
      </c>
      <c r="I38" s="134">
        <f t="shared" si="18"/>
        <v>0</v>
      </c>
      <c r="J38" s="132">
        <v>0</v>
      </c>
      <c r="K38" s="133">
        <v>4</v>
      </c>
      <c r="L38" s="133">
        <v>0</v>
      </c>
      <c r="M38" s="134">
        <f>SUM(J38:L38)</f>
        <v>4</v>
      </c>
      <c r="N38" s="132">
        <v>0</v>
      </c>
      <c r="O38" s="133">
        <v>2</v>
      </c>
      <c r="P38" s="133">
        <v>16</v>
      </c>
      <c r="Q38" s="134">
        <f t="shared" si="19"/>
        <v>18</v>
      </c>
      <c r="R38" s="135">
        <f t="shared" si="20"/>
        <v>24</v>
      </c>
    </row>
    <row r="39" spans="1:18" s="359" customFormat="1" x14ac:dyDescent="0.15">
      <c r="A39" s="360" t="s">
        <v>121</v>
      </c>
      <c r="B39" s="132">
        <v>1</v>
      </c>
      <c r="C39" s="133">
        <v>1</v>
      </c>
      <c r="D39" s="133">
        <v>0</v>
      </c>
      <c r="E39" s="134">
        <f t="shared" si="17"/>
        <v>2</v>
      </c>
      <c r="F39" s="132">
        <v>1</v>
      </c>
      <c r="G39" s="133">
        <v>0</v>
      </c>
      <c r="H39" s="133">
        <v>0</v>
      </c>
      <c r="I39" s="134">
        <f t="shared" si="18"/>
        <v>1</v>
      </c>
      <c r="J39" s="132">
        <v>1</v>
      </c>
      <c r="K39" s="133">
        <v>12</v>
      </c>
      <c r="L39" s="133">
        <v>0</v>
      </c>
      <c r="M39" s="134">
        <f>SUM(J39:L39)</f>
        <v>13</v>
      </c>
      <c r="N39" s="132">
        <v>0</v>
      </c>
      <c r="O39" s="133">
        <v>1</v>
      </c>
      <c r="P39" s="133">
        <v>10</v>
      </c>
      <c r="Q39" s="134">
        <f t="shared" si="19"/>
        <v>11</v>
      </c>
      <c r="R39" s="135">
        <f t="shared" si="20"/>
        <v>27</v>
      </c>
    </row>
    <row r="40" spans="1:18" s="359" customFormat="1" x14ac:dyDescent="0.15">
      <c r="A40" s="360" t="s">
        <v>120</v>
      </c>
      <c r="B40" s="132">
        <v>0</v>
      </c>
      <c r="C40" s="133">
        <v>0</v>
      </c>
      <c r="D40" s="133">
        <v>0</v>
      </c>
      <c r="E40" s="134">
        <f t="shared" si="17"/>
        <v>0</v>
      </c>
      <c r="F40" s="132">
        <v>0</v>
      </c>
      <c r="G40" s="133">
        <v>0</v>
      </c>
      <c r="H40" s="133">
        <v>0</v>
      </c>
      <c r="I40" s="134">
        <f t="shared" si="18"/>
        <v>0</v>
      </c>
      <c r="J40" s="132">
        <v>0</v>
      </c>
      <c r="K40" s="133">
        <v>3</v>
      </c>
      <c r="L40" s="133">
        <v>0</v>
      </c>
      <c r="M40" s="134">
        <f>SUM(J40:L40)</f>
        <v>3</v>
      </c>
      <c r="N40" s="132">
        <v>0</v>
      </c>
      <c r="O40" s="133">
        <v>2</v>
      </c>
      <c r="P40" s="133">
        <v>11</v>
      </c>
      <c r="Q40" s="134">
        <f t="shared" si="19"/>
        <v>13</v>
      </c>
      <c r="R40" s="135">
        <f t="shared" si="20"/>
        <v>16</v>
      </c>
    </row>
    <row r="41" spans="1:18" s="359" customFormat="1" ht="14" thickBot="1" x14ac:dyDescent="0.2">
      <c r="A41" s="364"/>
      <c r="B41" s="137"/>
      <c r="C41" s="136"/>
      <c r="D41" s="136"/>
      <c r="E41" s="138"/>
      <c r="F41" s="137"/>
      <c r="G41" s="136"/>
      <c r="H41" s="136"/>
      <c r="I41" s="138"/>
      <c r="J41" s="137"/>
      <c r="K41" s="136"/>
      <c r="L41" s="136"/>
      <c r="M41" s="138"/>
      <c r="N41" s="137"/>
      <c r="O41" s="136"/>
      <c r="P41" s="136"/>
      <c r="Q41" s="138"/>
      <c r="R41" s="221"/>
    </row>
    <row r="42" spans="1:18" s="359" customFormat="1" ht="14" hidden="1" thickBot="1" x14ac:dyDescent="0.2">
      <c r="A42" s="364" t="s">
        <v>119</v>
      </c>
      <c r="B42" s="137">
        <f>SUM(B33:B40)</f>
        <v>11</v>
      </c>
      <c r="C42" s="136">
        <f>SUM(C33:C40)</f>
        <v>1</v>
      </c>
      <c r="D42" s="136">
        <f>SUM(D33:D40)</f>
        <v>0</v>
      </c>
      <c r="E42" s="138">
        <f>SUM(E33:E36)</f>
        <v>5</v>
      </c>
      <c r="F42" s="137">
        <f>SUM(F33:F40)</f>
        <v>3</v>
      </c>
      <c r="G42" s="136">
        <f>SUM(G33:G40)</f>
        <v>2</v>
      </c>
      <c r="H42" s="136">
        <f>SUM(H33:H40)</f>
        <v>0</v>
      </c>
      <c r="I42" s="138">
        <f>SUM(I33:I36)</f>
        <v>2</v>
      </c>
      <c r="J42" s="137">
        <f>SUM(J33:J40)</f>
        <v>2</v>
      </c>
      <c r="K42" s="136">
        <f>SUM(K33:K40)</f>
        <v>46</v>
      </c>
      <c r="L42" s="136">
        <f>SUM(L33:L40)</f>
        <v>1</v>
      </c>
      <c r="M42" s="138">
        <f>SUM(M33:M36)</f>
        <v>22</v>
      </c>
      <c r="N42" s="137">
        <f>SUM(N33:N40)</f>
        <v>0</v>
      </c>
      <c r="O42" s="136">
        <f>SUM(O33:O40)</f>
        <v>7</v>
      </c>
      <c r="P42" s="136">
        <f>SUM(P33:P40)</f>
        <v>79</v>
      </c>
      <c r="Q42" s="138">
        <f t="shared" ref="Q42:R46" si="21">SUM(Q33:Q36)</f>
        <v>29</v>
      </c>
      <c r="R42" s="221">
        <f t="shared" si="21"/>
        <v>58</v>
      </c>
    </row>
    <row r="43" spans="1:18" s="359" customFormat="1" ht="14" hidden="1" thickBot="1" x14ac:dyDescent="0.2">
      <c r="A43" s="364" t="s">
        <v>118</v>
      </c>
      <c r="B43" s="137">
        <f t="shared" ref="B43:D46" si="22">SUM(B34:B37)</f>
        <v>8</v>
      </c>
      <c r="C43" s="136">
        <f t="shared" si="22"/>
        <v>0</v>
      </c>
      <c r="D43" s="136">
        <f t="shared" si="22"/>
        <v>0</v>
      </c>
      <c r="E43" s="138">
        <f>SUM(E34:E37)</f>
        <v>8</v>
      </c>
      <c r="F43" s="137">
        <f t="shared" ref="F43:H46" si="23">SUM(F34:F37)</f>
        <v>2</v>
      </c>
      <c r="G43" s="136">
        <f t="shared" si="23"/>
        <v>2</v>
      </c>
      <c r="H43" s="136">
        <f t="shared" si="23"/>
        <v>0</v>
      </c>
      <c r="I43" s="138">
        <f>SUM(I34:I37)</f>
        <v>4</v>
      </c>
      <c r="J43" s="137">
        <f t="shared" ref="J43:L46" si="24">SUM(J34:J37)</f>
        <v>1</v>
      </c>
      <c r="K43" s="136">
        <f t="shared" si="24"/>
        <v>25</v>
      </c>
      <c r="L43" s="136">
        <f t="shared" si="24"/>
        <v>1</v>
      </c>
      <c r="M43" s="138">
        <f>SUM(M34:M37)</f>
        <v>28</v>
      </c>
      <c r="N43" s="137">
        <f t="shared" ref="N43:P46" si="25">SUM(N34:N37)</f>
        <v>0</v>
      </c>
      <c r="O43" s="136">
        <f t="shared" si="25"/>
        <v>2</v>
      </c>
      <c r="P43" s="136">
        <f t="shared" si="25"/>
        <v>37</v>
      </c>
      <c r="Q43" s="138">
        <f t="shared" si="21"/>
        <v>39</v>
      </c>
      <c r="R43" s="221">
        <f t="shared" si="21"/>
        <v>79</v>
      </c>
    </row>
    <row r="44" spans="1:18" s="359" customFormat="1" ht="14" hidden="1" thickBot="1" x14ac:dyDescent="0.2">
      <c r="A44" s="364" t="s">
        <v>117</v>
      </c>
      <c r="B44" s="137">
        <f t="shared" si="22"/>
        <v>9</v>
      </c>
      <c r="C44" s="136">
        <f t="shared" si="22"/>
        <v>0</v>
      </c>
      <c r="D44" s="136">
        <f t="shared" si="22"/>
        <v>0</v>
      </c>
      <c r="E44" s="138">
        <f>SUM(E35:E38)</f>
        <v>9</v>
      </c>
      <c r="F44" s="137">
        <f t="shared" si="23"/>
        <v>2</v>
      </c>
      <c r="G44" s="136">
        <f t="shared" si="23"/>
        <v>2</v>
      </c>
      <c r="H44" s="136">
        <f t="shared" si="23"/>
        <v>0</v>
      </c>
      <c r="I44" s="138">
        <f>SUM(I35:I38)</f>
        <v>4</v>
      </c>
      <c r="J44" s="137">
        <f t="shared" si="24"/>
        <v>1</v>
      </c>
      <c r="K44" s="136">
        <f t="shared" si="24"/>
        <v>27</v>
      </c>
      <c r="L44" s="136">
        <f t="shared" si="24"/>
        <v>1</v>
      </c>
      <c r="M44" s="138">
        <f>SUM(M35:M38)</f>
        <v>30</v>
      </c>
      <c r="N44" s="137">
        <f t="shared" si="25"/>
        <v>0</v>
      </c>
      <c r="O44" s="136">
        <f t="shared" si="25"/>
        <v>4</v>
      </c>
      <c r="P44" s="136">
        <f t="shared" si="25"/>
        <v>48</v>
      </c>
      <c r="Q44" s="138">
        <f t="shared" si="21"/>
        <v>52</v>
      </c>
      <c r="R44" s="221">
        <f t="shared" si="21"/>
        <v>95</v>
      </c>
    </row>
    <row r="45" spans="1:18" s="359" customFormat="1" ht="14" hidden="1" thickBot="1" x14ac:dyDescent="0.2">
      <c r="A45" s="364" t="s">
        <v>116</v>
      </c>
      <c r="B45" s="137">
        <f t="shared" si="22"/>
        <v>8</v>
      </c>
      <c r="C45" s="136">
        <f t="shared" si="22"/>
        <v>1</v>
      </c>
      <c r="D45" s="136">
        <f t="shared" si="22"/>
        <v>0</v>
      </c>
      <c r="E45" s="138">
        <f>SUM(E36:E39)</f>
        <v>9</v>
      </c>
      <c r="F45" s="137">
        <f t="shared" si="23"/>
        <v>3</v>
      </c>
      <c r="G45" s="136">
        <f t="shared" si="23"/>
        <v>2</v>
      </c>
      <c r="H45" s="136">
        <f t="shared" si="23"/>
        <v>0</v>
      </c>
      <c r="I45" s="138">
        <f>SUM(I36:I39)</f>
        <v>5</v>
      </c>
      <c r="J45" s="137">
        <f t="shared" si="24"/>
        <v>2</v>
      </c>
      <c r="K45" s="136">
        <f t="shared" si="24"/>
        <v>34</v>
      </c>
      <c r="L45" s="136">
        <f t="shared" si="24"/>
        <v>1</v>
      </c>
      <c r="M45" s="138">
        <f>SUM(M36:M39)</f>
        <v>38</v>
      </c>
      <c r="N45" s="137">
        <f t="shared" si="25"/>
        <v>0</v>
      </c>
      <c r="O45" s="136">
        <f t="shared" si="25"/>
        <v>4</v>
      </c>
      <c r="P45" s="136">
        <f t="shared" si="25"/>
        <v>54</v>
      </c>
      <c r="Q45" s="138">
        <f t="shared" si="21"/>
        <v>58</v>
      </c>
      <c r="R45" s="221">
        <f t="shared" si="21"/>
        <v>110</v>
      </c>
    </row>
    <row r="46" spans="1:18" s="359" customFormat="1" ht="14" hidden="1" thickBot="1" x14ac:dyDescent="0.2">
      <c r="A46" s="363" t="s">
        <v>115</v>
      </c>
      <c r="B46" s="224">
        <f t="shared" si="22"/>
        <v>6</v>
      </c>
      <c r="C46" s="225">
        <f t="shared" si="22"/>
        <v>1</v>
      </c>
      <c r="D46" s="225">
        <f t="shared" si="22"/>
        <v>0</v>
      </c>
      <c r="E46" s="296">
        <f>SUM(E37:E40)</f>
        <v>7</v>
      </c>
      <c r="F46" s="224">
        <f t="shared" si="23"/>
        <v>2</v>
      </c>
      <c r="G46" s="225">
        <f t="shared" si="23"/>
        <v>1</v>
      </c>
      <c r="H46" s="225">
        <f t="shared" si="23"/>
        <v>0</v>
      </c>
      <c r="I46" s="296">
        <f>SUM(I37:I40)</f>
        <v>3</v>
      </c>
      <c r="J46" s="224">
        <f t="shared" si="24"/>
        <v>1</v>
      </c>
      <c r="K46" s="225">
        <f t="shared" si="24"/>
        <v>26</v>
      </c>
      <c r="L46" s="225">
        <f t="shared" si="24"/>
        <v>0</v>
      </c>
      <c r="M46" s="296">
        <f>SUM(M37:M40)</f>
        <v>28</v>
      </c>
      <c r="N46" s="224">
        <f t="shared" si="25"/>
        <v>0</v>
      </c>
      <c r="O46" s="225">
        <f t="shared" si="25"/>
        <v>6</v>
      </c>
      <c r="P46" s="225">
        <f t="shared" si="25"/>
        <v>51</v>
      </c>
      <c r="Q46" s="296">
        <f t="shared" si="21"/>
        <v>57</v>
      </c>
      <c r="R46" s="366">
        <f t="shared" si="21"/>
        <v>95</v>
      </c>
    </row>
    <row r="47" spans="1:18" x14ac:dyDescent="0.15">
      <c r="A47" s="365"/>
      <c r="B47" s="161"/>
      <c r="C47" s="162"/>
      <c r="D47" s="162"/>
      <c r="E47" s="176"/>
      <c r="F47" s="161"/>
      <c r="G47" s="162"/>
      <c r="H47" s="162"/>
      <c r="I47" s="176"/>
      <c r="J47" s="161"/>
      <c r="K47" s="162"/>
      <c r="L47" s="162"/>
      <c r="M47" s="176"/>
      <c r="N47" s="161"/>
      <c r="O47" s="162"/>
      <c r="P47" s="162"/>
      <c r="Q47" s="176"/>
      <c r="R47" s="177"/>
    </row>
    <row r="48" spans="1:18" x14ac:dyDescent="0.15">
      <c r="A48" s="364" t="s">
        <v>114</v>
      </c>
      <c r="B48" s="142">
        <f t="shared" ref="B48:R48" si="26">SUM(B33:B40)</f>
        <v>11</v>
      </c>
      <c r="C48" s="169">
        <f t="shared" si="26"/>
        <v>1</v>
      </c>
      <c r="D48" s="169">
        <f t="shared" si="26"/>
        <v>0</v>
      </c>
      <c r="E48" s="172">
        <f t="shared" si="26"/>
        <v>12</v>
      </c>
      <c r="F48" s="142">
        <f t="shared" si="26"/>
        <v>3</v>
      </c>
      <c r="G48" s="169">
        <f t="shared" si="26"/>
        <v>2</v>
      </c>
      <c r="H48" s="169">
        <f t="shared" si="26"/>
        <v>0</v>
      </c>
      <c r="I48" s="172">
        <f t="shared" si="26"/>
        <v>5</v>
      </c>
      <c r="J48" s="142">
        <f t="shared" si="26"/>
        <v>2</v>
      </c>
      <c r="K48" s="169">
        <f t="shared" si="26"/>
        <v>46</v>
      </c>
      <c r="L48" s="169">
        <f t="shared" si="26"/>
        <v>1</v>
      </c>
      <c r="M48" s="172">
        <f t="shared" si="26"/>
        <v>50</v>
      </c>
      <c r="N48" s="142">
        <f t="shared" si="26"/>
        <v>0</v>
      </c>
      <c r="O48" s="169">
        <f t="shared" si="26"/>
        <v>7</v>
      </c>
      <c r="P48" s="169">
        <f t="shared" si="26"/>
        <v>79</v>
      </c>
      <c r="Q48" s="172">
        <f t="shared" si="26"/>
        <v>86</v>
      </c>
      <c r="R48" s="180">
        <f t="shared" si="26"/>
        <v>153</v>
      </c>
    </row>
    <row r="49" spans="1:18" x14ac:dyDescent="0.15">
      <c r="A49" s="364" t="s">
        <v>11</v>
      </c>
      <c r="B49" s="142">
        <f t="shared" ref="B49:R49" si="27">MAX(B42:B46)</f>
        <v>11</v>
      </c>
      <c r="C49" s="169">
        <f t="shared" si="27"/>
        <v>1</v>
      </c>
      <c r="D49" s="169">
        <f t="shared" si="27"/>
        <v>0</v>
      </c>
      <c r="E49" s="172">
        <f t="shared" si="27"/>
        <v>9</v>
      </c>
      <c r="F49" s="142">
        <f t="shared" si="27"/>
        <v>3</v>
      </c>
      <c r="G49" s="169">
        <f t="shared" si="27"/>
        <v>2</v>
      </c>
      <c r="H49" s="169">
        <f t="shared" si="27"/>
        <v>0</v>
      </c>
      <c r="I49" s="172">
        <f t="shared" si="27"/>
        <v>5</v>
      </c>
      <c r="J49" s="142">
        <f t="shared" si="27"/>
        <v>2</v>
      </c>
      <c r="K49" s="169">
        <f t="shared" si="27"/>
        <v>46</v>
      </c>
      <c r="L49" s="169">
        <f t="shared" si="27"/>
        <v>1</v>
      </c>
      <c r="M49" s="172">
        <f t="shared" si="27"/>
        <v>38</v>
      </c>
      <c r="N49" s="142">
        <f t="shared" si="27"/>
        <v>0</v>
      </c>
      <c r="O49" s="169">
        <f t="shared" si="27"/>
        <v>7</v>
      </c>
      <c r="P49" s="169">
        <f t="shared" si="27"/>
        <v>79</v>
      </c>
      <c r="Q49" s="172">
        <f t="shared" si="27"/>
        <v>58</v>
      </c>
      <c r="R49" s="180">
        <f t="shared" si="27"/>
        <v>110</v>
      </c>
    </row>
    <row r="50" spans="1:18" x14ac:dyDescent="0.15">
      <c r="A50" s="364" t="s">
        <v>12</v>
      </c>
      <c r="B50" s="142">
        <f t="shared" ref="B50:R50" si="28">SUM(B33:B40)/2</f>
        <v>5.5</v>
      </c>
      <c r="C50" s="169">
        <f t="shared" si="28"/>
        <v>0.5</v>
      </c>
      <c r="D50" s="169">
        <f t="shared" si="28"/>
        <v>0</v>
      </c>
      <c r="E50" s="172">
        <f t="shared" si="28"/>
        <v>6</v>
      </c>
      <c r="F50" s="142">
        <f t="shared" si="28"/>
        <v>1.5</v>
      </c>
      <c r="G50" s="169">
        <f t="shared" si="28"/>
        <v>1</v>
      </c>
      <c r="H50" s="169">
        <f t="shared" si="28"/>
        <v>0</v>
      </c>
      <c r="I50" s="172">
        <f t="shared" si="28"/>
        <v>2.5</v>
      </c>
      <c r="J50" s="142">
        <f t="shared" si="28"/>
        <v>1</v>
      </c>
      <c r="K50" s="169">
        <f t="shared" si="28"/>
        <v>23</v>
      </c>
      <c r="L50" s="169">
        <f t="shared" si="28"/>
        <v>0.5</v>
      </c>
      <c r="M50" s="172">
        <f t="shared" si="28"/>
        <v>25</v>
      </c>
      <c r="N50" s="142">
        <f t="shared" si="28"/>
        <v>0</v>
      </c>
      <c r="O50" s="169">
        <f t="shared" si="28"/>
        <v>3.5</v>
      </c>
      <c r="P50" s="169">
        <f t="shared" si="28"/>
        <v>39.5</v>
      </c>
      <c r="Q50" s="172">
        <f t="shared" si="28"/>
        <v>43</v>
      </c>
      <c r="R50" s="180">
        <f t="shared" si="28"/>
        <v>76.5</v>
      </c>
    </row>
    <row r="51" spans="1:18" ht="14" thickBot="1" x14ac:dyDescent="0.2">
      <c r="A51" s="363"/>
      <c r="B51" s="182"/>
      <c r="C51" s="183"/>
      <c r="D51" s="183"/>
      <c r="E51" s="184"/>
      <c r="F51" s="182"/>
      <c r="G51" s="183"/>
      <c r="H51" s="183"/>
      <c r="I51" s="184"/>
      <c r="J51" s="182"/>
      <c r="K51" s="183"/>
      <c r="L51" s="183"/>
      <c r="M51" s="184"/>
      <c r="N51" s="182"/>
      <c r="O51" s="183"/>
      <c r="P51" s="183"/>
      <c r="Q51" s="184"/>
      <c r="R51" s="185"/>
    </row>
    <row r="52" spans="1:18" x14ac:dyDescent="0.15">
      <c r="A52" s="377"/>
      <c r="B52" s="125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</row>
    <row r="53" spans="1:18" ht="14" thickBot="1" x14ac:dyDescent="0.2">
      <c r="A53" s="354"/>
      <c r="B53" s="354" t="str">
        <f>Upland_Glenmore!B53</f>
        <v>Tuesday 13 March 2012</v>
      </c>
      <c r="D53" s="362"/>
      <c r="H53" s="354" t="str">
        <f>'cycle (2)'!B5</f>
        <v>Fine and Dry</v>
      </c>
    </row>
    <row r="54" spans="1:18" x14ac:dyDescent="0.15">
      <c r="A54" s="376"/>
      <c r="B54" s="174" t="s">
        <v>3</v>
      </c>
      <c r="C54" s="350"/>
      <c r="D54" s="350"/>
      <c r="E54" s="375"/>
      <c r="F54" s="174" t="s">
        <v>4</v>
      </c>
      <c r="G54" s="350"/>
      <c r="H54" s="350"/>
      <c r="I54" s="375"/>
      <c r="J54" s="174" t="s">
        <v>5</v>
      </c>
      <c r="K54" s="350"/>
      <c r="L54" s="350"/>
      <c r="M54" s="375"/>
      <c r="N54" s="174" t="s">
        <v>6</v>
      </c>
      <c r="O54" s="350"/>
      <c r="P54" s="350"/>
      <c r="Q54" s="375"/>
      <c r="R54" s="177" t="s">
        <v>36</v>
      </c>
    </row>
    <row r="55" spans="1:18" s="359" customFormat="1" ht="14" thickBot="1" x14ac:dyDescent="0.2">
      <c r="A55" s="369"/>
      <c r="B55" s="345"/>
      <c r="C55" s="346" t="str">
        <f>C30</f>
        <v>Adelaide (N)</v>
      </c>
      <c r="D55" s="343"/>
      <c r="E55" s="374"/>
      <c r="F55" s="345"/>
      <c r="G55" s="346" t="str">
        <f>G30</f>
        <v>John</v>
      </c>
      <c r="H55" s="343"/>
      <c r="I55" s="374"/>
      <c r="J55" s="345"/>
      <c r="K55" s="346" t="str">
        <f>K30</f>
        <v>Adelaide (S)</v>
      </c>
      <c r="L55" s="343"/>
      <c r="M55" s="374"/>
      <c r="N55" s="345"/>
      <c r="O55" s="346" t="str">
        <f>O30</f>
        <v>Riddiford</v>
      </c>
      <c r="P55" s="343"/>
      <c r="Q55" s="374"/>
      <c r="R55" s="366"/>
    </row>
    <row r="56" spans="1:18" s="370" customFormat="1" ht="11" x14ac:dyDescent="0.15">
      <c r="A56" s="373"/>
      <c r="B56" s="339" t="s">
        <v>7</v>
      </c>
      <c r="C56" s="337" t="s">
        <v>8</v>
      </c>
      <c r="D56" s="337" t="s">
        <v>9</v>
      </c>
      <c r="E56" s="372" t="s">
        <v>10</v>
      </c>
      <c r="F56" s="339" t="s">
        <v>7</v>
      </c>
      <c r="G56" s="337" t="s">
        <v>8</v>
      </c>
      <c r="H56" s="337" t="s">
        <v>9</v>
      </c>
      <c r="I56" s="372" t="s">
        <v>10</v>
      </c>
      <c r="J56" s="339" t="s">
        <v>7</v>
      </c>
      <c r="K56" s="337" t="s">
        <v>8</v>
      </c>
      <c r="L56" s="337" t="s">
        <v>9</v>
      </c>
      <c r="M56" s="372" t="s">
        <v>10</v>
      </c>
      <c r="N56" s="339" t="s">
        <v>7</v>
      </c>
      <c r="O56" s="337" t="s">
        <v>8</v>
      </c>
      <c r="P56" s="337" t="s">
        <v>9</v>
      </c>
      <c r="Q56" s="372" t="s">
        <v>10</v>
      </c>
      <c r="R56" s="371"/>
    </row>
    <row r="57" spans="1:18" s="359" customFormat="1" x14ac:dyDescent="0.15">
      <c r="A57" s="369"/>
      <c r="B57" s="330"/>
      <c r="C57" s="328"/>
      <c r="D57" s="328"/>
      <c r="E57" s="368"/>
      <c r="F57" s="330"/>
      <c r="G57" s="328"/>
      <c r="H57" s="328"/>
      <c r="I57" s="368"/>
      <c r="J57" s="330"/>
      <c r="K57" s="328"/>
      <c r="L57" s="328"/>
      <c r="M57" s="368"/>
      <c r="N57" s="330"/>
      <c r="O57" s="328"/>
      <c r="P57" s="328"/>
      <c r="Q57" s="367"/>
      <c r="R57" s="221"/>
    </row>
    <row r="58" spans="1:18" s="359" customFormat="1" x14ac:dyDescent="0.15">
      <c r="A58" s="360" t="s">
        <v>127</v>
      </c>
      <c r="B58" s="132">
        <v>1</v>
      </c>
      <c r="C58" s="133">
        <v>0</v>
      </c>
      <c r="D58" s="133">
        <v>0</v>
      </c>
      <c r="E58" s="134">
        <f t="shared" ref="E58:E64" si="29">SUM(B58:D58)</f>
        <v>1</v>
      </c>
      <c r="F58" s="132">
        <v>0</v>
      </c>
      <c r="G58" s="133">
        <v>1</v>
      </c>
      <c r="H58" s="133">
        <v>0</v>
      </c>
      <c r="I58" s="134">
        <f t="shared" ref="I58:I65" si="30">SUM(F58:H58)</f>
        <v>1</v>
      </c>
      <c r="J58" s="132">
        <v>0</v>
      </c>
      <c r="K58" s="133">
        <v>2</v>
      </c>
      <c r="L58" s="133">
        <v>0</v>
      </c>
      <c r="M58" s="134">
        <f t="shared" ref="M58:M65" si="31">SUM(J58:L58)</f>
        <v>2</v>
      </c>
      <c r="N58" s="132">
        <v>0</v>
      </c>
      <c r="O58" s="133">
        <v>1</v>
      </c>
      <c r="P58" s="133">
        <v>5</v>
      </c>
      <c r="Q58" s="134">
        <f t="shared" ref="Q58:Q65" si="32">SUM(N58:P58)</f>
        <v>6</v>
      </c>
      <c r="R58" s="135">
        <f t="shared" ref="R58:R65" si="33">E58+I58+M58+Q58</f>
        <v>10</v>
      </c>
    </row>
    <row r="59" spans="1:18" s="359" customFormat="1" x14ac:dyDescent="0.15">
      <c r="A59" s="360" t="s">
        <v>126</v>
      </c>
      <c r="B59" s="132">
        <v>3</v>
      </c>
      <c r="C59" s="133">
        <v>0</v>
      </c>
      <c r="D59" s="133">
        <v>0</v>
      </c>
      <c r="E59" s="134">
        <f t="shared" si="29"/>
        <v>3</v>
      </c>
      <c r="F59" s="132">
        <v>0</v>
      </c>
      <c r="G59" s="133">
        <v>1</v>
      </c>
      <c r="H59" s="133">
        <v>0</v>
      </c>
      <c r="I59" s="134">
        <f t="shared" si="30"/>
        <v>1</v>
      </c>
      <c r="J59" s="132">
        <v>0</v>
      </c>
      <c r="K59" s="133">
        <v>7</v>
      </c>
      <c r="L59" s="133">
        <v>0</v>
      </c>
      <c r="M59" s="134">
        <f t="shared" si="31"/>
        <v>7</v>
      </c>
      <c r="N59" s="132">
        <v>0</v>
      </c>
      <c r="O59" s="133">
        <v>2</v>
      </c>
      <c r="P59" s="133">
        <v>16</v>
      </c>
      <c r="Q59" s="134">
        <f t="shared" si="32"/>
        <v>18</v>
      </c>
      <c r="R59" s="135">
        <f t="shared" si="33"/>
        <v>29</v>
      </c>
    </row>
    <row r="60" spans="1:18" s="359" customFormat="1" x14ac:dyDescent="0.15">
      <c r="A60" s="360" t="s">
        <v>125</v>
      </c>
      <c r="B60" s="132">
        <v>2</v>
      </c>
      <c r="C60" s="133">
        <v>0</v>
      </c>
      <c r="D60" s="133">
        <v>0</v>
      </c>
      <c r="E60" s="134">
        <f t="shared" si="29"/>
        <v>2</v>
      </c>
      <c r="F60" s="132">
        <v>0</v>
      </c>
      <c r="G60" s="133">
        <v>3</v>
      </c>
      <c r="H60" s="133">
        <v>0</v>
      </c>
      <c r="I60" s="134">
        <f t="shared" si="30"/>
        <v>3</v>
      </c>
      <c r="J60" s="132">
        <v>0</v>
      </c>
      <c r="K60" s="133">
        <v>8</v>
      </c>
      <c r="L60" s="133">
        <v>0</v>
      </c>
      <c r="M60" s="134">
        <f t="shared" si="31"/>
        <v>8</v>
      </c>
      <c r="N60" s="132">
        <v>0</v>
      </c>
      <c r="O60" s="133">
        <v>0</v>
      </c>
      <c r="P60" s="133">
        <v>17</v>
      </c>
      <c r="Q60" s="134">
        <f t="shared" si="32"/>
        <v>17</v>
      </c>
      <c r="R60" s="135">
        <f t="shared" si="33"/>
        <v>30</v>
      </c>
    </row>
    <row r="61" spans="1:18" s="359" customFormat="1" x14ac:dyDescent="0.15">
      <c r="A61" s="360" t="s">
        <v>124</v>
      </c>
      <c r="B61" s="132">
        <v>4</v>
      </c>
      <c r="C61" s="133">
        <v>1</v>
      </c>
      <c r="D61" s="133">
        <v>0</v>
      </c>
      <c r="E61" s="134">
        <f t="shared" si="29"/>
        <v>5</v>
      </c>
      <c r="F61" s="132">
        <v>0</v>
      </c>
      <c r="G61" s="133">
        <v>1</v>
      </c>
      <c r="H61" s="133">
        <v>0</v>
      </c>
      <c r="I61" s="134">
        <f t="shared" si="30"/>
        <v>1</v>
      </c>
      <c r="J61" s="132">
        <v>0</v>
      </c>
      <c r="K61" s="133">
        <v>2</v>
      </c>
      <c r="L61" s="133">
        <v>0</v>
      </c>
      <c r="M61" s="134">
        <f t="shared" si="31"/>
        <v>2</v>
      </c>
      <c r="N61" s="132">
        <v>0</v>
      </c>
      <c r="O61" s="133">
        <v>4</v>
      </c>
      <c r="P61" s="133">
        <v>27</v>
      </c>
      <c r="Q61" s="134">
        <f t="shared" si="32"/>
        <v>31</v>
      </c>
      <c r="R61" s="135">
        <f t="shared" si="33"/>
        <v>39</v>
      </c>
    </row>
    <row r="62" spans="1:18" s="359" customFormat="1" x14ac:dyDescent="0.15">
      <c r="A62" s="360" t="s">
        <v>123</v>
      </c>
      <c r="B62" s="132">
        <v>2</v>
      </c>
      <c r="C62" s="133">
        <v>0</v>
      </c>
      <c r="D62" s="133">
        <v>0</v>
      </c>
      <c r="E62" s="134">
        <f t="shared" si="29"/>
        <v>2</v>
      </c>
      <c r="F62" s="132">
        <v>2</v>
      </c>
      <c r="G62" s="133">
        <v>3</v>
      </c>
      <c r="H62" s="133">
        <v>0</v>
      </c>
      <c r="I62" s="134">
        <f t="shared" si="30"/>
        <v>5</v>
      </c>
      <c r="J62" s="132">
        <v>1</v>
      </c>
      <c r="K62" s="133">
        <v>12</v>
      </c>
      <c r="L62" s="133">
        <v>0</v>
      </c>
      <c r="M62" s="134">
        <f t="shared" si="31"/>
        <v>13</v>
      </c>
      <c r="N62" s="132">
        <v>0</v>
      </c>
      <c r="O62" s="133">
        <v>1</v>
      </c>
      <c r="P62" s="133">
        <v>36</v>
      </c>
      <c r="Q62" s="134">
        <f t="shared" si="32"/>
        <v>37</v>
      </c>
      <c r="R62" s="135">
        <f t="shared" si="33"/>
        <v>57</v>
      </c>
    </row>
    <row r="63" spans="1:18" s="359" customFormat="1" x14ac:dyDescent="0.15">
      <c r="A63" s="360" t="s">
        <v>122</v>
      </c>
      <c r="B63" s="132">
        <v>5</v>
      </c>
      <c r="C63" s="133">
        <v>0</v>
      </c>
      <c r="D63" s="133">
        <v>0</v>
      </c>
      <c r="E63" s="134">
        <f t="shared" si="29"/>
        <v>5</v>
      </c>
      <c r="F63" s="132">
        <v>0</v>
      </c>
      <c r="G63" s="133">
        <v>0</v>
      </c>
      <c r="H63" s="133">
        <v>0</v>
      </c>
      <c r="I63" s="134">
        <f t="shared" si="30"/>
        <v>0</v>
      </c>
      <c r="J63" s="132">
        <v>1</v>
      </c>
      <c r="K63" s="133">
        <v>7</v>
      </c>
      <c r="L63" s="133">
        <v>0</v>
      </c>
      <c r="M63" s="134">
        <f t="shared" si="31"/>
        <v>8</v>
      </c>
      <c r="N63" s="132">
        <v>0</v>
      </c>
      <c r="O63" s="133">
        <v>3</v>
      </c>
      <c r="P63" s="133">
        <v>30</v>
      </c>
      <c r="Q63" s="134">
        <f t="shared" si="32"/>
        <v>33</v>
      </c>
      <c r="R63" s="135">
        <f t="shared" si="33"/>
        <v>46</v>
      </c>
    </row>
    <row r="64" spans="1:18" s="359" customFormat="1" x14ac:dyDescent="0.15">
      <c r="A64" s="360" t="s">
        <v>121</v>
      </c>
      <c r="B64" s="132">
        <v>3</v>
      </c>
      <c r="C64" s="133">
        <v>0</v>
      </c>
      <c r="D64" s="133">
        <v>0</v>
      </c>
      <c r="E64" s="134">
        <f t="shared" si="29"/>
        <v>3</v>
      </c>
      <c r="F64" s="132">
        <v>2</v>
      </c>
      <c r="G64" s="133">
        <v>3</v>
      </c>
      <c r="H64" s="133">
        <v>0</v>
      </c>
      <c r="I64" s="134">
        <f t="shared" si="30"/>
        <v>5</v>
      </c>
      <c r="J64" s="132">
        <v>1</v>
      </c>
      <c r="K64" s="133">
        <v>6</v>
      </c>
      <c r="L64" s="133">
        <v>0</v>
      </c>
      <c r="M64" s="134">
        <f t="shared" si="31"/>
        <v>7</v>
      </c>
      <c r="N64" s="132">
        <v>0</v>
      </c>
      <c r="O64" s="133">
        <v>4</v>
      </c>
      <c r="P64" s="133">
        <v>21</v>
      </c>
      <c r="Q64" s="134">
        <f t="shared" si="32"/>
        <v>25</v>
      </c>
      <c r="R64" s="135">
        <f t="shared" si="33"/>
        <v>40</v>
      </c>
    </row>
    <row r="65" spans="1:18" s="359" customFormat="1" x14ac:dyDescent="0.15">
      <c r="A65" s="360" t="s">
        <v>120</v>
      </c>
      <c r="B65" s="132">
        <v>4</v>
      </c>
      <c r="C65" s="133">
        <v>0</v>
      </c>
      <c r="D65" s="133">
        <v>0</v>
      </c>
      <c r="E65" s="134">
        <v>0</v>
      </c>
      <c r="F65" s="132">
        <v>0</v>
      </c>
      <c r="G65" s="133">
        <v>1</v>
      </c>
      <c r="H65" s="133">
        <v>0</v>
      </c>
      <c r="I65" s="134">
        <f t="shared" si="30"/>
        <v>1</v>
      </c>
      <c r="J65" s="132">
        <v>1</v>
      </c>
      <c r="K65" s="133">
        <v>12</v>
      </c>
      <c r="L65" s="133">
        <v>0</v>
      </c>
      <c r="M65" s="134">
        <f t="shared" si="31"/>
        <v>13</v>
      </c>
      <c r="N65" s="132">
        <v>0</v>
      </c>
      <c r="O65" s="133">
        <v>5</v>
      </c>
      <c r="P65" s="133">
        <v>15</v>
      </c>
      <c r="Q65" s="134">
        <f t="shared" si="32"/>
        <v>20</v>
      </c>
      <c r="R65" s="135">
        <f t="shared" si="33"/>
        <v>34</v>
      </c>
    </row>
    <row r="66" spans="1:18" s="359" customFormat="1" ht="14" thickBot="1" x14ac:dyDescent="0.2">
      <c r="A66" s="364"/>
      <c r="B66" s="137"/>
      <c r="C66" s="136"/>
      <c r="D66" s="136"/>
      <c r="E66" s="138"/>
      <c r="F66" s="137"/>
      <c r="G66" s="136"/>
      <c r="H66" s="136"/>
      <c r="I66" s="138"/>
      <c r="J66" s="137"/>
      <c r="K66" s="136"/>
      <c r="L66" s="136"/>
      <c r="M66" s="138"/>
      <c r="N66" s="137"/>
      <c r="O66" s="136"/>
      <c r="P66" s="136"/>
      <c r="Q66" s="138"/>
      <c r="R66" s="221"/>
    </row>
    <row r="67" spans="1:18" s="359" customFormat="1" ht="14" hidden="1" thickBot="1" x14ac:dyDescent="0.2">
      <c r="A67" s="364" t="s">
        <v>119</v>
      </c>
      <c r="B67" s="137">
        <f>SUM(B58:B65)</f>
        <v>24</v>
      </c>
      <c r="C67" s="136">
        <f>SUM(C58:C65)</f>
        <v>1</v>
      </c>
      <c r="D67" s="136">
        <f>SUM(D58:D65)</f>
        <v>0</v>
      </c>
      <c r="E67" s="138">
        <f>SUM(E58:E61)</f>
        <v>11</v>
      </c>
      <c r="F67" s="137">
        <f>SUM(F58:F65)</f>
        <v>4</v>
      </c>
      <c r="G67" s="136">
        <f>SUM(G58:G65)</f>
        <v>13</v>
      </c>
      <c r="H67" s="136">
        <f>SUM(H58:H65)</f>
        <v>0</v>
      </c>
      <c r="I67" s="138">
        <f>SUM(I58:I61)</f>
        <v>6</v>
      </c>
      <c r="J67" s="137">
        <f>SUM(J58:J65)</f>
        <v>4</v>
      </c>
      <c r="K67" s="136">
        <f>SUM(K58:K65)</f>
        <v>56</v>
      </c>
      <c r="L67" s="136">
        <f>SUM(L58:L65)</f>
        <v>0</v>
      </c>
      <c r="M67" s="138">
        <f>SUM(M58:M61)</f>
        <v>19</v>
      </c>
      <c r="N67" s="137">
        <f>SUM(N58:N65)</f>
        <v>0</v>
      </c>
      <c r="O67" s="136">
        <f>SUM(O58:O65)</f>
        <v>20</v>
      </c>
      <c r="P67" s="136">
        <f>SUM(P58:P65)</f>
        <v>167</v>
      </c>
      <c r="Q67" s="138">
        <f t="shared" ref="Q67:R71" si="34">SUM(Q58:Q61)</f>
        <v>72</v>
      </c>
      <c r="R67" s="221">
        <f t="shared" si="34"/>
        <v>108</v>
      </c>
    </row>
    <row r="68" spans="1:18" s="359" customFormat="1" ht="14" hidden="1" thickBot="1" x14ac:dyDescent="0.2">
      <c r="A68" s="364" t="s">
        <v>118</v>
      </c>
      <c r="B68" s="137">
        <f t="shared" ref="B68:D71" si="35">SUM(B59:B62)</f>
        <v>11</v>
      </c>
      <c r="C68" s="136">
        <f t="shared" si="35"/>
        <v>1</v>
      </c>
      <c r="D68" s="136">
        <f t="shared" si="35"/>
        <v>0</v>
      </c>
      <c r="E68" s="138">
        <f>SUM(E59:E62)</f>
        <v>12</v>
      </c>
      <c r="F68" s="137">
        <f t="shared" ref="F68:H71" si="36">SUM(F59:F62)</f>
        <v>2</v>
      </c>
      <c r="G68" s="136">
        <f t="shared" si="36"/>
        <v>8</v>
      </c>
      <c r="H68" s="136">
        <f t="shared" si="36"/>
        <v>0</v>
      </c>
      <c r="I68" s="138">
        <f>SUM(I59:I62)</f>
        <v>10</v>
      </c>
      <c r="J68" s="137">
        <f t="shared" ref="J68:L71" si="37">SUM(J59:J62)</f>
        <v>1</v>
      </c>
      <c r="K68" s="136">
        <f t="shared" si="37"/>
        <v>29</v>
      </c>
      <c r="L68" s="136">
        <f t="shared" si="37"/>
        <v>0</v>
      </c>
      <c r="M68" s="138">
        <f>SUM(M59:M62)</f>
        <v>30</v>
      </c>
      <c r="N68" s="137">
        <f t="shared" ref="N68:P71" si="38">SUM(N59:N62)</f>
        <v>0</v>
      </c>
      <c r="O68" s="136">
        <f t="shared" si="38"/>
        <v>7</v>
      </c>
      <c r="P68" s="136">
        <f t="shared" si="38"/>
        <v>96</v>
      </c>
      <c r="Q68" s="138">
        <f t="shared" si="34"/>
        <v>103</v>
      </c>
      <c r="R68" s="221">
        <f t="shared" si="34"/>
        <v>155</v>
      </c>
    </row>
    <row r="69" spans="1:18" s="359" customFormat="1" ht="14" hidden="1" thickBot="1" x14ac:dyDescent="0.2">
      <c r="A69" s="364" t="s">
        <v>117</v>
      </c>
      <c r="B69" s="137">
        <f t="shared" si="35"/>
        <v>13</v>
      </c>
      <c r="C69" s="136">
        <f t="shared" si="35"/>
        <v>1</v>
      </c>
      <c r="D69" s="136">
        <f t="shared" si="35"/>
        <v>0</v>
      </c>
      <c r="E69" s="138">
        <f>SUM(E60:E63)</f>
        <v>14</v>
      </c>
      <c r="F69" s="137">
        <f t="shared" si="36"/>
        <v>2</v>
      </c>
      <c r="G69" s="136">
        <f t="shared" si="36"/>
        <v>7</v>
      </c>
      <c r="H69" s="136">
        <f t="shared" si="36"/>
        <v>0</v>
      </c>
      <c r="I69" s="138">
        <f>SUM(I60:I63)</f>
        <v>9</v>
      </c>
      <c r="J69" s="137">
        <f t="shared" si="37"/>
        <v>2</v>
      </c>
      <c r="K69" s="136">
        <f t="shared" si="37"/>
        <v>29</v>
      </c>
      <c r="L69" s="136">
        <f t="shared" si="37"/>
        <v>0</v>
      </c>
      <c r="M69" s="138">
        <f>SUM(M60:M63)</f>
        <v>31</v>
      </c>
      <c r="N69" s="137">
        <f t="shared" si="38"/>
        <v>0</v>
      </c>
      <c r="O69" s="136">
        <f t="shared" si="38"/>
        <v>8</v>
      </c>
      <c r="P69" s="136">
        <f t="shared" si="38"/>
        <v>110</v>
      </c>
      <c r="Q69" s="138">
        <f t="shared" si="34"/>
        <v>118</v>
      </c>
      <c r="R69" s="221">
        <f t="shared" si="34"/>
        <v>172</v>
      </c>
    </row>
    <row r="70" spans="1:18" s="359" customFormat="1" ht="14" hidden="1" thickBot="1" x14ac:dyDescent="0.2">
      <c r="A70" s="364" t="s">
        <v>116</v>
      </c>
      <c r="B70" s="137">
        <f t="shared" si="35"/>
        <v>14</v>
      </c>
      <c r="C70" s="136">
        <f t="shared" si="35"/>
        <v>1</v>
      </c>
      <c r="D70" s="136">
        <f t="shared" si="35"/>
        <v>0</v>
      </c>
      <c r="E70" s="138">
        <f>SUM(E61:E64)</f>
        <v>15</v>
      </c>
      <c r="F70" s="137">
        <f t="shared" si="36"/>
        <v>4</v>
      </c>
      <c r="G70" s="136">
        <f t="shared" si="36"/>
        <v>7</v>
      </c>
      <c r="H70" s="136">
        <f t="shared" si="36"/>
        <v>0</v>
      </c>
      <c r="I70" s="138">
        <f>SUM(I61:I64)</f>
        <v>11</v>
      </c>
      <c r="J70" s="137">
        <f t="shared" si="37"/>
        <v>3</v>
      </c>
      <c r="K70" s="136">
        <f t="shared" si="37"/>
        <v>27</v>
      </c>
      <c r="L70" s="136">
        <f t="shared" si="37"/>
        <v>0</v>
      </c>
      <c r="M70" s="138">
        <f>SUM(M61:M64)</f>
        <v>30</v>
      </c>
      <c r="N70" s="137">
        <f t="shared" si="38"/>
        <v>0</v>
      </c>
      <c r="O70" s="136">
        <f t="shared" si="38"/>
        <v>12</v>
      </c>
      <c r="P70" s="136">
        <f t="shared" si="38"/>
        <v>114</v>
      </c>
      <c r="Q70" s="138">
        <f t="shared" si="34"/>
        <v>126</v>
      </c>
      <c r="R70" s="221">
        <f t="shared" si="34"/>
        <v>182</v>
      </c>
    </row>
    <row r="71" spans="1:18" s="359" customFormat="1" ht="14" hidden="1" thickBot="1" x14ac:dyDescent="0.2">
      <c r="A71" s="363" t="s">
        <v>115</v>
      </c>
      <c r="B71" s="224">
        <f t="shared" si="35"/>
        <v>14</v>
      </c>
      <c r="C71" s="225">
        <f t="shared" si="35"/>
        <v>0</v>
      </c>
      <c r="D71" s="225">
        <f t="shared" si="35"/>
        <v>0</v>
      </c>
      <c r="E71" s="296">
        <f>SUM(E62:E65)</f>
        <v>10</v>
      </c>
      <c r="F71" s="224">
        <f t="shared" si="36"/>
        <v>4</v>
      </c>
      <c r="G71" s="225">
        <f t="shared" si="36"/>
        <v>7</v>
      </c>
      <c r="H71" s="225">
        <f t="shared" si="36"/>
        <v>0</v>
      </c>
      <c r="I71" s="296">
        <f>SUM(I62:I65)</f>
        <v>11</v>
      </c>
      <c r="J71" s="224">
        <f t="shared" si="37"/>
        <v>4</v>
      </c>
      <c r="K71" s="225">
        <f t="shared" si="37"/>
        <v>37</v>
      </c>
      <c r="L71" s="225">
        <f t="shared" si="37"/>
        <v>0</v>
      </c>
      <c r="M71" s="296">
        <f>SUM(M62:M65)</f>
        <v>41</v>
      </c>
      <c r="N71" s="224">
        <f t="shared" si="38"/>
        <v>0</v>
      </c>
      <c r="O71" s="225">
        <f t="shared" si="38"/>
        <v>13</v>
      </c>
      <c r="P71" s="225">
        <f t="shared" si="38"/>
        <v>102</v>
      </c>
      <c r="Q71" s="296">
        <f t="shared" si="34"/>
        <v>115</v>
      </c>
      <c r="R71" s="366">
        <f t="shared" si="34"/>
        <v>177</v>
      </c>
    </row>
    <row r="72" spans="1:18" x14ac:dyDescent="0.15">
      <c r="A72" s="365"/>
      <c r="B72" s="161"/>
      <c r="C72" s="162"/>
      <c r="D72" s="162"/>
      <c r="E72" s="176"/>
      <c r="F72" s="161"/>
      <c r="G72" s="162"/>
      <c r="H72" s="162"/>
      <c r="I72" s="176"/>
      <c r="J72" s="161"/>
      <c r="K72" s="162"/>
      <c r="L72" s="162"/>
      <c r="M72" s="176"/>
      <c r="N72" s="161"/>
      <c r="O72" s="162"/>
      <c r="P72" s="162"/>
      <c r="Q72" s="176"/>
      <c r="R72" s="177"/>
    </row>
    <row r="73" spans="1:18" x14ac:dyDescent="0.15">
      <c r="A73" s="364" t="s">
        <v>114</v>
      </c>
      <c r="B73" s="142">
        <f t="shared" ref="B73:R73" si="39">SUM(B58:B65)</f>
        <v>24</v>
      </c>
      <c r="C73" s="169">
        <f t="shared" si="39"/>
        <v>1</v>
      </c>
      <c r="D73" s="169">
        <f t="shared" si="39"/>
        <v>0</v>
      </c>
      <c r="E73" s="172">
        <f t="shared" si="39"/>
        <v>21</v>
      </c>
      <c r="F73" s="142">
        <f t="shared" si="39"/>
        <v>4</v>
      </c>
      <c r="G73" s="169">
        <f t="shared" si="39"/>
        <v>13</v>
      </c>
      <c r="H73" s="169">
        <f t="shared" si="39"/>
        <v>0</v>
      </c>
      <c r="I73" s="172">
        <f t="shared" si="39"/>
        <v>17</v>
      </c>
      <c r="J73" s="142">
        <f t="shared" si="39"/>
        <v>4</v>
      </c>
      <c r="K73" s="169">
        <f t="shared" si="39"/>
        <v>56</v>
      </c>
      <c r="L73" s="169">
        <f t="shared" si="39"/>
        <v>0</v>
      </c>
      <c r="M73" s="172">
        <f t="shared" si="39"/>
        <v>60</v>
      </c>
      <c r="N73" s="142">
        <f t="shared" si="39"/>
        <v>0</v>
      </c>
      <c r="O73" s="169">
        <f t="shared" si="39"/>
        <v>20</v>
      </c>
      <c r="P73" s="169">
        <f t="shared" si="39"/>
        <v>167</v>
      </c>
      <c r="Q73" s="172">
        <f t="shared" si="39"/>
        <v>187</v>
      </c>
      <c r="R73" s="180">
        <f t="shared" si="39"/>
        <v>285</v>
      </c>
    </row>
    <row r="74" spans="1:18" x14ac:dyDescent="0.15">
      <c r="A74" s="364" t="s">
        <v>11</v>
      </c>
      <c r="B74" s="142">
        <f t="shared" ref="B74:R74" si="40">MAX(B67:B71)</f>
        <v>24</v>
      </c>
      <c r="C74" s="169">
        <f t="shared" si="40"/>
        <v>1</v>
      </c>
      <c r="D74" s="169">
        <f t="shared" si="40"/>
        <v>0</v>
      </c>
      <c r="E74" s="172">
        <f t="shared" si="40"/>
        <v>15</v>
      </c>
      <c r="F74" s="142">
        <f t="shared" si="40"/>
        <v>4</v>
      </c>
      <c r="G74" s="169">
        <f t="shared" si="40"/>
        <v>13</v>
      </c>
      <c r="H74" s="169">
        <f t="shared" si="40"/>
        <v>0</v>
      </c>
      <c r="I74" s="172">
        <f t="shared" si="40"/>
        <v>11</v>
      </c>
      <c r="J74" s="142">
        <f t="shared" si="40"/>
        <v>4</v>
      </c>
      <c r="K74" s="169">
        <f t="shared" si="40"/>
        <v>56</v>
      </c>
      <c r="L74" s="169">
        <f t="shared" si="40"/>
        <v>0</v>
      </c>
      <c r="M74" s="172">
        <f t="shared" si="40"/>
        <v>41</v>
      </c>
      <c r="N74" s="142">
        <f t="shared" si="40"/>
        <v>0</v>
      </c>
      <c r="O74" s="169">
        <f t="shared" si="40"/>
        <v>20</v>
      </c>
      <c r="P74" s="169">
        <f t="shared" si="40"/>
        <v>167</v>
      </c>
      <c r="Q74" s="172">
        <f t="shared" si="40"/>
        <v>126</v>
      </c>
      <c r="R74" s="180">
        <f t="shared" si="40"/>
        <v>182</v>
      </c>
    </row>
    <row r="75" spans="1:18" x14ac:dyDescent="0.15">
      <c r="A75" s="364" t="s">
        <v>12</v>
      </c>
      <c r="B75" s="142">
        <f t="shared" ref="B75:R75" si="41">SUM(B58:B65)/2</f>
        <v>12</v>
      </c>
      <c r="C75" s="169">
        <f t="shared" si="41"/>
        <v>0.5</v>
      </c>
      <c r="D75" s="169">
        <f t="shared" si="41"/>
        <v>0</v>
      </c>
      <c r="E75" s="172">
        <f t="shared" si="41"/>
        <v>10.5</v>
      </c>
      <c r="F75" s="142">
        <f t="shared" si="41"/>
        <v>2</v>
      </c>
      <c r="G75" s="169">
        <f t="shared" si="41"/>
        <v>6.5</v>
      </c>
      <c r="H75" s="169">
        <f t="shared" si="41"/>
        <v>0</v>
      </c>
      <c r="I75" s="172">
        <f t="shared" si="41"/>
        <v>8.5</v>
      </c>
      <c r="J75" s="142">
        <f t="shared" si="41"/>
        <v>2</v>
      </c>
      <c r="K75" s="169">
        <f t="shared" si="41"/>
        <v>28</v>
      </c>
      <c r="L75" s="169">
        <f t="shared" si="41"/>
        <v>0</v>
      </c>
      <c r="M75" s="172">
        <f t="shared" si="41"/>
        <v>30</v>
      </c>
      <c r="N75" s="142">
        <f t="shared" si="41"/>
        <v>0</v>
      </c>
      <c r="O75" s="169">
        <f t="shared" si="41"/>
        <v>10</v>
      </c>
      <c r="P75" s="169">
        <f t="shared" si="41"/>
        <v>83.5</v>
      </c>
      <c r="Q75" s="172">
        <f t="shared" si="41"/>
        <v>93.5</v>
      </c>
      <c r="R75" s="180">
        <f t="shared" si="41"/>
        <v>142.5</v>
      </c>
    </row>
    <row r="76" spans="1:18" ht="14" thickBot="1" x14ac:dyDescent="0.2">
      <c r="A76" s="363"/>
      <c r="B76" s="182"/>
      <c r="C76" s="183"/>
      <c r="D76" s="183"/>
      <c r="E76" s="184"/>
      <c r="F76" s="182"/>
      <c r="G76" s="183"/>
      <c r="H76" s="183"/>
      <c r="I76" s="184"/>
      <c r="J76" s="182"/>
      <c r="K76" s="183"/>
      <c r="L76" s="183"/>
      <c r="M76" s="184"/>
      <c r="N76" s="182"/>
      <c r="O76" s="183"/>
      <c r="P76" s="183"/>
      <c r="Q76" s="184"/>
      <c r="R76" s="185"/>
    </row>
    <row r="77" spans="1:18" ht="14" thickBot="1" x14ac:dyDescent="0.2">
      <c r="A77" s="354"/>
      <c r="B77" s="354" t="str">
        <f>Upland_Glenmore!B78</f>
        <v>Wednesday 14 March 2012</v>
      </c>
      <c r="D77" s="362"/>
      <c r="H77" s="354" t="str">
        <f>'cycle (2)'!B6</f>
        <v>Fine and Dry</v>
      </c>
    </row>
    <row r="78" spans="1:18" x14ac:dyDescent="0.15">
      <c r="A78" s="376"/>
      <c r="B78" s="174" t="s">
        <v>3</v>
      </c>
      <c r="C78" s="350"/>
      <c r="D78" s="350"/>
      <c r="E78" s="375"/>
      <c r="F78" s="174" t="s">
        <v>4</v>
      </c>
      <c r="G78" s="350"/>
      <c r="H78" s="350"/>
      <c r="I78" s="375"/>
      <c r="J78" s="174" t="s">
        <v>5</v>
      </c>
      <c r="K78" s="350"/>
      <c r="L78" s="350"/>
      <c r="M78" s="375"/>
      <c r="N78" s="174" t="s">
        <v>6</v>
      </c>
      <c r="O78" s="350"/>
      <c r="P78" s="350"/>
      <c r="Q78" s="375"/>
      <c r="R78" s="177" t="s">
        <v>36</v>
      </c>
    </row>
    <row r="79" spans="1:18" s="359" customFormat="1" ht="14" thickBot="1" x14ac:dyDescent="0.2">
      <c r="A79" s="369"/>
      <c r="B79" s="345"/>
      <c r="C79" s="346" t="str">
        <f>C55</f>
        <v>Adelaide (N)</v>
      </c>
      <c r="D79" s="343"/>
      <c r="E79" s="374"/>
      <c r="F79" s="345"/>
      <c r="G79" s="346" t="str">
        <f>G55</f>
        <v>John</v>
      </c>
      <c r="H79" s="343"/>
      <c r="I79" s="374"/>
      <c r="J79" s="345"/>
      <c r="K79" s="346" t="str">
        <f>K55</f>
        <v>Adelaide (S)</v>
      </c>
      <c r="L79" s="343"/>
      <c r="M79" s="374"/>
      <c r="N79" s="345"/>
      <c r="O79" s="346" t="str">
        <f>O55</f>
        <v>Riddiford</v>
      </c>
      <c r="P79" s="343"/>
      <c r="Q79" s="374"/>
      <c r="R79" s="366"/>
    </row>
    <row r="80" spans="1:18" s="370" customFormat="1" ht="11" x14ac:dyDescent="0.15">
      <c r="A80" s="373"/>
      <c r="B80" s="339" t="s">
        <v>7</v>
      </c>
      <c r="C80" s="337" t="s">
        <v>8</v>
      </c>
      <c r="D80" s="337" t="s">
        <v>9</v>
      </c>
      <c r="E80" s="372" t="s">
        <v>10</v>
      </c>
      <c r="F80" s="339" t="s">
        <v>7</v>
      </c>
      <c r="G80" s="337" t="s">
        <v>8</v>
      </c>
      <c r="H80" s="337" t="s">
        <v>9</v>
      </c>
      <c r="I80" s="372" t="s">
        <v>10</v>
      </c>
      <c r="J80" s="339" t="s">
        <v>7</v>
      </c>
      <c r="K80" s="337" t="s">
        <v>8</v>
      </c>
      <c r="L80" s="337" t="s">
        <v>9</v>
      </c>
      <c r="M80" s="372" t="s">
        <v>10</v>
      </c>
      <c r="N80" s="339" t="s">
        <v>7</v>
      </c>
      <c r="O80" s="337" t="s">
        <v>8</v>
      </c>
      <c r="P80" s="337" t="s">
        <v>9</v>
      </c>
      <c r="Q80" s="372" t="s">
        <v>10</v>
      </c>
      <c r="R80" s="371"/>
    </row>
    <row r="81" spans="1:18" s="359" customFormat="1" x14ac:dyDescent="0.15">
      <c r="A81" s="369"/>
      <c r="B81" s="330"/>
      <c r="C81" s="328"/>
      <c r="D81" s="328"/>
      <c r="E81" s="368"/>
      <c r="F81" s="330"/>
      <c r="G81" s="328"/>
      <c r="H81" s="328"/>
      <c r="I81" s="368"/>
      <c r="J81" s="330"/>
      <c r="K81" s="328"/>
      <c r="L81" s="328"/>
      <c r="M81" s="368"/>
      <c r="N81" s="330"/>
      <c r="O81" s="328"/>
      <c r="P81" s="328"/>
      <c r="Q81" s="367"/>
      <c r="R81" s="221"/>
    </row>
    <row r="82" spans="1:18" s="359" customFormat="1" x14ac:dyDescent="0.15">
      <c r="A82" s="360" t="s">
        <v>127</v>
      </c>
      <c r="B82" s="132">
        <v>0</v>
      </c>
      <c r="C82" s="133">
        <v>0</v>
      </c>
      <c r="D82" s="133">
        <v>0</v>
      </c>
      <c r="E82" s="134">
        <v>2</v>
      </c>
      <c r="F82" s="132">
        <v>1</v>
      </c>
      <c r="G82" s="133">
        <v>0</v>
      </c>
      <c r="H82" s="133">
        <v>0</v>
      </c>
      <c r="I82" s="134">
        <f t="shared" ref="I82:I89" si="42">SUM(F82:H82)</f>
        <v>1</v>
      </c>
      <c r="J82" s="132">
        <v>0</v>
      </c>
      <c r="K82" s="133">
        <v>1</v>
      </c>
      <c r="L82" s="133">
        <v>0</v>
      </c>
      <c r="M82" s="134">
        <f t="shared" ref="M82:M89" si="43">SUM(J82:L82)</f>
        <v>1</v>
      </c>
      <c r="N82" s="132">
        <v>0</v>
      </c>
      <c r="O82" s="133">
        <v>1</v>
      </c>
      <c r="P82" s="133">
        <v>2</v>
      </c>
      <c r="Q82" s="134">
        <f t="shared" ref="Q82:Q89" si="44">SUM(N82:P82)</f>
        <v>3</v>
      </c>
      <c r="R82" s="135">
        <f t="shared" ref="R82:R89" si="45">E82+I82+M82+Q82</f>
        <v>7</v>
      </c>
    </row>
    <row r="83" spans="1:18" s="359" customFormat="1" x14ac:dyDescent="0.15">
      <c r="A83" s="360" t="s">
        <v>126</v>
      </c>
      <c r="B83" s="132">
        <v>4</v>
      </c>
      <c r="C83" s="133">
        <v>0</v>
      </c>
      <c r="D83" s="133">
        <v>0</v>
      </c>
      <c r="E83" s="134">
        <f t="shared" ref="E83:E89" si="46">SUM(B83:D83)</f>
        <v>4</v>
      </c>
      <c r="F83" s="132">
        <v>0</v>
      </c>
      <c r="G83" s="133">
        <v>3</v>
      </c>
      <c r="H83" s="133">
        <v>0</v>
      </c>
      <c r="I83" s="134">
        <f t="shared" si="42"/>
        <v>3</v>
      </c>
      <c r="J83" s="132">
        <v>0</v>
      </c>
      <c r="K83" s="133">
        <v>9</v>
      </c>
      <c r="L83" s="133">
        <v>0</v>
      </c>
      <c r="M83" s="134">
        <f t="shared" si="43"/>
        <v>9</v>
      </c>
      <c r="N83" s="132">
        <v>0</v>
      </c>
      <c r="O83" s="133">
        <v>2</v>
      </c>
      <c r="P83" s="133">
        <v>13</v>
      </c>
      <c r="Q83" s="134">
        <f t="shared" si="44"/>
        <v>15</v>
      </c>
      <c r="R83" s="135">
        <f t="shared" si="45"/>
        <v>31</v>
      </c>
    </row>
    <row r="84" spans="1:18" s="359" customFormat="1" x14ac:dyDescent="0.15">
      <c r="A84" s="360" t="s">
        <v>125</v>
      </c>
      <c r="B84" s="132">
        <v>3</v>
      </c>
      <c r="C84" s="133">
        <v>0</v>
      </c>
      <c r="D84" s="133">
        <v>0</v>
      </c>
      <c r="E84" s="134">
        <f t="shared" si="46"/>
        <v>3</v>
      </c>
      <c r="F84" s="132">
        <v>1</v>
      </c>
      <c r="G84" s="133">
        <v>2</v>
      </c>
      <c r="H84" s="133">
        <v>0</v>
      </c>
      <c r="I84" s="134">
        <f t="shared" si="42"/>
        <v>3</v>
      </c>
      <c r="J84" s="132">
        <v>0</v>
      </c>
      <c r="K84" s="133">
        <v>10</v>
      </c>
      <c r="L84" s="133">
        <v>0</v>
      </c>
      <c r="M84" s="134">
        <f t="shared" si="43"/>
        <v>10</v>
      </c>
      <c r="N84" s="132">
        <v>0</v>
      </c>
      <c r="O84" s="133">
        <v>1</v>
      </c>
      <c r="P84" s="133">
        <v>24</v>
      </c>
      <c r="Q84" s="134">
        <f t="shared" si="44"/>
        <v>25</v>
      </c>
      <c r="R84" s="135">
        <f t="shared" si="45"/>
        <v>41</v>
      </c>
    </row>
    <row r="85" spans="1:18" s="359" customFormat="1" x14ac:dyDescent="0.15">
      <c r="A85" s="360" t="s">
        <v>124</v>
      </c>
      <c r="B85" s="132">
        <v>4</v>
      </c>
      <c r="C85" s="133">
        <v>0</v>
      </c>
      <c r="D85" s="133">
        <v>0</v>
      </c>
      <c r="E85" s="134">
        <f t="shared" si="46"/>
        <v>4</v>
      </c>
      <c r="F85" s="132">
        <v>1</v>
      </c>
      <c r="G85" s="133">
        <v>4</v>
      </c>
      <c r="H85" s="133">
        <v>1</v>
      </c>
      <c r="I85" s="134">
        <f t="shared" si="42"/>
        <v>6</v>
      </c>
      <c r="J85" s="132">
        <v>5</v>
      </c>
      <c r="K85" s="133">
        <v>12</v>
      </c>
      <c r="L85" s="133">
        <v>0</v>
      </c>
      <c r="M85" s="134">
        <f t="shared" si="43"/>
        <v>17</v>
      </c>
      <c r="N85" s="132">
        <v>0</v>
      </c>
      <c r="O85" s="133">
        <v>0</v>
      </c>
      <c r="P85" s="133">
        <v>19</v>
      </c>
      <c r="Q85" s="134">
        <f t="shared" si="44"/>
        <v>19</v>
      </c>
      <c r="R85" s="135">
        <f t="shared" si="45"/>
        <v>46</v>
      </c>
    </row>
    <row r="86" spans="1:18" s="359" customFormat="1" x14ac:dyDescent="0.15">
      <c r="A86" s="360" t="s">
        <v>123</v>
      </c>
      <c r="B86" s="132">
        <v>6</v>
      </c>
      <c r="C86" s="133">
        <v>0</v>
      </c>
      <c r="D86" s="133">
        <v>0</v>
      </c>
      <c r="E86" s="134">
        <f t="shared" si="46"/>
        <v>6</v>
      </c>
      <c r="F86" s="132">
        <v>0</v>
      </c>
      <c r="G86" s="133">
        <v>1</v>
      </c>
      <c r="H86" s="133">
        <v>0</v>
      </c>
      <c r="I86" s="134">
        <f t="shared" si="42"/>
        <v>1</v>
      </c>
      <c r="J86" s="132">
        <v>1</v>
      </c>
      <c r="K86" s="133">
        <v>15</v>
      </c>
      <c r="L86" s="133">
        <v>0</v>
      </c>
      <c r="M86" s="134">
        <f t="shared" si="43"/>
        <v>16</v>
      </c>
      <c r="N86" s="132">
        <v>0</v>
      </c>
      <c r="O86" s="133">
        <v>2</v>
      </c>
      <c r="P86" s="133">
        <v>31</v>
      </c>
      <c r="Q86" s="134">
        <f t="shared" si="44"/>
        <v>33</v>
      </c>
      <c r="R86" s="135">
        <f t="shared" si="45"/>
        <v>56</v>
      </c>
    </row>
    <row r="87" spans="1:18" s="359" customFormat="1" x14ac:dyDescent="0.15">
      <c r="A87" s="360" t="s">
        <v>122</v>
      </c>
      <c r="B87" s="132">
        <v>4</v>
      </c>
      <c r="C87" s="133">
        <v>1</v>
      </c>
      <c r="D87" s="133">
        <v>0</v>
      </c>
      <c r="E87" s="134">
        <f t="shared" si="46"/>
        <v>5</v>
      </c>
      <c r="F87" s="132">
        <v>2</v>
      </c>
      <c r="G87" s="133">
        <v>1</v>
      </c>
      <c r="H87" s="133">
        <v>0</v>
      </c>
      <c r="I87" s="134">
        <f t="shared" si="42"/>
        <v>3</v>
      </c>
      <c r="J87" s="132">
        <v>1</v>
      </c>
      <c r="K87" s="133">
        <v>9</v>
      </c>
      <c r="L87" s="133">
        <v>0</v>
      </c>
      <c r="M87" s="134">
        <f t="shared" si="43"/>
        <v>10</v>
      </c>
      <c r="N87" s="132">
        <v>0</v>
      </c>
      <c r="O87" s="133">
        <v>3</v>
      </c>
      <c r="P87" s="133">
        <v>18</v>
      </c>
      <c r="Q87" s="134">
        <f t="shared" si="44"/>
        <v>21</v>
      </c>
      <c r="R87" s="135">
        <f t="shared" si="45"/>
        <v>39</v>
      </c>
    </row>
    <row r="88" spans="1:18" s="359" customFormat="1" x14ac:dyDescent="0.15">
      <c r="A88" s="360" t="s">
        <v>121</v>
      </c>
      <c r="B88" s="132">
        <v>1</v>
      </c>
      <c r="C88" s="133">
        <v>0</v>
      </c>
      <c r="D88" s="133">
        <v>0</v>
      </c>
      <c r="E88" s="134">
        <f t="shared" si="46"/>
        <v>1</v>
      </c>
      <c r="F88" s="132">
        <v>1</v>
      </c>
      <c r="G88" s="133">
        <v>2</v>
      </c>
      <c r="H88" s="133">
        <v>0</v>
      </c>
      <c r="I88" s="134">
        <f t="shared" si="42"/>
        <v>3</v>
      </c>
      <c r="J88" s="132">
        <v>1</v>
      </c>
      <c r="K88" s="133">
        <v>8</v>
      </c>
      <c r="L88" s="133">
        <v>0</v>
      </c>
      <c r="M88" s="134">
        <f t="shared" si="43"/>
        <v>9</v>
      </c>
      <c r="N88" s="132">
        <v>0</v>
      </c>
      <c r="O88" s="133">
        <v>2</v>
      </c>
      <c r="P88" s="133">
        <v>18</v>
      </c>
      <c r="Q88" s="134">
        <f t="shared" si="44"/>
        <v>20</v>
      </c>
      <c r="R88" s="135">
        <f t="shared" si="45"/>
        <v>33</v>
      </c>
    </row>
    <row r="89" spans="1:18" s="359" customFormat="1" x14ac:dyDescent="0.15">
      <c r="A89" s="360" t="s">
        <v>120</v>
      </c>
      <c r="B89" s="132">
        <v>1</v>
      </c>
      <c r="C89" s="133">
        <v>3</v>
      </c>
      <c r="D89" s="133">
        <v>0</v>
      </c>
      <c r="E89" s="134">
        <f t="shared" si="46"/>
        <v>4</v>
      </c>
      <c r="F89" s="132">
        <v>0</v>
      </c>
      <c r="G89" s="133">
        <v>0</v>
      </c>
      <c r="H89" s="133">
        <v>0</v>
      </c>
      <c r="I89" s="134">
        <f t="shared" si="42"/>
        <v>0</v>
      </c>
      <c r="J89" s="132">
        <v>1</v>
      </c>
      <c r="K89" s="133">
        <v>20</v>
      </c>
      <c r="L89" s="133">
        <v>2</v>
      </c>
      <c r="M89" s="134">
        <f t="shared" si="43"/>
        <v>23</v>
      </c>
      <c r="N89" s="132">
        <v>0</v>
      </c>
      <c r="O89" s="133">
        <v>3</v>
      </c>
      <c r="P89" s="133">
        <v>16</v>
      </c>
      <c r="Q89" s="134">
        <f t="shared" si="44"/>
        <v>19</v>
      </c>
      <c r="R89" s="135">
        <f t="shared" si="45"/>
        <v>46</v>
      </c>
    </row>
    <row r="90" spans="1:18" s="359" customFormat="1" ht="14" thickBot="1" x14ac:dyDescent="0.2">
      <c r="A90" s="364"/>
      <c r="B90" s="137"/>
      <c r="C90" s="136"/>
      <c r="D90" s="136"/>
      <c r="E90" s="138"/>
      <c r="F90" s="137"/>
      <c r="G90" s="136"/>
      <c r="H90" s="136"/>
      <c r="I90" s="138"/>
      <c r="J90" s="137"/>
      <c r="K90" s="136"/>
      <c r="L90" s="136"/>
      <c r="M90" s="138"/>
      <c r="N90" s="137"/>
      <c r="O90" s="136"/>
      <c r="P90" s="136"/>
      <c r="Q90" s="138"/>
      <c r="R90" s="221"/>
    </row>
    <row r="91" spans="1:18" s="359" customFormat="1" ht="14" hidden="1" thickBot="1" x14ac:dyDescent="0.2">
      <c r="A91" s="364" t="s">
        <v>119</v>
      </c>
      <c r="B91" s="137">
        <f>SUM(B82:B89)</f>
        <v>23</v>
      </c>
      <c r="C91" s="136">
        <f>SUM(C82:C89)</f>
        <v>4</v>
      </c>
      <c r="D91" s="136">
        <f>SUM(D82:D89)</f>
        <v>0</v>
      </c>
      <c r="E91" s="138">
        <f>SUM(E82:E85)</f>
        <v>13</v>
      </c>
      <c r="F91" s="137">
        <f>SUM(F82:F89)</f>
        <v>6</v>
      </c>
      <c r="G91" s="136">
        <f>SUM(G82:G89)</f>
        <v>13</v>
      </c>
      <c r="H91" s="136">
        <f>SUM(H82:H89)</f>
        <v>1</v>
      </c>
      <c r="I91" s="138">
        <f>SUM(I82:I85)</f>
        <v>13</v>
      </c>
      <c r="J91" s="137">
        <f>SUM(J82:J89)</f>
        <v>9</v>
      </c>
      <c r="K91" s="136">
        <f>SUM(K82:K89)</f>
        <v>84</v>
      </c>
      <c r="L91" s="136">
        <f>SUM(L82:L89)</f>
        <v>2</v>
      </c>
      <c r="M91" s="138">
        <f>SUM(M82:M85)</f>
        <v>37</v>
      </c>
      <c r="N91" s="137">
        <f>SUM(N82:N89)</f>
        <v>0</v>
      </c>
      <c r="O91" s="136">
        <f>SUM(O82:O89)</f>
        <v>14</v>
      </c>
      <c r="P91" s="136">
        <f>SUM(P82:P89)</f>
        <v>141</v>
      </c>
      <c r="Q91" s="138">
        <f t="shared" ref="Q91:R95" si="47">SUM(Q82:Q85)</f>
        <v>62</v>
      </c>
      <c r="R91" s="221">
        <f t="shared" si="47"/>
        <v>125</v>
      </c>
    </row>
    <row r="92" spans="1:18" s="359" customFormat="1" ht="14" hidden="1" thickBot="1" x14ac:dyDescent="0.2">
      <c r="A92" s="364" t="s">
        <v>118</v>
      </c>
      <c r="B92" s="137">
        <f t="shared" ref="B92:D95" si="48">SUM(B83:B86)</f>
        <v>17</v>
      </c>
      <c r="C92" s="136">
        <f t="shared" si="48"/>
        <v>0</v>
      </c>
      <c r="D92" s="136">
        <f t="shared" si="48"/>
        <v>0</v>
      </c>
      <c r="E92" s="138">
        <f>SUM(E83:E86)</f>
        <v>17</v>
      </c>
      <c r="F92" s="137">
        <f t="shared" ref="F92:H95" si="49">SUM(F83:F86)</f>
        <v>2</v>
      </c>
      <c r="G92" s="136">
        <f t="shared" si="49"/>
        <v>10</v>
      </c>
      <c r="H92" s="136">
        <f t="shared" si="49"/>
        <v>1</v>
      </c>
      <c r="I92" s="138">
        <f>SUM(I83:I86)</f>
        <v>13</v>
      </c>
      <c r="J92" s="137">
        <f t="shared" ref="J92:L95" si="50">SUM(J83:J86)</f>
        <v>6</v>
      </c>
      <c r="K92" s="136">
        <f t="shared" si="50"/>
        <v>46</v>
      </c>
      <c r="L92" s="136">
        <f t="shared" si="50"/>
        <v>0</v>
      </c>
      <c r="M92" s="138">
        <f>SUM(M83:M86)</f>
        <v>52</v>
      </c>
      <c r="N92" s="137">
        <f t="shared" ref="N92:P95" si="51">SUM(N83:N86)</f>
        <v>0</v>
      </c>
      <c r="O92" s="136">
        <f t="shared" si="51"/>
        <v>5</v>
      </c>
      <c r="P92" s="136">
        <f t="shared" si="51"/>
        <v>87</v>
      </c>
      <c r="Q92" s="138">
        <f t="shared" si="47"/>
        <v>92</v>
      </c>
      <c r="R92" s="221">
        <f t="shared" si="47"/>
        <v>174</v>
      </c>
    </row>
    <row r="93" spans="1:18" s="359" customFormat="1" ht="14" hidden="1" thickBot="1" x14ac:dyDescent="0.2">
      <c r="A93" s="364" t="s">
        <v>117</v>
      </c>
      <c r="B93" s="137">
        <f t="shared" si="48"/>
        <v>17</v>
      </c>
      <c r="C93" s="136">
        <f t="shared" si="48"/>
        <v>1</v>
      </c>
      <c r="D93" s="136">
        <f t="shared" si="48"/>
        <v>0</v>
      </c>
      <c r="E93" s="138">
        <f>SUM(E84:E87)</f>
        <v>18</v>
      </c>
      <c r="F93" s="137">
        <f t="shared" si="49"/>
        <v>4</v>
      </c>
      <c r="G93" s="136">
        <f t="shared" si="49"/>
        <v>8</v>
      </c>
      <c r="H93" s="136">
        <f t="shared" si="49"/>
        <v>1</v>
      </c>
      <c r="I93" s="138">
        <f>SUM(I84:I87)</f>
        <v>13</v>
      </c>
      <c r="J93" s="137">
        <f t="shared" si="50"/>
        <v>7</v>
      </c>
      <c r="K93" s="136">
        <f t="shared" si="50"/>
        <v>46</v>
      </c>
      <c r="L93" s="136">
        <f t="shared" si="50"/>
        <v>0</v>
      </c>
      <c r="M93" s="138">
        <f>SUM(M84:M87)</f>
        <v>53</v>
      </c>
      <c r="N93" s="137">
        <f t="shared" si="51"/>
        <v>0</v>
      </c>
      <c r="O93" s="136">
        <f t="shared" si="51"/>
        <v>6</v>
      </c>
      <c r="P93" s="136">
        <f t="shared" si="51"/>
        <v>92</v>
      </c>
      <c r="Q93" s="138">
        <f t="shared" si="47"/>
        <v>98</v>
      </c>
      <c r="R93" s="221">
        <f t="shared" si="47"/>
        <v>182</v>
      </c>
    </row>
    <row r="94" spans="1:18" s="359" customFormat="1" ht="14" hidden="1" thickBot="1" x14ac:dyDescent="0.2">
      <c r="A94" s="364" t="s">
        <v>116</v>
      </c>
      <c r="B94" s="137">
        <f t="shared" si="48"/>
        <v>15</v>
      </c>
      <c r="C94" s="136">
        <f t="shared" si="48"/>
        <v>1</v>
      </c>
      <c r="D94" s="136">
        <f t="shared" si="48"/>
        <v>0</v>
      </c>
      <c r="E94" s="138">
        <f>SUM(E85:E88)</f>
        <v>16</v>
      </c>
      <c r="F94" s="137">
        <f t="shared" si="49"/>
        <v>4</v>
      </c>
      <c r="G94" s="136">
        <f t="shared" si="49"/>
        <v>8</v>
      </c>
      <c r="H94" s="136">
        <f t="shared" si="49"/>
        <v>1</v>
      </c>
      <c r="I94" s="138">
        <f>SUM(I85:I88)</f>
        <v>13</v>
      </c>
      <c r="J94" s="137">
        <f t="shared" si="50"/>
        <v>8</v>
      </c>
      <c r="K94" s="136">
        <f t="shared" si="50"/>
        <v>44</v>
      </c>
      <c r="L94" s="136">
        <f t="shared" si="50"/>
        <v>0</v>
      </c>
      <c r="M94" s="138">
        <f>SUM(M85:M88)</f>
        <v>52</v>
      </c>
      <c r="N94" s="137">
        <f t="shared" si="51"/>
        <v>0</v>
      </c>
      <c r="O94" s="136">
        <f t="shared" si="51"/>
        <v>7</v>
      </c>
      <c r="P94" s="136">
        <f t="shared" si="51"/>
        <v>86</v>
      </c>
      <c r="Q94" s="138">
        <f t="shared" si="47"/>
        <v>93</v>
      </c>
      <c r="R94" s="221">
        <f t="shared" si="47"/>
        <v>174</v>
      </c>
    </row>
    <row r="95" spans="1:18" s="359" customFormat="1" ht="14" hidden="1" thickBot="1" x14ac:dyDescent="0.2">
      <c r="A95" s="363" t="s">
        <v>115</v>
      </c>
      <c r="B95" s="224">
        <f t="shared" si="48"/>
        <v>12</v>
      </c>
      <c r="C95" s="225">
        <f t="shared" si="48"/>
        <v>4</v>
      </c>
      <c r="D95" s="225">
        <f t="shared" si="48"/>
        <v>0</v>
      </c>
      <c r="E95" s="296">
        <f>SUM(E86:E89)</f>
        <v>16</v>
      </c>
      <c r="F95" s="224">
        <f t="shared" si="49"/>
        <v>3</v>
      </c>
      <c r="G95" s="225">
        <f t="shared" si="49"/>
        <v>4</v>
      </c>
      <c r="H95" s="225">
        <f t="shared" si="49"/>
        <v>0</v>
      </c>
      <c r="I95" s="296">
        <f>SUM(I86:I89)</f>
        <v>7</v>
      </c>
      <c r="J95" s="224">
        <f t="shared" si="50"/>
        <v>4</v>
      </c>
      <c r="K95" s="225">
        <f t="shared" si="50"/>
        <v>52</v>
      </c>
      <c r="L95" s="225">
        <f t="shared" si="50"/>
        <v>2</v>
      </c>
      <c r="M95" s="296">
        <f>SUM(M86:M89)</f>
        <v>58</v>
      </c>
      <c r="N95" s="224">
        <f t="shared" si="51"/>
        <v>0</v>
      </c>
      <c r="O95" s="225">
        <f t="shared" si="51"/>
        <v>10</v>
      </c>
      <c r="P95" s="225">
        <f t="shared" si="51"/>
        <v>83</v>
      </c>
      <c r="Q95" s="296">
        <f t="shared" si="47"/>
        <v>93</v>
      </c>
      <c r="R95" s="366">
        <f t="shared" si="47"/>
        <v>174</v>
      </c>
    </row>
    <row r="96" spans="1:18" x14ac:dyDescent="0.15">
      <c r="A96" s="365"/>
      <c r="B96" s="161"/>
      <c r="C96" s="162"/>
      <c r="D96" s="162"/>
      <c r="E96" s="176"/>
      <c r="F96" s="161"/>
      <c r="G96" s="162"/>
      <c r="H96" s="162"/>
      <c r="I96" s="176"/>
      <c r="J96" s="161"/>
      <c r="K96" s="162"/>
      <c r="L96" s="162"/>
      <c r="M96" s="176"/>
      <c r="N96" s="161"/>
      <c r="O96" s="162"/>
      <c r="P96" s="162"/>
      <c r="Q96" s="176"/>
      <c r="R96" s="177"/>
    </row>
    <row r="97" spans="1:18" x14ac:dyDescent="0.15">
      <c r="A97" s="364" t="s">
        <v>114</v>
      </c>
      <c r="B97" s="142">
        <f t="shared" ref="B97:R97" si="52">SUM(B82:B89)</f>
        <v>23</v>
      </c>
      <c r="C97" s="169">
        <f t="shared" si="52"/>
        <v>4</v>
      </c>
      <c r="D97" s="169">
        <f t="shared" si="52"/>
        <v>0</v>
      </c>
      <c r="E97" s="172">
        <f t="shared" si="52"/>
        <v>29</v>
      </c>
      <c r="F97" s="142">
        <f t="shared" si="52"/>
        <v>6</v>
      </c>
      <c r="G97" s="169">
        <f t="shared" si="52"/>
        <v>13</v>
      </c>
      <c r="H97" s="169">
        <f t="shared" si="52"/>
        <v>1</v>
      </c>
      <c r="I97" s="172">
        <f t="shared" si="52"/>
        <v>20</v>
      </c>
      <c r="J97" s="142">
        <f t="shared" si="52"/>
        <v>9</v>
      </c>
      <c r="K97" s="169">
        <f t="shared" si="52"/>
        <v>84</v>
      </c>
      <c r="L97" s="169">
        <f t="shared" si="52"/>
        <v>2</v>
      </c>
      <c r="M97" s="172">
        <f t="shared" si="52"/>
        <v>95</v>
      </c>
      <c r="N97" s="142">
        <f t="shared" si="52"/>
        <v>0</v>
      </c>
      <c r="O97" s="169">
        <f t="shared" si="52"/>
        <v>14</v>
      </c>
      <c r="P97" s="169">
        <f t="shared" si="52"/>
        <v>141</v>
      </c>
      <c r="Q97" s="172">
        <f t="shared" si="52"/>
        <v>155</v>
      </c>
      <c r="R97" s="180">
        <f t="shared" si="52"/>
        <v>299</v>
      </c>
    </row>
    <row r="98" spans="1:18" x14ac:dyDescent="0.15">
      <c r="A98" s="364" t="s">
        <v>11</v>
      </c>
      <c r="B98" s="142">
        <f t="shared" ref="B98:R98" si="53">MAX(B91:B95)</f>
        <v>23</v>
      </c>
      <c r="C98" s="169">
        <f t="shared" si="53"/>
        <v>4</v>
      </c>
      <c r="D98" s="169">
        <f t="shared" si="53"/>
        <v>0</v>
      </c>
      <c r="E98" s="172">
        <f t="shared" si="53"/>
        <v>18</v>
      </c>
      <c r="F98" s="142">
        <f t="shared" si="53"/>
        <v>6</v>
      </c>
      <c r="G98" s="169">
        <f t="shared" si="53"/>
        <v>13</v>
      </c>
      <c r="H98" s="169">
        <f t="shared" si="53"/>
        <v>1</v>
      </c>
      <c r="I98" s="172">
        <f t="shared" si="53"/>
        <v>13</v>
      </c>
      <c r="J98" s="142">
        <f t="shared" si="53"/>
        <v>9</v>
      </c>
      <c r="K98" s="169">
        <f t="shared" si="53"/>
        <v>84</v>
      </c>
      <c r="L98" s="169">
        <f t="shared" si="53"/>
        <v>2</v>
      </c>
      <c r="M98" s="172">
        <f t="shared" si="53"/>
        <v>58</v>
      </c>
      <c r="N98" s="142">
        <f t="shared" si="53"/>
        <v>0</v>
      </c>
      <c r="O98" s="169">
        <f t="shared" si="53"/>
        <v>14</v>
      </c>
      <c r="P98" s="169">
        <f t="shared" si="53"/>
        <v>141</v>
      </c>
      <c r="Q98" s="172">
        <f t="shared" si="53"/>
        <v>98</v>
      </c>
      <c r="R98" s="180">
        <f t="shared" si="53"/>
        <v>182</v>
      </c>
    </row>
    <row r="99" spans="1:18" x14ac:dyDescent="0.15">
      <c r="A99" s="364" t="s">
        <v>12</v>
      </c>
      <c r="B99" s="142">
        <f t="shared" ref="B99:R99" si="54">SUM(B82:B89)/2</f>
        <v>11.5</v>
      </c>
      <c r="C99" s="169">
        <f t="shared" si="54"/>
        <v>2</v>
      </c>
      <c r="D99" s="169">
        <f t="shared" si="54"/>
        <v>0</v>
      </c>
      <c r="E99" s="172">
        <f t="shared" si="54"/>
        <v>14.5</v>
      </c>
      <c r="F99" s="142">
        <f t="shared" si="54"/>
        <v>3</v>
      </c>
      <c r="G99" s="169">
        <f t="shared" si="54"/>
        <v>6.5</v>
      </c>
      <c r="H99" s="169">
        <f t="shared" si="54"/>
        <v>0.5</v>
      </c>
      <c r="I99" s="172">
        <f t="shared" si="54"/>
        <v>10</v>
      </c>
      <c r="J99" s="142">
        <f t="shared" si="54"/>
        <v>4.5</v>
      </c>
      <c r="K99" s="169">
        <f t="shared" si="54"/>
        <v>42</v>
      </c>
      <c r="L99" s="169">
        <f t="shared" si="54"/>
        <v>1</v>
      </c>
      <c r="M99" s="172">
        <f t="shared" si="54"/>
        <v>47.5</v>
      </c>
      <c r="N99" s="142">
        <f t="shared" si="54"/>
        <v>0</v>
      </c>
      <c r="O99" s="169">
        <f t="shared" si="54"/>
        <v>7</v>
      </c>
      <c r="P99" s="169">
        <f t="shared" si="54"/>
        <v>70.5</v>
      </c>
      <c r="Q99" s="172">
        <f t="shared" si="54"/>
        <v>77.5</v>
      </c>
      <c r="R99" s="180">
        <f t="shared" si="54"/>
        <v>149.5</v>
      </c>
    </row>
    <row r="100" spans="1:18" ht="14" thickBot="1" x14ac:dyDescent="0.2">
      <c r="A100" s="363"/>
      <c r="B100" s="182"/>
      <c r="C100" s="183"/>
      <c r="D100" s="183"/>
      <c r="E100" s="184"/>
      <c r="F100" s="182"/>
      <c r="G100" s="183"/>
      <c r="H100" s="183"/>
      <c r="I100" s="184"/>
      <c r="J100" s="182"/>
      <c r="K100" s="183"/>
      <c r="L100" s="183"/>
      <c r="M100" s="184"/>
      <c r="N100" s="182"/>
      <c r="O100" s="183"/>
      <c r="P100" s="183"/>
      <c r="Q100" s="184"/>
      <c r="R100" s="185"/>
    </row>
    <row r="101" spans="1:18" x14ac:dyDescent="0.15">
      <c r="A101" s="377"/>
      <c r="B101" s="125"/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</row>
    <row r="102" spans="1:18" ht="14" thickBot="1" x14ac:dyDescent="0.2">
      <c r="A102" s="354"/>
      <c r="B102" s="354" t="str">
        <f>Upland_Glenmore!B103</f>
        <v>Thursday 15 March 2012</v>
      </c>
      <c r="D102" s="362"/>
      <c r="H102" s="354" t="str">
        <f>'cycle (2)'!B7</f>
        <v>Fine and Dry</v>
      </c>
    </row>
    <row r="103" spans="1:18" x14ac:dyDescent="0.15">
      <c r="A103" s="376"/>
      <c r="B103" s="174" t="s">
        <v>3</v>
      </c>
      <c r="C103" s="350"/>
      <c r="D103" s="350"/>
      <c r="E103" s="375"/>
      <c r="F103" s="174" t="s">
        <v>4</v>
      </c>
      <c r="G103" s="350"/>
      <c r="H103" s="350"/>
      <c r="I103" s="375"/>
      <c r="J103" s="174" t="s">
        <v>5</v>
      </c>
      <c r="K103" s="350"/>
      <c r="L103" s="350"/>
      <c r="M103" s="375"/>
      <c r="N103" s="174" t="s">
        <v>6</v>
      </c>
      <c r="O103" s="350"/>
      <c r="P103" s="350"/>
      <c r="Q103" s="375"/>
      <c r="R103" s="177" t="s">
        <v>36</v>
      </c>
    </row>
    <row r="104" spans="1:18" s="359" customFormat="1" ht="14" thickBot="1" x14ac:dyDescent="0.2">
      <c r="A104" s="369"/>
      <c r="B104" s="345"/>
      <c r="C104" s="346" t="str">
        <f>C79</f>
        <v>Adelaide (N)</v>
      </c>
      <c r="D104" s="343"/>
      <c r="E104" s="374"/>
      <c r="F104" s="345"/>
      <c r="G104" s="346" t="str">
        <f>G79</f>
        <v>John</v>
      </c>
      <c r="H104" s="343"/>
      <c r="I104" s="374"/>
      <c r="J104" s="345"/>
      <c r="K104" s="346" t="str">
        <f>K79</f>
        <v>Adelaide (S)</v>
      </c>
      <c r="L104" s="343"/>
      <c r="M104" s="374"/>
      <c r="N104" s="345"/>
      <c r="O104" s="346" t="str">
        <f>O79</f>
        <v>Riddiford</v>
      </c>
      <c r="P104" s="343"/>
      <c r="Q104" s="374"/>
      <c r="R104" s="366"/>
    </row>
    <row r="105" spans="1:18" s="370" customFormat="1" ht="11" x14ac:dyDescent="0.15">
      <c r="A105" s="373"/>
      <c r="B105" s="339" t="s">
        <v>7</v>
      </c>
      <c r="C105" s="337" t="s">
        <v>8</v>
      </c>
      <c r="D105" s="337" t="s">
        <v>9</v>
      </c>
      <c r="E105" s="372" t="s">
        <v>10</v>
      </c>
      <c r="F105" s="339" t="s">
        <v>7</v>
      </c>
      <c r="G105" s="337" t="s">
        <v>8</v>
      </c>
      <c r="H105" s="337" t="s">
        <v>9</v>
      </c>
      <c r="I105" s="372" t="s">
        <v>10</v>
      </c>
      <c r="J105" s="339" t="s">
        <v>7</v>
      </c>
      <c r="K105" s="337" t="s">
        <v>8</v>
      </c>
      <c r="L105" s="337" t="s">
        <v>9</v>
      </c>
      <c r="M105" s="372" t="s">
        <v>10</v>
      </c>
      <c r="N105" s="339" t="s">
        <v>7</v>
      </c>
      <c r="O105" s="337" t="s">
        <v>8</v>
      </c>
      <c r="P105" s="337" t="s">
        <v>9</v>
      </c>
      <c r="Q105" s="372" t="s">
        <v>10</v>
      </c>
      <c r="R105" s="371"/>
    </row>
    <row r="106" spans="1:18" s="359" customFormat="1" x14ac:dyDescent="0.15">
      <c r="A106" s="369"/>
      <c r="B106" s="330"/>
      <c r="C106" s="328"/>
      <c r="D106" s="328"/>
      <c r="E106" s="368"/>
      <c r="F106" s="330"/>
      <c r="G106" s="328"/>
      <c r="H106" s="328"/>
      <c r="I106" s="368"/>
      <c r="J106" s="330"/>
      <c r="K106" s="328"/>
      <c r="L106" s="328"/>
      <c r="M106" s="368"/>
      <c r="N106" s="330"/>
      <c r="O106" s="328"/>
      <c r="P106" s="328"/>
      <c r="Q106" s="367"/>
      <c r="R106" s="221"/>
    </row>
    <row r="107" spans="1:18" s="359" customFormat="1" x14ac:dyDescent="0.15">
      <c r="A107" s="360" t="s">
        <v>127</v>
      </c>
      <c r="B107" s="132">
        <v>1</v>
      </c>
      <c r="C107" s="133">
        <v>0</v>
      </c>
      <c r="D107" s="133">
        <v>0</v>
      </c>
      <c r="E107" s="134">
        <f t="shared" ref="E107:E114" si="55">SUM(B107:D107)</f>
        <v>1</v>
      </c>
      <c r="F107" s="132">
        <v>0</v>
      </c>
      <c r="G107" s="133">
        <v>3</v>
      </c>
      <c r="H107" s="133">
        <v>0</v>
      </c>
      <c r="I107" s="134">
        <f t="shared" ref="I107:I114" si="56">SUM(F107:H107)</f>
        <v>3</v>
      </c>
      <c r="J107" s="132">
        <v>0</v>
      </c>
      <c r="K107" s="133">
        <v>1</v>
      </c>
      <c r="L107" s="133">
        <v>0</v>
      </c>
      <c r="M107" s="134">
        <f t="shared" ref="M107:M114" si="57">SUM(J107:L107)</f>
        <v>1</v>
      </c>
      <c r="N107" s="132">
        <v>0</v>
      </c>
      <c r="O107" s="133">
        <v>2</v>
      </c>
      <c r="P107" s="133">
        <v>4</v>
      </c>
      <c r="Q107" s="134">
        <f t="shared" ref="Q107:Q114" si="58">SUM(N107:P107)</f>
        <v>6</v>
      </c>
      <c r="R107" s="135">
        <f t="shared" ref="R107:R114" si="59">E107+I107+M107+Q107</f>
        <v>11</v>
      </c>
    </row>
    <row r="108" spans="1:18" s="359" customFormat="1" x14ac:dyDescent="0.15">
      <c r="A108" s="360" t="s">
        <v>126</v>
      </c>
      <c r="B108" s="132">
        <v>2</v>
      </c>
      <c r="C108" s="133">
        <v>0</v>
      </c>
      <c r="D108" s="133">
        <v>0</v>
      </c>
      <c r="E108" s="134">
        <f t="shared" si="55"/>
        <v>2</v>
      </c>
      <c r="F108" s="132">
        <v>2</v>
      </c>
      <c r="G108" s="133">
        <v>2</v>
      </c>
      <c r="H108" s="133">
        <v>0</v>
      </c>
      <c r="I108" s="134">
        <f t="shared" si="56"/>
        <v>4</v>
      </c>
      <c r="J108" s="132">
        <v>2</v>
      </c>
      <c r="K108" s="133">
        <v>1</v>
      </c>
      <c r="L108" s="133">
        <v>0</v>
      </c>
      <c r="M108" s="134">
        <f t="shared" si="57"/>
        <v>3</v>
      </c>
      <c r="N108" s="132">
        <v>0</v>
      </c>
      <c r="O108" s="133">
        <v>1</v>
      </c>
      <c r="P108" s="133">
        <v>5</v>
      </c>
      <c r="Q108" s="134">
        <f t="shared" si="58"/>
        <v>6</v>
      </c>
      <c r="R108" s="135">
        <f t="shared" si="59"/>
        <v>15</v>
      </c>
    </row>
    <row r="109" spans="1:18" s="359" customFormat="1" x14ac:dyDescent="0.15">
      <c r="A109" s="360" t="s">
        <v>125</v>
      </c>
      <c r="B109" s="132">
        <v>1</v>
      </c>
      <c r="C109" s="133">
        <v>0</v>
      </c>
      <c r="D109" s="133">
        <v>0</v>
      </c>
      <c r="E109" s="134">
        <f t="shared" si="55"/>
        <v>1</v>
      </c>
      <c r="F109" s="132">
        <v>2</v>
      </c>
      <c r="G109" s="133">
        <v>2</v>
      </c>
      <c r="H109" s="133">
        <v>0</v>
      </c>
      <c r="I109" s="134">
        <f t="shared" si="56"/>
        <v>4</v>
      </c>
      <c r="J109" s="132">
        <v>2</v>
      </c>
      <c r="K109" s="133">
        <v>3</v>
      </c>
      <c r="L109" s="133">
        <v>0</v>
      </c>
      <c r="M109" s="134">
        <f t="shared" si="57"/>
        <v>5</v>
      </c>
      <c r="N109" s="132">
        <v>0</v>
      </c>
      <c r="O109" s="133">
        <v>2</v>
      </c>
      <c r="P109" s="133">
        <v>14</v>
      </c>
      <c r="Q109" s="134">
        <f t="shared" si="58"/>
        <v>16</v>
      </c>
      <c r="R109" s="135">
        <f t="shared" si="59"/>
        <v>26</v>
      </c>
    </row>
    <row r="110" spans="1:18" s="359" customFormat="1" x14ac:dyDescent="0.15">
      <c r="A110" s="360" t="s">
        <v>124</v>
      </c>
      <c r="B110" s="132">
        <v>0</v>
      </c>
      <c r="C110" s="133">
        <v>0</v>
      </c>
      <c r="D110" s="133">
        <v>0</v>
      </c>
      <c r="E110" s="134">
        <f t="shared" si="55"/>
        <v>0</v>
      </c>
      <c r="F110" s="132">
        <v>1</v>
      </c>
      <c r="G110" s="133">
        <v>9</v>
      </c>
      <c r="H110" s="133">
        <v>0</v>
      </c>
      <c r="I110" s="134">
        <f t="shared" si="56"/>
        <v>10</v>
      </c>
      <c r="J110" s="132">
        <v>1</v>
      </c>
      <c r="K110" s="133">
        <v>5</v>
      </c>
      <c r="L110" s="133">
        <v>0</v>
      </c>
      <c r="M110" s="134">
        <f t="shared" si="57"/>
        <v>6</v>
      </c>
      <c r="N110" s="132">
        <v>0</v>
      </c>
      <c r="O110" s="133">
        <v>0</v>
      </c>
      <c r="P110" s="133">
        <v>31</v>
      </c>
      <c r="Q110" s="134">
        <f t="shared" si="58"/>
        <v>31</v>
      </c>
      <c r="R110" s="135">
        <f t="shared" si="59"/>
        <v>47</v>
      </c>
    </row>
    <row r="111" spans="1:18" s="359" customFormat="1" x14ac:dyDescent="0.15">
      <c r="A111" s="360" t="s">
        <v>123</v>
      </c>
      <c r="B111" s="132">
        <v>3</v>
      </c>
      <c r="C111" s="133">
        <v>0</v>
      </c>
      <c r="D111" s="133">
        <v>0</v>
      </c>
      <c r="E111" s="134">
        <f t="shared" si="55"/>
        <v>3</v>
      </c>
      <c r="F111" s="132">
        <v>0</v>
      </c>
      <c r="G111" s="133">
        <v>14</v>
      </c>
      <c r="H111" s="133">
        <v>0</v>
      </c>
      <c r="I111" s="134">
        <f t="shared" si="56"/>
        <v>14</v>
      </c>
      <c r="J111" s="132">
        <v>1</v>
      </c>
      <c r="K111" s="133">
        <v>13</v>
      </c>
      <c r="L111" s="133">
        <v>0</v>
      </c>
      <c r="M111" s="134">
        <f t="shared" si="57"/>
        <v>14</v>
      </c>
      <c r="N111" s="132">
        <v>0</v>
      </c>
      <c r="O111" s="133">
        <v>8</v>
      </c>
      <c r="P111" s="133">
        <v>37</v>
      </c>
      <c r="Q111" s="134">
        <f t="shared" si="58"/>
        <v>45</v>
      </c>
      <c r="R111" s="135">
        <f t="shared" si="59"/>
        <v>76</v>
      </c>
    </row>
    <row r="112" spans="1:18" s="359" customFormat="1" x14ac:dyDescent="0.15">
      <c r="A112" s="360" t="s">
        <v>122</v>
      </c>
      <c r="B112" s="132">
        <v>2</v>
      </c>
      <c r="C112" s="133">
        <v>0</v>
      </c>
      <c r="D112" s="133">
        <v>0</v>
      </c>
      <c r="E112" s="134">
        <f t="shared" si="55"/>
        <v>2</v>
      </c>
      <c r="F112" s="132">
        <v>2</v>
      </c>
      <c r="G112" s="133">
        <v>11</v>
      </c>
      <c r="H112" s="133">
        <v>0</v>
      </c>
      <c r="I112" s="134">
        <f t="shared" si="56"/>
        <v>13</v>
      </c>
      <c r="J112" s="132">
        <v>0</v>
      </c>
      <c r="K112" s="133">
        <v>12</v>
      </c>
      <c r="L112" s="133">
        <v>0</v>
      </c>
      <c r="M112" s="134">
        <f t="shared" si="57"/>
        <v>12</v>
      </c>
      <c r="N112" s="132">
        <v>0</v>
      </c>
      <c r="O112" s="133">
        <v>2</v>
      </c>
      <c r="P112" s="133">
        <v>23</v>
      </c>
      <c r="Q112" s="134">
        <f t="shared" si="58"/>
        <v>25</v>
      </c>
      <c r="R112" s="135">
        <f t="shared" si="59"/>
        <v>52</v>
      </c>
    </row>
    <row r="113" spans="1:18" s="359" customFormat="1" x14ac:dyDescent="0.15">
      <c r="A113" s="360" t="s">
        <v>121</v>
      </c>
      <c r="B113" s="132">
        <v>3</v>
      </c>
      <c r="C113" s="133">
        <v>0</v>
      </c>
      <c r="D113" s="133">
        <v>0</v>
      </c>
      <c r="E113" s="134">
        <f t="shared" si="55"/>
        <v>3</v>
      </c>
      <c r="F113" s="132">
        <v>1</v>
      </c>
      <c r="G113" s="133">
        <v>11</v>
      </c>
      <c r="H113" s="133">
        <v>0</v>
      </c>
      <c r="I113" s="134">
        <f t="shared" si="56"/>
        <v>12</v>
      </c>
      <c r="J113" s="132">
        <v>0</v>
      </c>
      <c r="K113" s="133">
        <v>8</v>
      </c>
      <c r="L113" s="133">
        <v>0</v>
      </c>
      <c r="M113" s="134">
        <f t="shared" si="57"/>
        <v>8</v>
      </c>
      <c r="N113" s="132">
        <v>0</v>
      </c>
      <c r="O113" s="133">
        <v>1</v>
      </c>
      <c r="P113" s="133">
        <v>19</v>
      </c>
      <c r="Q113" s="134">
        <f t="shared" si="58"/>
        <v>20</v>
      </c>
      <c r="R113" s="135">
        <f t="shared" si="59"/>
        <v>43</v>
      </c>
    </row>
    <row r="114" spans="1:18" s="359" customFormat="1" x14ac:dyDescent="0.15">
      <c r="A114" s="360" t="s">
        <v>120</v>
      </c>
      <c r="B114" s="132">
        <v>2</v>
      </c>
      <c r="C114" s="133">
        <v>0</v>
      </c>
      <c r="D114" s="133">
        <v>0</v>
      </c>
      <c r="E114" s="134">
        <f t="shared" si="55"/>
        <v>2</v>
      </c>
      <c r="F114" s="132">
        <v>1</v>
      </c>
      <c r="G114" s="133">
        <v>5</v>
      </c>
      <c r="H114" s="133">
        <v>0</v>
      </c>
      <c r="I114" s="134">
        <f t="shared" si="56"/>
        <v>6</v>
      </c>
      <c r="J114" s="132">
        <v>1</v>
      </c>
      <c r="K114" s="133">
        <v>8</v>
      </c>
      <c r="L114" s="133">
        <v>0</v>
      </c>
      <c r="M114" s="134">
        <f t="shared" si="57"/>
        <v>9</v>
      </c>
      <c r="N114" s="132">
        <v>0</v>
      </c>
      <c r="O114" s="133">
        <v>2</v>
      </c>
      <c r="P114" s="133">
        <v>21</v>
      </c>
      <c r="Q114" s="134">
        <f t="shared" si="58"/>
        <v>23</v>
      </c>
      <c r="R114" s="135">
        <f t="shared" si="59"/>
        <v>40</v>
      </c>
    </row>
    <row r="115" spans="1:18" s="359" customFormat="1" ht="14" thickBot="1" x14ac:dyDescent="0.2">
      <c r="A115" s="364"/>
      <c r="B115" s="137"/>
      <c r="C115" s="136"/>
      <c r="D115" s="136"/>
      <c r="E115" s="138"/>
      <c r="F115" s="137"/>
      <c r="G115" s="136"/>
      <c r="H115" s="136"/>
      <c r="I115" s="138"/>
      <c r="J115" s="137"/>
      <c r="K115" s="136"/>
      <c r="L115" s="136"/>
      <c r="M115" s="138"/>
      <c r="N115" s="137"/>
      <c r="O115" s="136"/>
      <c r="P115" s="136"/>
      <c r="Q115" s="138"/>
      <c r="R115" s="221"/>
    </row>
    <row r="116" spans="1:18" s="359" customFormat="1" ht="14" hidden="1" thickBot="1" x14ac:dyDescent="0.2">
      <c r="A116" s="364" t="s">
        <v>119</v>
      </c>
      <c r="B116" s="137">
        <f>SUM(B107:B114)</f>
        <v>14</v>
      </c>
      <c r="C116" s="136">
        <f>SUM(C107:C114)</f>
        <v>0</v>
      </c>
      <c r="D116" s="136">
        <f>SUM(D107:D114)</f>
        <v>0</v>
      </c>
      <c r="E116" s="138">
        <f>SUM(E107:E110)</f>
        <v>4</v>
      </c>
      <c r="F116" s="137">
        <f>SUM(F107:F114)</f>
        <v>9</v>
      </c>
      <c r="G116" s="136">
        <f>SUM(G107:G114)</f>
        <v>57</v>
      </c>
      <c r="H116" s="136">
        <f>SUM(H107:H114)</f>
        <v>0</v>
      </c>
      <c r="I116" s="138">
        <f>SUM(I107:I110)</f>
        <v>21</v>
      </c>
      <c r="J116" s="137">
        <f>SUM(J107:J114)</f>
        <v>7</v>
      </c>
      <c r="K116" s="136">
        <f>SUM(K107:K114)</f>
        <v>51</v>
      </c>
      <c r="L116" s="136">
        <f>SUM(L107:L114)</f>
        <v>0</v>
      </c>
      <c r="M116" s="138">
        <f>SUM(M107:M110)</f>
        <v>15</v>
      </c>
      <c r="N116" s="137">
        <f>SUM(N107:N114)</f>
        <v>0</v>
      </c>
      <c r="O116" s="136">
        <f>SUM(O107:O114)</f>
        <v>18</v>
      </c>
      <c r="P116" s="136">
        <f>SUM(P107:P114)</f>
        <v>154</v>
      </c>
      <c r="Q116" s="138">
        <f t="shared" ref="Q116:R120" si="60">SUM(Q107:Q110)</f>
        <v>59</v>
      </c>
      <c r="R116" s="221">
        <f t="shared" si="60"/>
        <v>99</v>
      </c>
    </row>
    <row r="117" spans="1:18" s="359" customFormat="1" ht="14" hidden="1" thickBot="1" x14ac:dyDescent="0.2">
      <c r="A117" s="364" t="s">
        <v>118</v>
      </c>
      <c r="B117" s="137">
        <f t="shared" ref="B117:D120" si="61">SUM(B108:B111)</f>
        <v>6</v>
      </c>
      <c r="C117" s="136">
        <f t="shared" si="61"/>
        <v>0</v>
      </c>
      <c r="D117" s="136">
        <f t="shared" si="61"/>
        <v>0</v>
      </c>
      <c r="E117" s="138">
        <f>SUM(E108:E111)</f>
        <v>6</v>
      </c>
      <c r="F117" s="137">
        <f t="shared" ref="F117:H120" si="62">SUM(F108:F111)</f>
        <v>5</v>
      </c>
      <c r="G117" s="136">
        <f t="shared" si="62"/>
        <v>27</v>
      </c>
      <c r="H117" s="136">
        <f t="shared" si="62"/>
        <v>0</v>
      </c>
      <c r="I117" s="138">
        <f>SUM(I108:I111)</f>
        <v>32</v>
      </c>
      <c r="J117" s="137">
        <f t="shared" ref="J117:L120" si="63">SUM(J108:J111)</f>
        <v>6</v>
      </c>
      <c r="K117" s="136">
        <f t="shared" si="63"/>
        <v>22</v>
      </c>
      <c r="L117" s="136">
        <f t="shared" si="63"/>
        <v>0</v>
      </c>
      <c r="M117" s="138">
        <f>SUM(M108:M111)</f>
        <v>28</v>
      </c>
      <c r="N117" s="137">
        <f t="shared" ref="N117:P120" si="64">SUM(N108:N111)</f>
        <v>0</v>
      </c>
      <c r="O117" s="136">
        <f t="shared" si="64"/>
        <v>11</v>
      </c>
      <c r="P117" s="136">
        <f t="shared" si="64"/>
        <v>87</v>
      </c>
      <c r="Q117" s="138">
        <f t="shared" si="60"/>
        <v>98</v>
      </c>
      <c r="R117" s="221">
        <f t="shared" si="60"/>
        <v>164</v>
      </c>
    </row>
    <row r="118" spans="1:18" s="359" customFormat="1" ht="14" hidden="1" thickBot="1" x14ac:dyDescent="0.2">
      <c r="A118" s="364" t="s">
        <v>117</v>
      </c>
      <c r="B118" s="137">
        <f t="shared" si="61"/>
        <v>6</v>
      </c>
      <c r="C118" s="136">
        <f t="shared" si="61"/>
        <v>0</v>
      </c>
      <c r="D118" s="136">
        <f t="shared" si="61"/>
        <v>0</v>
      </c>
      <c r="E118" s="138">
        <f>SUM(E109:E112)</f>
        <v>6</v>
      </c>
      <c r="F118" s="137">
        <f t="shared" si="62"/>
        <v>5</v>
      </c>
      <c r="G118" s="136">
        <f t="shared" si="62"/>
        <v>36</v>
      </c>
      <c r="H118" s="136">
        <f t="shared" si="62"/>
        <v>0</v>
      </c>
      <c r="I118" s="138">
        <f>SUM(I109:I112)</f>
        <v>41</v>
      </c>
      <c r="J118" s="137">
        <f t="shared" si="63"/>
        <v>4</v>
      </c>
      <c r="K118" s="136">
        <f t="shared" si="63"/>
        <v>33</v>
      </c>
      <c r="L118" s="136">
        <f t="shared" si="63"/>
        <v>0</v>
      </c>
      <c r="M118" s="138">
        <f>SUM(M109:M112)</f>
        <v>37</v>
      </c>
      <c r="N118" s="137">
        <f t="shared" si="64"/>
        <v>0</v>
      </c>
      <c r="O118" s="136">
        <f t="shared" si="64"/>
        <v>12</v>
      </c>
      <c r="P118" s="136">
        <f t="shared" si="64"/>
        <v>105</v>
      </c>
      <c r="Q118" s="138">
        <f t="shared" si="60"/>
        <v>117</v>
      </c>
      <c r="R118" s="221">
        <f t="shared" si="60"/>
        <v>201</v>
      </c>
    </row>
    <row r="119" spans="1:18" s="359" customFormat="1" ht="14" hidden="1" thickBot="1" x14ac:dyDescent="0.2">
      <c r="A119" s="364" t="s">
        <v>116</v>
      </c>
      <c r="B119" s="137">
        <f t="shared" si="61"/>
        <v>8</v>
      </c>
      <c r="C119" s="136">
        <f t="shared" si="61"/>
        <v>0</v>
      </c>
      <c r="D119" s="136">
        <f t="shared" si="61"/>
        <v>0</v>
      </c>
      <c r="E119" s="138">
        <f>SUM(E110:E113)</f>
        <v>8</v>
      </c>
      <c r="F119" s="137">
        <f t="shared" si="62"/>
        <v>4</v>
      </c>
      <c r="G119" s="136">
        <f t="shared" si="62"/>
        <v>45</v>
      </c>
      <c r="H119" s="136">
        <f t="shared" si="62"/>
        <v>0</v>
      </c>
      <c r="I119" s="138">
        <f>SUM(I110:I113)</f>
        <v>49</v>
      </c>
      <c r="J119" s="137">
        <f t="shared" si="63"/>
        <v>2</v>
      </c>
      <c r="K119" s="136">
        <f t="shared" si="63"/>
        <v>38</v>
      </c>
      <c r="L119" s="136">
        <f t="shared" si="63"/>
        <v>0</v>
      </c>
      <c r="M119" s="138">
        <f>SUM(M110:M113)</f>
        <v>40</v>
      </c>
      <c r="N119" s="137">
        <f t="shared" si="64"/>
        <v>0</v>
      </c>
      <c r="O119" s="136">
        <f t="shared" si="64"/>
        <v>11</v>
      </c>
      <c r="P119" s="136">
        <f t="shared" si="64"/>
        <v>110</v>
      </c>
      <c r="Q119" s="138">
        <f t="shared" si="60"/>
        <v>121</v>
      </c>
      <c r="R119" s="221">
        <f t="shared" si="60"/>
        <v>218</v>
      </c>
    </row>
    <row r="120" spans="1:18" s="359" customFormat="1" ht="14" hidden="1" thickBot="1" x14ac:dyDescent="0.2">
      <c r="A120" s="363" t="s">
        <v>115</v>
      </c>
      <c r="B120" s="224">
        <f t="shared" si="61"/>
        <v>10</v>
      </c>
      <c r="C120" s="225">
        <f t="shared" si="61"/>
        <v>0</v>
      </c>
      <c r="D120" s="225">
        <f t="shared" si="61"/>
        <v>0</v>
      </c>
      <c r="E120" s="296">
        <f>SUM(E111:E114)</f>
        <v>10</v>
      </c>
      <c r="F120" s="224">
        <f t="shared" si="62"/>
        <v>4</v>
      </c>
      <c r="G120" s="225">
        <f t="shared" si="62"/>
        <v>41</v>
      </c>
      <c r="H120" s="225">
        <f t="shared" si="62"/>
        <v>0</v>
      </c>
      <c r="I120" s="296">
        <f>SUM(I111:I114)</f>
        <v>45</v>
      </c>
      <c r="J120" s="224">
        <f t="shared" si="63"/>
        <v>2</v>
      </c>
      <c r="K120" s="225">
        <f t="shared" si="63"/>
        <v>41</v>
      </c>
      <c r="L120" s="225">
        <f t="shared" si="63"/>
        <v>0</v>
      </c>
      <c r="M120" s="296">
        <f>SUM(M111:M114)</f>
        <v>43</v>
      </c>
      <c r="N120" s="224">
        <f t="shared" si="64"/>
        <v>0</v>
      </c>
      <c r="O120" s="225">
        <f t="shared" si="64"/>
        <v>13</v>
      </c>
      <c r="P120" s="225">
        <f t="shared" si="64"/>
        <v>100</v>
      </c>
      <c r="Q120" s="296">
        <f t="shared" si="60"/>
        <v>113</v>
      </c>
      <c r="R120" s="366">
        <f t="shared" si="60"/>
        <v>211</v>
      </c>
    </row>
    <row r="121" spans="1:18" x14ac:dyDescent="0.15">
      <c r="A121" s="365"/>
      <c r="B121" s="161"/>
      <c r="C121" s="162"/>
      <c r="D121" s="162"/>
      <c r="E121" s="176"/>
      <c r="F121" s="161"/>
      <c r="G121" s="162"/>
      <c r="H121" s="162"/>
      <c r="I121" s="176"/>
      <c r="J121" s="161"/>
      <c r="K121" s="162"/>
      <c r="L121" s="162"/>
      <c r="M121" s="176"/>
      <c r="N121" s="161"/>
      <c r="O121" s="162"/>
      <c r="P121" s="162"/>
      <c r="Q121" s="176"/>
      <c r="R121" s="177"/>
    </row>
    <row r="122" spans="1:18" x14ac:dyDescent="0.15">
      <c r="A122" s="364" t="s">
        <v>114</v>
      </c>
      <c r="B122" s="142">
        <f t="shared" ref="B122:R122" si="65">SUM(B107:B114)</f>
        <v>14</v>
      </c>
      <c r="C122" s="169">
        <f t="shared" si="65"/>
        <v>0</v>
      </c>
      <c r="D122" s="169">
        <f t="shared" si="65"/>
        <v>0</v>
      </c>
      <c r="E122" s="172">
        <f t="shared" si="65"/>
        <v>14</v>
      </c>
      <c r="F122" s="142">
        <f t="shared" si="65"/>
        <v>9</v>
      </c>
      <c r="G122" s="169">
        <f t="shared" si="65"/>
        <v>57</v>
      </c>
      <c r="H122" s="169">
        <f t="shared" si="65"/>
        <v>0</v>
      </c>
      <c r="I122" s="172">
        <f t="shared" si="65"/>
        <v>66</v>
      </c>
      <c r="J122" s="142">
        <f t="shared" si="65"/>
        <v>7</v>
      </c>
      <c r="K122" s="169">
        <f t="shared" si="65"/>
        <v>51</v>
      </c>
      <c r="L122" s="169">
        <f t="shared" si="65"/>
        <v>0</v>
      </c>
      <c r="M122" s="172">
        <f t="shared" si="65"/>
        <v>58</v>
      </c>
      <c r="N122" s="142">
        <f t="shared" si="65"/>
        <v>0</v>
      </c>
      <c r="O122" s="169">
        <f t="shared" si="65"/>
        <v>18</v>
      </c>
      <c r="P122" s="169">
        <f t="shared" si="65"/>
        <v>154</v>
      </c>
      <c r="Q122" s="172">
        <f t="shared" si="65"/>
        <v>172</v>
      </c>
      <c r="R122" s="180">
        <f t="shared" si="65"/>
        <v>310</v>
      </c>
    </row>
    <row r="123" spans="1:18" x14ac:dyDescent="0.15">
      <c r="A123" s="364" t="s">
        <v>11</v>
      </c>
      <c r="B123" s="142">
        <f t="shared" ref="B123:R123" si="66">MAX(B116:B120)</f>
        <v>14</v>
      </c>
      <c r="C123" s="169">
        <f t="shared" si="66"/>
        <v>0</v>
      </c>
      <c r="D123" s="169">
        <f t="shared" si="66"/>
        <v>0</v>
      </c>
      <c r="E123" s="172">
        <f t="shared" si="66"/>
        <v>10</v>
      </c>
      <c r="F123" s="142">
        <f t="shared" si="66"/>
        <v>9</v>
      </c>
      <c r="G123" s="169">
        <f t="shared" si="66"/>
        <v>57</v>
      </c>
      <c r="H123" s="169">
        <f t="shared" si="66"/>
        <v>0</v>
      </c>
      <c r="I123" s="172">
        <f t="shared" si="66"/>
        <v>49</v>
      </c>
      <c r="J123" s="142">
        <f t="shared" si="66"/>
        <v>7</v>
      </c>
      <c r="K123" s="169">
        <f t="shared" si="66"/>
        <v>51</v>
      </c>
      <c r="L123" s="169">
        <f t="shared" si="66"/>
        <v>0</v>
      </c>
      <c r="M123" s="172">
        <f t="shared" si="66"/>
        <v>43</v>
      </c>
      <c r="N123" s="142">
        <f t="shared" si="66"/>
        <v>0</v>
      </c>
      <c r="O123" s="169">
        <f t="shared" si="66"/>
        <v>18</v>
      </c>
      <c r="P123" s="169">
        <f t="shared" si="66"/>
        <v>154</v>
      </c>
      <c r="Q123" s="172">
        <f t="shared" si="66"/>
        <v>121</v>
      </c>
      <c r="R123" s="180">
        <f t="shared" si="66"/>
        <v>218</v>
      </c>
    </row>
    <row r="124" spans="1:18" x14ac:dyDescent="0.15">
      <c r="A124" s="364" t="s">
        <v>12</v>
      </c>
      <c r="B124" s="142">
        <f t="shared" ref="B124:R124" si="67">SUM(B107:B114)/2</f>
        <v>7</v>
      </c>
      <c r="C124" s="169">
        <f t="shared" si="67"/>
        <v>0</v>
      </c>
      <c r="D124" s="169">
        <f t="shared" si="67"/>
        <v>0</v>
      </c>
      <c r="E124" s="172">
        <f t="shared" si="67"/>
        <v>7</v>
      </c>
      <c r="F124" s="142">
        <f t="shared" si="67"/>
        <v>4.5</v>
      </c>
      <c r="G124" s="169">
        <f t="shared" si="67"/>
        <v>28.5</v>
      </c>
      <c r="H124" s="169">
        <f t="shared" si="67"/>
        <v>0</v>
      </c>
      <c r="I124" s="172">
        <f t="shared" si="67"/>
        <v>33</v>
      </c>
      <c r="J124" s="142">
        <f t="shared" si="67"/>
        <v>3.5</v>
      </c>
      <c r="K124" s="169">
        <f t="shared" si="67"/>
        <v>25.5</v>
      </c>
      <c r="L124" s="169">
        <f t="shared" si="67"/>
        <v>0</v>
      </c>
      <c r="M124" s="172">
        <f t="shared" si="67"/>
        <v>29</v>
      </c>
      <c r="N124" s="142">
        <f t="shared" si="67"/>
        <v>0</v>
      </c>
      <c r="O124" s="169">
        <f t="shared" si="67"/>
        <v>9</v>
      </c>
      <c r="P124" s="169">
        <f t="shared" si="67"/>
        <v>77</v>
      </c>
      <c r="Q124" s="172">
        <f t="shared" si="67"/>
        <v>86</v>
      </c>
      <c r="R124" s="180">
        <f t="shared" si="67"/>
        <v>155</v>
      </c>
    </row>
    <row r="125" spans="1:18" ht="14" thickBot="1" x14ac:dyDescent="0.2">
      <c r="A125" s="363"/>
      <c r="B125" s="182"/>
      <c r="C125" s="183"/>
      <c r="D125" s="183"/>
      <c r="E125" s="184"/>
      <c r="F125" s="182"/>
      <c r="G125" s="183"/>
      <c r="H125" s="183"/>
      <c r="I125" s="184"/>
      <c r="J125" s="182"/>
      <c r="K125" s="183"/>
      <c r="L125" s="183"/>
      <c r="M125" s="184"/>
      <c r="N125" s="182"/>
      <c r="O125" s="183"/>
      <c r="P125" s="183"/>
      <c r="Q125" s="184"/>
      <c r="R125" s="185"/>
    </row>
    <row r="126" spans="1:18" x14ac:dyDescent="0.15">
      <c r="A126" s="377"/>
      <c r="B126" s="125"/>
      <c r="C126" s="125"/>
      <c r="D126" s="125"/>
      <c r="E126" s="125"/>
      <c r="F126" s="125"/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  <c r="Q126" s="125"/>
    </row>
    <row r="127" spans="1:18" ht="14" thickBot="1" x14ac:dyDescent="0.2">
      <c r="A127" s="354"/>
      <c r="B127" s="354" t="str">
        <f>Upland_Glenmore!B128</f>
        <v>Friday 16 March 2012</v>
      </c>
      <c r="D127" s="362"/>
      <c r="H127" s="354" t="str">
        <f>'cycle (2)'!B5</f>
        <v>Fine and Dry</v>
      </c>
    </row>
    <row r="128" spans="1:18" x14ac:dyDescent="0.15">
      <c r="A128" s="376"/>
      <c r="B128" s="174" t="s">
        <v>3</v>
      </c>
      <c r="C128" s="350"/>
      <c r="D128" s="350"/>
      <c r="E128" s="375"/>
      <c r="F128" s="174" t="s">
        <v>4</v>
      </c>
      <c r="G128" s="350"/>
      <c r="H128" s="350"/>
      <c r="I128" s="375"/>
      <c r="J128" s="174" t="s">
        <v>5</v>
      </c>
      <c r="K128" s="350"/>
      <c r="L128" s="350"/>
      <c r="M128" s="375"/>
      <c r="N128" s="174" t="s">
        <v>6</v>
      </c>
      <c r="O128" s="350"/>
      <c r="P128" s="350"/>
      <c r="Q128" s="375"/>
      <c r="R128" s="177" t="s">
        <v>36</v>
      </c>
    </row>
    <row r="129" spans="1:18" s="359" customFormat="1" ht="14" thickBot="1" x14ac:dyDescent="0.2">
      <c r="A129" s="369"/>
      <c r="B129" s="345"/>
      <c r="C129" s="346" t="str">
        <f>C104</f>
        <v>Adelaide (N)</v>
      </c>
      <c r="D129" s="343"/>
      <c r="E129" s="374"/>
      <c r="F129" s="345"/>
      <c r="G129" s="346" t="str">
        <f>G104</f>
        <v>John</v>
      </c>
      <c r="H129" s="343"/>
      <c r="I129" s="374"/>
      <c r="J129" s="345"/>
      <c r="K129" s="346" t="str">
        <f>K104</f>
        <v>Adelaide (S)</v>
      </c>
      <c r="L129" s="343"/>
      <c r="M129" s="374"/>
      <c r="N129" s="345"/>
      <c r="O129" s="346" t="str">
        <f>O104</f>
        <v>Riddiford</v>
      </c>
      <c r="P129" s="343"/>
      <c r="Q129" s="374"/>
      <c r="R129" s="366"/>
    </row>
    <row r="130" spans="1:18" s="370" customFormat="1" ht="11" x14ac:dyDescent="0.15">
      <c r="A130" s="373"/>
      <c r="B130" s="339" t="s">
        <v>7</v>
      </c>
      <c r="C130" s="337" t="s">
        <v>8</v>
      </c>
      <c r="D130" s="337" t="s">
        <v>9</v>
      </c>
      <c r="E130" s="372" t="s">
        <v>10</v>
      </c>
      <c r="F130" s="339" t="s">
        <v>7</v>
      </c>
      <c r="G130" s="337" t="s">
        <v>8</v>
      </c>
      <c r="H130" s="337" t="s">
        <v>9</v>
      </c>
      <c r="I130" s="372" t="s">
        <v>10</v>
      </c>
      <c r="J130" s="339" t="s">
        <v>7</v>
      </c>
      <c r="K130" s="337" t="s">
        <v>8</v>
      </c>
      <c r="L130" s="337" t="s">
        <v>9</v>
      </c>
      <c r="M130" s="372" t="s">
        <v>10</v>
      </c>
      <c r="N130" s="339" t="s">
        <v>7</v>
      </c>
      <c r="O130" s="337" t="s">
        <v>8</v>
      </c>
      <c r="P130" s="337" t="s">
        <v>9</v>
      </c>
      <c r="Q130" s="372" t="s">
        <v>10</v>
      </c>
      <c r="R130" s="371"/>
    </row>
    <row r="131" spans="1:18" s="359" customFormat="1" x14ac:dyDescent="0.15">
      <c r="A131" s="369"/>
      <c r="B131" s="330"/>
      <c r="C131" s="328"/>
      <c r="D131" s="328"/>
      <c r="E131" s="368"/>
      <c r="F131" s="330"/>
      <c r="G131" s="328"/>
      <c r="H131" s="328"/>
      <c r="I131" s="368"/>
      <c r="J131" s="330"/>
      <c r="K131" s="328"/>
      <c r="L131" s="328"/>
      <c r="M131" s="368"/>
      <c r="N131" s="330"/>
      <c r="O131" s="328"/>
      <c r="P131" s="328"/>
      <c r="Q131" s="367"/>
      <c r="R131" s="221"/>
    </row>
    <row r="132" spans="1:18" s="359" customFormat="1" x14ac:dyDescent="0.15">
      <c r="A132" s="360" t="s">
        <v>127</v>
      </c>
      <c r="B132" s="132">
        <v>3</v>
      </c>
      <c r="C132" s="133">
        <v>0</v>
      </c>
      <c r="D132" s="133">
        <v>0</v>
      </c>
      <c r="E132" s="134">
        <f t="shared" ref="E132:E139" si="68">SUM(B132:D132)</f>
        <v>3</v>
      </c>
      <c r="F132" s="132">
        <v>2</v>
      </c>
      <c r="G132" s="133">
        <v>0</v>
      </c>
      <c r="H132" s="133">
        <v>0</v>
      </c>
      <c r="I132" s="134">
        <f t="shared" ref="I132:I139" si="69">SUM(F132:H132)</f>
        <v>2</v>
      </c>
      <c r="J132" s="132">
        <v>0</v>
      </c>
      <c r="K132" s="133">
        <v>5</v>
      </c>
      <c r="L132" s="133">
        <v>0</v>
      </c>
      <c r="M132" s="134">
        <f t="shared" ref="M132:M139" si="70">SUM(J132:L132)</f>
        <v>5</v>
      </c>
      <c r="N132" s="132">
        <v>0</v>
      </c>
      <c r="O132" s="133">
        <v>2</v>
      </c>
      <c r="P132" s="133">
        <v>3</v>
      </c>
      <c r="Q132" s="134">
        <f t="shared" ref="Q132:Q139" si="71">SUM(N132:P132)</f>
        <v>5</v>
      </c>
      <c r="R132" s="135">
        <f t="shared" ref="R132:R139" si="72">E132+I132+M132+Q132</f>
        <v>15</v>
      </c>
    </row>
    <row r="133" spans="1:18" s="359" customFormat="1" x14ac:dyDescent="0.15">
      <c r="A133" s="360" t="s">
        <v>126</v>
      </c>
      <c r="B133" s="132">
        <v>3</v>
      </c>
      <c r="C133" s="133">
        <v>0</v>
      </c>
      <c r="D133" s="133">
        <v>0</v>
      </c>
      <c r="E133" s="134">
        <f t="shared" si="68"/>
        <v>3</v>
      </c>
      <c r="F133" s="132">
        <v>1</v>
      </c>
      <c r="G133" s="133">
        <v>1</v>
      </c>
      <c r="H133" s="133">
        <v>0</v>
      </c>
      <c r="I133" s="134">
        <f t="shared" si="69"/>
        <v>2</v>
      </c>
      <c r="J133" s="132">
        <v>0</v>
      </c>
      <c r="K133" s="133">
        <v>2</v>
      </c>
      <c r="L133" s="133">
        <v>0</v>
      </c>
      <c r="M133" s="134">
        <f t="shared" si="70"/>
        <v>2</v>
      </c>
      <c r="N133" s="132">
        <v>0</v>
      </c>
      <c r="O133" s="133">
        <v>1</v>
      </c>
      <c r="P133" s="133">
        <v>10</v>
      </c>
      <c r="Q133" s="134">
        <f t="shared" si="71"/>
        <v>11</v>
      </c>
      <c r="R133" s="135">
        <f t="shared" si="72"/>
        <v>18</v>
      </c>
    </row>
    <row r="134" spans="1:18" s="359" customFormat="1" x14ac:dyDescent="0.15">
      <c r="A134" s="360" t="s">
        <v>125</v>
      </c>
      <c r="B134" s="132">
        <v>5</v>
      </c>
      <c r="C134" s="133">
        <v>0</v>
      </c>
      <c r="D134" s="133">
        <v>0</v>
      </c>
      <c r="E134" s="134">
        <f t="shared" si="68"/>
        <v>5</v>
      </c>
      <c r="F134" s="132">
        <v>1</v>
      </c>
      <c r="G134" s="133">
        <v>3</v>
      </c>
      <c r="H134" s="133">
        <v>0</v>
      </c>
      <c r="I134" s="134">
        <f t="shared" si="69"/>
        <v>4</v>
      </c>
      <c r="J134" s="132">
        <v>0</v>
      </c>
      <c r="K134" s="133">
        <v>6</v>
      </c>
      <c r="L134" s="133">
        <v>0</v>
      </c>
      <c r="M134" s="134">
        <f t="shared" si="70"/>
        <v>6</v>
      </c>
      <c r="N134" s="132">
        <v>0</v>
      </c>
      <c r="O134" s="133">
        <v>4</v>
      </c>
      <c r="P134" s="133">
        <v>14</v>
      </c>
      <c r="Q134" s="134">
        <f t="shared" si="71"/>
        <v>18</v>
      </c>
      <c r="R134" s="135">
        <f t="shared" si="72"/>
        <v>33</v>
      </c>
    </row>
    <row r="135" spans="1:18" s="359" customFormat="1" x14ac:dyDescent="0.15">
      <c r="A135" s="360" t="s">
        <v>124</v>
      </c>
      <c r="B135" s="132">
        <v>4</v>
      </c>
      <c r="C135" s="133">
        <v>0</v>
      </c>
      <c r="D135" s="133">
        <v>0</v>
      </c>
      <c r="E135" s="134">
        <f t="shared" si="68"/>
        <v>4</v>
      </c>
      <c r="F135" s="132">
        <v>0</v>
      </c>
      <c r="G135" s="133">
        <v>5</v>
      </c>
      <c r="H135" s="133">
        <v>0</v>
      </c>
      <c r="I135" s="134">
        <f t="shared" si="69"/>
        <v>5</v>
      </c>
      <c r="J135" s="132">
        <v>2</v>
      </c>
      <c r="K135" s="133">
        <v>2</v>
      </c>
      <c r="L135" s="133">
        <v>0</v>
      </c>
      <c r="M135" s="134">
        <f t="shared" si="70"/>
        <v>4</v>
      </c>
      <c r="N135" s="132">
        <v>0</v>
      </c>
      <c r="O135" s="133">
        <v>1</v>
      </c>
      <c r="P135" s="133">
        <v>21</v>
      </c>
      <c r="Q135" s="134">
        <f t="shared" si="71"/>
        <v>22</v>
      </c>
      <c r="R135" s="135">
        <f t="shared" si="72"/>
        <v>35</v>
      </c>
    </row>
    <row r="136" spans="1:18" s="359" customFormat="1" x14ac:dyDescent="0.15">
      <c r="A136" s="360" t="s">
        <v>123</v>
      </c>
      <c r="B136" s="132">
        <v>2</v>
      </c>
      <c r="C136" s="133">
        <v>0</v>
      </c>
      <c r="D136" s="133">
        <v>0</v>
      </c>
      <c r="E136" s="134">
        <f t="shared" si="68"/>
        <v>2</v>
      </c>
      <c r="F136" s="132">
        <v>1</v>
      </c>
      <c r="G136" s="133">
        <v>1</v>
      </c>
      <c r="H136" s="133">
        <v>0</v>
      </c>
      <c r="I136" s="134">
        <f t="shared" si="69"/>
        <v>2</v>
      </c>
      <c r="J136" s="132">
        <v>1</v>
      </c>
      <c r="K136" s="133">
        <v>14</v>
      </c>
      <c r="L136" s="133">
        <v>0</v>
      </c>
      <c r="M136" s="134">
        <f t="shared" si="70"/>
        <v>15</v>
      </c>
      <c r="N136" s="132">
        <v>0</v>
      </c>
      <c r="O136" s="133">
        <v>4</v>
      </c>
      <c r="P136" s="133">
        <v>24</v>
      </c>
      <c r="Q136" s="134">
        <f t="shared" si="71"/>
        <v>28</v>
      </c>
      <c r="R136" s="135">
        <f t="shared" si="72"/>
        <v>47</v>
      </c>
    </row>
    <row r="137" spans="1:18" s="359" customFormat="1" x14ac:dyDescent="0.15">
      <c r="A137" s="360" t="s">
        <v>122</v>
      </c>
      <c r="B137" s="132">
        <v>1</v>
      </c>
      <c r="C137" s="133">
        <v>1</v>
      </c>
      <c r="D137" s="133">
        <v>0</v>
      </c>
      <c r="E137" s="134">
        <f t="shared" si="68"/>
        <v>2</v>
      </c>
      <c r="F137" s="132">
        <v>0</v>
      </c>
      <c r="G137" s="133">
        <v>4</v>
      </c>
      <c r="H137" s="133">
        <v>1</v>
      </c>
      <c r="I137" s="134">
        <f t="shared" si="69"/>
        <v>5</v>
      </c>
      <c r="J137" s="132">
        <v>2</v>
      </c>
      <c r="K137" s="133">
        <v>5</v>
      </c>
      <c r="L137" s="133">
        <v>0</v>
      </c>
      <c r="M137" s="134">
        <f t="shared" si="70"/>
        <v>7</v>
      </c>
      <c r="N137" s="132">
        <v>0</v>
      </c>
      <c r="O137" s="133">
        <v>4</v>
      </c>
      <c r="P137" s="133">
        <v>5</v>
      </c>
      <c r="Q137" s="134">
        <f t="shared" si="71"/>
        <v>9</v>
      </c>
      <c r="R137" s="135">
        <f t="shared" si="72"/>
        <v>23</v>
      </c>
    </row>
    <row r="138" spans="1:18" s="359" customFormat="1" x14ac:dyDescent="0.15">
      <c r="A138" s="360" t="s">
        <v>121</v>
      </c>
      <c r="B138" s="132">
        <v>3</v>
      </c>
      <c r="C138" s="133">
        <v>0</v>
      </c>
      <c r="D138" s="133">
        <v>0</v>
      </c>
      <c r="E138" s="134">
        <f t="shared" si="68"/>
        <v>3</v>
      </c>
      <c r="F138" s="132">
        <v>0</v>
      </c>
      <c r="G138" s="133">
        <v>2</v>
      </c>
      <c r="H138" s="133">
        <v>0</v>
      </c>
      <c r="I138" s="134">
        <f t="shared" si="69"/>
        <v>2</v>
      </c>
      <c r="J138" s="132">
        <v>1</v>
      </c>
      <c r="K138" s="133">
        <v>7</v>
      </c>
      <c r="L138" s="133">
        <v>0</v>
      </c>
      <c r="M138" s="134">
        <f t="shared" si="70"/>
        <v>8</v>
      </c>
      <c r="N138" s="132">
        <v>0</v>
      </c>
      <c r="O138" s="133">
        <v>2</v>
      </c>
      <c r="P138" s="133">
        <v>17</v>
      </c>
      <c r="Q138" s="134">
        <f t="shared" si="71"/>
        <v>19</v>
      </c>
      <c r="R138" s="135">
        <f t="shared" si="72"/>
        <v>32</v>
      </c>
    </row>
    <row r="139" spans="1:18" s="359" customFormat="1" x14ac:dyDescent="0.15">
      <c r="A139" s="360" t="s">
        <v>120</v>
      </c>
      <c r="B139" s="132">
        <v>2</v>
      </c>
      <c r="C139" s="133">
        <v>0</v>
      </c>
      <c r="D139" s="133">
        <v>0</v>
      </c>
      <c r="E139" s="134">
        <f t="shared" si="68"/>
        <v>2</v>
      </c>
      <c r="F139" s="132">
        <v>0</v>
      </c>
      <c r="G139" s="133">
        <v>2</v>
      </c>
      <c r="H139" s="133">
        <v>0</v>
      </c>
      <c r="I139" s="134">
        <f t="shared" si="69"/>
        <v>2</v>
      </c>
      <c r="J139" s="132">
        <v>1</v>
      </c>
      <c r="K139" s="133">
        <v>5</v>
      </c>
      <c r="L139" s="133">
        <v>0</v>
      </c>
      <c r="M139" s="134">
        <f t="shared" si="70"/>
        <v>6</v>
      </c>
      <c r="N139" s="132">
        <v>0</v>
      </c>
      <c r="O139" s="133">
        <v>1</v>
      </c>
      <c r="P139" s="133">
        <v>9</v>
      </c>
      <c r="Q139" s="134">
        <f t="shared" si="71"/>
        <v>10</v>
      </c>
      <c r="R139" s="135">
        <f t="shared" si="72"/>
        <v>20</v>
      </c>
    </row>
    <row r="140" spans="1:18" s="359" customFormat="1" ht="14" thickBot="1" x14ac:dyDescent="0.2">
      <c r="A140" s="364"/>
      <c r="B140" s="137"/>
      <c r="C140" s="136"/>
      <c r="D140" s="136"/>
      <c r="E140" s="138"/>
      <c r="F140" s="137"/>
      <c r="G140" s="136"/>
      <c r="H140" s="136"/>
      <c r="I140" s="138"/>
      <c r="J140" s="137"/>
      <c r="K140" s="136"/>
      <c r="L140" s="136"/>
      <c r="M140" s="138"/>
      <c r="N140" s="137"/>
      <c r="O140" s="136"/>
      <c r="P140" s="136"/>
      <c r="Q140" s="138"/>
      <c r="R140" s="221"/>
    </row>
    <row r="141" spans="1:18" s="359" customFormat="1" ht="14" hidden="1" thickBot="1" x14ac:dyDescent="0.2">
      <c r="A141" s="364" t="s">
        <v>119</v>
      </c>
      <c r="B141" s="137">
        <f>SUM(B132:B139)</f>
        <v>23</v>
      </c>
      <c r="C141" s="136">
        <f>SUM(C132:C139)</f>
        <v>1</v>
      </c>
      <c r="D141" s="136">
        <f>SUM(D132:D139)</f>
        <v>0</v>
      </c>
      <c r="E141" s="138">
        <f>SUM(E132:E135)</f>
        <v>15</v>
      </c>
      <c r="F141" s="137">
        <f>SUM(F132:F139)</f>
        <v>5</v>
      </c>
      <c r="G141" s="136">
        <f>SUM(G132:G139)</f>
        <v>18</v>
      </c>
      <c r="H141" s="136">
        <f>SUM(H132:H139)</f>
        <v>1</v>
      </c>
      <c r="I141" s="138">
        <f>SUM(I132:I135)</f>
        <v>13</v>
      </c>
      <c r="J141" s="137">
        <f>SUM(J132:J139)</f>
        <v>7</v>
      </c>
      <c r="K141" s="136">
        <f>SUM(K132:K139)</f>
        <v>46</v>
      </c>
      <c r="L141" s="136">
        <f>SUM(L132:L139)</f>
        <v>0</v>
      </c>
      <c r="M141" s="138">
        <f>SUM(M132:M135)</f>
        <v>17</v>
      </c>
      <c r="N141" s="137">
        <f>SUM(N132:N139)</f>
        <v>0</v>
      </c>
      <c r="O141" s="136">
        <f>SUM(O132:O139)</f>
        <v>19</v>
      </c>
      <c r="P141" s="136">
        <f>SUM(P132:P139)</f>
        <v>103</v>
      </c>
      <c r="Q141" s="138">
        <f t="shared" ref="Q141:R145" si="73">SUM(Q132:Q135)</f>
        <v>56</v>
      </c>
      <c r="R141" s="221">
        <f t="shared" si="73"/>
        <v>101</v>
      </c>
    </row>
    <row r="142" spans="1:18" s="359" customFormat="1" ht="14" hidden="1" thickBot="1" x14ac:dyDescent="0.2">
      <c r="A142" s="364" t="s">
        <v>118</v>
      </c>
      <c r="B142" s="137">
        <f t="shared" ref="B142:D145" si="74">SUM(B133:B136)</f>
        <v>14</v>
      </c>
      <c r="C142" s="136">
        <f t="shared" si="74"/>
        <v>0</v>
      </c>
      <c r="D142" s="136">
        <f t="shared" si="74"/>
        <v>0</v>
      </c>
      <c r="E142" s="138">
        <f>SUM(E133:E136)</f>
        <v>14</v>
      </c>
      <c r="F142" s="137">
        <f t="shared" ref="F142:H145" si="75">SUM(F133:F136)</f>
        <v>3</v>
      </c>
      <c r="G142" s="136">
        <f t="shared" si="75"/>
        <v>10</v>
      </c>
      <c r="H142" s="136">
        <f t="shared" si="75"/>
        <v>0</v>
      </c>
      <c r="I142" s="138">
        <f>SUM(I133:I136)</f>
        <v>13</v>
      </c>
      <c r="J142" s="137">
        <f t="shared" ref="J142:L145" si="76">SUM(J133:J136)</f>
        <v>3</v>
      </c>
      <c r="K142" s="136">
        <f t="shared" si="76"/>
        <v>24</v>
      </c>
      <c r="L142" s="136">
        <f t="shared" si="76"/>
        <v>0</v>
      </c>
      <c r="M142" s="138">
        <f>SUM(M133:M136)</f>
        <v>27</v>
      </c>
      <c r="N142" s="137">
        <f t="shared" ref="N142:P145" si="77">SUM(N133:N136)</f>
        <v>0</v>
      </c>
      <c r="O142" s="136">
        <f t="shared" si="77"/>
        <v>10</v>
      </c>
      <c r="P142" s="136">
        <f t="shared" si="77"/>
        <v>69</v>
      </c>
      <c r="Q142" s="138">
        <f t="shared" si="73"/>
        <v>79</v>
      </c>
      <c r="R142" s="221">
        <f t="shared" si="73"/>
        <v>133</v>
      </c>
    </row>
    <row r="143" spans="1:18" s="359" customFormat="1" ht="14" hidden="1" thickBot="1" x14ac:dyDescent="0.2">
      <c r="A143" s="364" t="s">
        <v>117</v>
      </c>
      <c r="B143" s="137">
        <f t="shared" si="74"/>
        <v>12</v>
      </c>
      <c r="C143" s="136">
        <f t="shared" si="74"/>
        <v>1</v>
      </c>
      <c r="D143" s="136">
        <f t="shared" si="74"/>
        <v>0</v>
      </c>
      <c r="E143" s="138">
        <f>SUM(E134:E137)</f>
        <v>13</v>
      </c>
      <c r="F143" s="137">
        <f t="shared" si="75"/>
        <v>2</v>
      </c>
      <c r="G143" s="136">
        <f t="shared" si="75"/>
        <v>13</v>
      </c>
      <c r="H143" s="136">
        <f t="shared" si="75"/>
        <v>1</v>
      </c>
      <c r="I143" s="138">
        <f>SUM(I134:I137)</f>
        <v>16</v>
      </c>
      <c r="J143" s="137">
        <f t="shared" si="76"/>
        <v>5</v>
      </c>
      <c r="K143" s="136">
        <f t="shared" si="76"/>
        <v>27</v>
      </c>
      <c r="L143" s="136">
        <f t="shared" si="76"/>
        <v>0</v>
      </c>
      <c r="M143" s="138">
        <f>SUM(M134:M137)</f>
        <v>32</v>
      </c>
      <c r="N143" s="137">
        <f t="shared" si="77"/>
        <v>0</v>
      </c>
      <c r="O143" s="136">
        <f t="shared" si="77"/>
        <v>13</v>
      </c>
      <c r="P143" s="136">
        <f t="shared" si="77"/>
        <v>64</v>
      </c>
      <c r="Q143" s="138">
        <f t="shared" si="73"/>
        <v>77</v>
      </c>
      <c r="R143" s="221">
        <f t="shared" si="73"/>
        <v>138</v>
      </c>
    </row>
    <row r="144" spans="1:18" s="359" customFormat="1" ht="14" hidden="1" thickBot="1" x14ac:dyDescent="0.2">
      <c r="A144" s="364" t="s">
        <v>116</v>
      </c>
      <c r="B144" s="137">
        <f t="shared" si="74"/>
        <v>10</v>
      </c>
      <c r="C144" s="136">
        <f t="shared" si="74"/>
        <v>1</v>
      </c>
      <c r="D144" s="136">
        <f t="shared" si="74"/>
        <v>0</v>
      </c>
      <c r="E144" s="138">
        <f>SUM(E135:E138)</f>
        <v>11</v>
      </c>
      <c r="F144" s="137">
        <f t="shared" si="75"/>
        <v>1</v>
      </c>
      <c r="G144" s="136">
        <f t="shared" si="75"/>
        <v>12</v>
      </c>
      <c r="H144" s="136">
        <f t="shared" si="75"/>
        <v>1</v>
      </c>
      <c r="I144" s="138">
        <f>SUM(I135:I138)</f>
        <v>14</v>
      </c>
      <c r="J144" s="137">
        <f t="shared" si="76"/>
        <v>6</v>
      </c>
      <c r="K144" s="136">
        <f t="shared" si="76"/>
        <v>28</v>
      </c>
      <c r="L144" s="136">
        <f t="shared" si="76"/>
        <v>0</v>
      </c>
      <c r="M144" s="138">
        <f>SUM(M135:M138)</f>
        <v>34</v>
      </c>
      <c r="N144" s="137">
        <f t="shared" si="77"/>
        <v>0</v>
      </c>
      <c r="O144" s="136">
        <f t="shared" si="77"/>
        <v>11</v>
      </c>
      <c r="P144" s="136">
        <f t="shared" si="77"/>
        <v>67</v>
      </c>
      <c r="Q144" s="138">
        <f t="shared" si="73"/>
        <v>78</v>
      </c>
      <c r="R144" s="221">
        <f t="shared" si="73"/>
        <v>137</v>
      </c>
    </row>
    <row r="145" spans="1:18" s="359" customFormat="1" ht="14" hidden="1" thickBot="1" x14ac:dyDescent="0.2">
      <c r="A145" s="363" t="s">
        <v>115</v>
      </c>
      <c r="B145" s="224">
        <f t="shared" si="74"/>
        <v>8</v>
      </c>
      <c r="C145" s="225">
        <f t="shared" si="74"/>
        <v>1</v>
      </c>
      <c r="D145" s="225">
        <f t="shared" si="74"/>
        <v>0</v>
      </c>
      <c r="E145" s="296">
        <f>SUM(E136:E139)</f>
        <v>9</v>
      </c>
      <c r="F145" s="224">
        <f t="shared" si="75"/>
        <v>1</v>
      </c>
      <c r="G145" s="225">
        <f t="shared" si="75"/>
        <v>9</v>
      </c>
      <c r="H145" s="225">
        <f t="shared" si="75"/>
        <v>1</v>
      </c>
      <c r="I145" s="296">
        <f>SUM(I136:I139)</f>
        <v>11</v>
      </c>
      <c r="J145" s="224">
        <f t="shared" si="76"/>
        <v>5</v>
      </c>
      <c r="K145" s="225">
        <f t="shared" si="76"/>
        <v>31</v>
      </c>
      <c r="L145" s="225">
        <f t="shared" si="76"/>
        <v>0</v>
      </c>
      <c r="M145" s="296">
        <f>SUM(M136:M139)</f>
        <v>36</v>
      </c>
      <c r="N145" s="224">
        <f t="shared" si="77"/>
        <v>0</v>
      </c>
      <c r="O145" s="225">
        <f t="shared" si="77"/>
        <v>11</v>
      </c>
      <c r="P145" s="225">
        <f t="shared" si="77"/>
        <v>55</v>
      </c>
      <c r="Q145" s="296">
        <f t="shared" si="73"/>
        <v>66</v>
      </c>
      <c r="R145" s="366">
        <f t="shared" si="73"/>
        <v>122</v>
      </c>
    </row>
    <row r="146" spans="1:18" x14ac:dyDescent="0.15">
      <c r="A146" s="365"/>
      <c r="B146" s="161"/>
      <c r="C146" s="162"/>
      <c r="D146" s="162"/>
      <c r="E146" s="176"/>
      <c r="F146" s="161"/>
      <c r="G146" s="162"/>
      <c r="H146" s="162"/>
      <c r="I146" s="176"/>
      <c r="J146" s="161"/>
      <c r="K146" s="162"/>
      <c r="L146" s="162"/>
      <c r="M146" s="176"/>
      <c r="N146" s="161"/>
      <c r="O146" s="162"/>
      <c r="P146" s="162"/>
      <c r="Q146" s="176"/>
      <c r="R146" s="177"/>
    </row>
    <row r="147" spans="1:18" x14ac:dyDescent="0.15">
      <c r="A147" s="364" t="s">
        <v>114</v>
      </c>
      <c r="B147" s="142">
        <f t="shared" ref="B147:R147" si="78">SUM(B132:B139)</f>
        <v>23</v>
      </c>
      <c r="C147" s="169">
        <f t="shared" si="78"/>
        <v>1</v>
      </c>
      <c r="D147" s="169">
        <f t="shared" si="78"/>
        <v>0</v>
      </c>
      <c r="E147" s="172">
        <f t="shared" si="78"/>
        <v>24</v>
      </c>
      <c r="F147" s="142">
        <f t="shared" si="78"/>
        <v>5</v>
      </c>
      <c r="G147" s="169">
        <f t="shared" si="78"/>
        <v>18</v>
      </c>
      <c r="H147" s="169">
        <f t="shared" si="78"/>
        <v>1</v>
      </c>
      <c r="I147" s="172">
        <f t="shared" si="78"/>
        <v>24</v>
      </c>
      <c r="J147" s="142">
        <f t="shared" si="78"/>
        <v>7</v>
      </c>
      <c r="K147" s="169">
        <f t="shared" si="78"/>
        <v>46</v>
      </c>
      <c r="L147" s="169">
        <f t="shared" si="78"/>
        <v>0</v>
      </c>
      <c r="M147" s="172">
        <f t="shared" si="78"/>
        <v>53</v>
      </c>
      <c r="N147" s="142">
        <f t="shared" si="78"/>
        <v>0</v>
      </c>
      <c r="O147" s="169">
        <f t="shared" si="78"/>
        <v>19</v>
      </c>
      <c r="P147" s="169">
        <f t="shared" si="78"/>
        <v>103</v>
      </c>
      <c r="Q147" s="172">
        <f t="shared" si="78"/>
        <v>122</v>
      </c>
      <c r="R147" s="180">
        <f t="shared" si="78"/>
        <v>223</v>
      </c>
    </row>
    <row r="148" spans="1:18" x14ac:dyDescent="0.15">
      <c r="A148" s="364" t="s">
        <v>11</v>
      </c>
      <c r="B148" s="142">
        <f t="shared" ref="B148:R148" si="79">MAX(B141:B145)</f>
        <v>23</v>
      </c>
      <c r="C148" s="169">
        <f t="shared" si="79"/>
        <v>1</v>
      </c>
      <c r="D148" s="169">
        <f t="shared" si="79"/>
        <v>0</v>
      </c>
      <c r="E148" s="172">
        <f t="shared" si="79"/>
        <v>15</v>
      </c>
      <c r="F148" s="142">
        <f t="shared" si="79"/>
        <v>5</v>
      </c>
      <c r="G148" s="169">
        <f t="shared" si="79"/>
        <v>18</v>
      </c>
      <c r="H148" s="169">
        <f t="shared" si="79"/>
        <v>1</v>
      </c>
      <c r="I148" s="172">
        <f t="shared" si="79"/>
        <v>16</v>
      </c>
      <c r="J148" s="142">
        <f t="shared" si="79"/>
        <v>7</v>
      </c>
      <c r="K148" s="169">
        <f t="shared" si="79"/>
        <v>46</v>
      </c>
      <c r="L148" s="169">
        <f t="shared" si="79"/>
        <v>0</v>
      </c>
      <c r="M148" s="172">
        <f t="shared" si="79"/>
        <v>36</v>
      </c>
      <c r="N148" s="142">
        <f t="shared" si="79"/>
        <v>0</v>
      </c>
      <c r="O148" s="169">
        <f t="shared" si="79"/>
        <v>19</v>
      </c>
      <c r="P148" s="169">
        <f t="shared" si="79"/>
        <v>103</v>
      </c>
      <c r="Q148" s="172">
        <f t="shared" si="79"/>
        <v>79</v>
      </c>
      <c r="R148" s="180">
        <f t="shared" si="79"/>
        <v>138</v>
      </c>
    </row>
    <row r="149" spans="1:18" x14ac:dyDescent="0.15">
      <c r="A149" s="364" t="s">
        <v>12</v>
      </c>
      <c r="B149" s="142">
        <f t="shared" ref="B149:R149" si="80">SUM(B132:B139)/2</f>
        <v>11.5</v>
      </c>
      <c r="C149" s="169">
        <f t="shared" si="80"/>
        <v>0.5</v>
      </c>
      <c r="D149" s="169">
        <f t="shared" si="80"/>
        <v>0</v>
      </c>
      <c r="E149" s="172">
        <f t="shared" si="80"/>
        <v>12</v>
      </c>
      <c r="F149" s="142">
        <f t="shared" si="80"/>
        <v>2.5</v>
      </c>
      <c r="G149" s="169">
        <f t="shared" si="80"/>
        <v>9</v>
      </c>
      <c r="H149" s="169">
        <f t="shared" si="80"/>
        <v>0.5</v>
      </c>
      <c r="I149" s="172">
        <f t="shared" si="80"/>
        <v>12</v>
      </c>
      <c r="J149" s="142">
        <f t="shared" si="80"/>
        <v>3.5</v>
      </c>
      <c r="K149" s="169">
        <f t="shared" si="80"/>
        <v>23</v>
      </c>
      <c r="L149" s="169">
        <f t="shared" si="80"/>
        <v>0</v>
      </c>
      <c r="M149" s="172">
        <f t="shared" si="80"/>
        <v>26.5</v>
      </c>
      <c r="N149" s="142">
        <f t="shared" si="80"/>
        <v>0</v>
      </c>
      <c r="O149" s="169">
        <f t="shared" si="80"/>
        <v>9.5</v>
      </c>
      <c r="P149" s="169">
        <f t="shared" si="80"/>
        <v>51.5</v>
      </c>
      <c r="Q149" s="172">
        <f t="shared" si="80"/>
        <v>61</v>
      </c>
      <c r="R149" s="180">
        <f t="shared" si="80"/>
        <v>111.5</v>
      </c>
    </row>
    <row r="150" spans="1:18" ht="14" thickBot="1" x14ac:dyDescent="0.2">
      <c r="A150" s="363"/>
      <c r="B150" s="182"/>
      <c r="C150" s="183"/>
      <c r="D150" s="183"/>
      <c r="E150" s="184"/>
      <c r="F150" s="182"/>
      <c r="G150" s="183"/>
      <c r="H150" s="183"/>
      <c r="I150" s="184"/>
      <c r="J150" s="182"/>
      <c r="K150" s="183"/>
      <c r="L150" s="183"/>
      <c r="M150" s="184"/>
      <c r="N150" s="182"/>
      <c r="O150" s="183"/>
      <c r="P150" s="183"/>
      <c r="Q150" s="184"/>
      <c r="R150" s="185"/>
    </row>
  </sheetData>
  <pageMargins left="0.39370078740157483" right="0" top="0.59055118110236227" bottom="0" header="0" footer="0"/>
  <pageSetup paperSize="9" scale="86" orientation="portrait" horizontalDpi="4294967292"/>
  <headerFooter alignWithMargins="0">
    <oddFooter>&amp;CNEWTOWN</oddFooter>
  </headerFooter>
  <rowBreaks count="1" manualBreakCount="1">
    <brk id="7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6D288-B403-7E4D-865B-A623F863B590}">
  <dimension ref="A1:R151"/>
  <sheetViews>
    <sheetView zoomScaleNormal="100" workbookViewId="0">
      <selection activeCell="P11" sqref="P11"/>
    </sheetView>
  </sheetViews>
  <sheetFormatPr baseColWidth="10" defaultColWidth="9.1640625" defaultRowHeight="13" x14ac:dyDescent="0.15"/>
  <cols>
    <col min="1" max="1" width="13.5" style="229" customWidth="1"/>
    <col min="2" max="17" width="5.6640625" style="229" customWidth="1"/>
    <col min="18" max="16384" width="9.1640625" style="229"/>
  </cols>
  <sheetData>
    <row r="1" spans="1:18" x14ac:dyDescent="0.15">
      <c r="A1" s="354" t="s">
        <v>0</v>
      </c>
      <c r="B1" s="354"/>
      <c r="C1" s="362"/>
      <c r="D1" s="362"/>
      <c r="F1" s="354" t="s">
        <v>1</v>
      </c>
      <c r="I1" s="379" t="s">
        <v>13</v>
      </c>
    </row>
    <row r="2" spans="1:18" x14ac:dyDescent="0.15">
      <c r="A2" s="354"/>
      <c r="B2" s="354"/>
      <c r="C2" s="362"/>
      <c r="D2" s="362"/>
      <c r="F2" s="354"/>
      <c r="I2" s="379"/>
    </row>
    <row r="3" spans="1:18" ht="14" thickBot="1" x14ac:dyDescent="0.2">
      <c r="A3" s="354"/>
      <c r="B3" s="354" t="str">
        <f>Upland_Glenmore!B3</f>
        <v>Average Mon-Fri March 2012</v>
      </c>
      <c r="D3" s="362"/>
    </row>
    <row r="4" spans="1:18" x14ac:dyDescent="0.15">
      <c r="A4" s="376"/>
      <c r="B4" s="174" t="s">
        <v>3</v>
      </c>
      <c r="C4" s="350"/>
      <c r="D4" s="350"/>
      <c r="E4" s="375"/>
      <c r="F4" s="174" t="s">
        <v>4</v>
      </c>
      <c r="G4" s="350"/>
      <c r="H4" s="350"/>
      <c r="I4" s="375"/>
      <c r="J4" s="174" t="s">
        <v>5</v>
      </c>
      <c r="K4" s="350"/>
      <c r="L4" s="350"/>
      <c r="M4" s="375"/>
      <c r="N4" s="174" t="s">
        <v>6</v>
      </c>
      <c r="O4" s="350"/>
      <c r="P4" s="350"/>
      <c r="Q4" s="375"/>
      <c r="R4" s="177" t="s">
        <v>36</v>
      </c>
    </row>
    <row r="5" spans="1:18" s="359" customFormat="1" ht="14" thickBot="1" x14ac:dyDescent="0.2">
      <c r="A5" s="369"/>
      <c r="B5" s="345"/>
      <c r="C5" s="346" t="s">
        <v>16</v>
      </c>
      <c r="D5" s="343"/>
      <c r="E5" s="374"/>
      <c r="F5" s="345"/>
      <c r="G5" s="346" t="s">
        <v>14</v>
      </c>
      <c r="H5" s="343"/>
      <c r="I5" s="374"/>
      <c r="J5" s="345"/>
      <c r="K5" s="346" t="s">
        <v>15</v>
      </c>
      <c r="L5" s="343"/>
      <c r="M5" s="374"/>
      <c r="N5" s="345"/>
      <c r="O5" s="346" t="s">
        <v>17</v>
      </c>
      <c r="P5" s="343"/>
      <c r="Q5" s="374"/>
      <c r="R5" s="366"/>
    </row>
    <row r="6" spans="1:18" s="370" customFormat="1" ht="11" x14ac:dyDescent="0.15">
      <c r="A6" s="373"/>
      <c r="B6" s="339" t="s">
        <v>7</v>
      </c>
      <c r="C6" s="337" t="s">
        <v>8</v>
      </c>
      <c r="D6" s="337" t="s">
        <v>9</v>
      </c>
      <c r="E6" s="372" t="s">
        <v>10</v>
      </c>
      <c r="F6" s="339" t="s">
        <v>7</v>
      </c>
      <c r="G6" s="337" t="s">
        <v>8</v>
      </c>
      <c r="H6" s="337" t="s">
        <v>9</v>
      </c>
      <c r="I6" s="372" t="s">
        <v>10</v>
      </c>
      <c r="J6" s="339" t="s">
        <v>7</v>
      </c>
      <c r="K6" s="337" t="s">
        <v>8</v>
      </c>
      <c r="L6" s="337" t="s">
        <v>9</v>
      </c>
      <c r="M6" s="372" t="s">
        <v>10</v>
      </c>
      <c r="N6" s="339" t="s">
        <v>7</v>
      </c>
      <c r="O6" s="337" t="s">
        <v>8</v>
      </c>
      <c r="P6" s="337" t="s">
        <v>9</v>
      </c>
      <c r="Q6" s="372" t="s">
        <v>10</v>
      </c>
      <c r="R6" s="371"/>
    </row>
    <row r="7" spans="1:18" s="359" customFormat="1" x14ac:dyDescent="0.15">
      <c r="A7" s="369"/>
      <c r="B7" s="330"/>
      <c r="C7" s="328"/>
      <c r="D7" s="328"/>
      <c r="E7" s="368"/>
      <c r="F7" s="330"/>
      <c r="G7" s="328"/>
      <c r="H7" s="328"/>
      <c r="I7" s="368"/>
      <c r="J7" s="330"/>
      <c r="K7" s="328"/>
      <c r="L7" s="328"/>
      <c r="M7" s="368"/>
      <c r="N7" s="330"/>
      <c r="O7" s="328"/>
      <c r="P7" s="328"/>
      <c r="Q7" s="367"/>
      <c r="R7" s="221"/>
    </row>
    <row r="8" spans="1:18" s="359" customFormat="1" x14ac:dyDescent="0.15">
      <c r="A8" s="360" t="s">
        <v>127</v>
      </c>
      <c r="B8" s="132">
        <f t="shared" ref="B8:D15" si="0">+(B33+B58+B83+B108+B133)/5</f>
        <v>1.8</v>
      </c>
      <c r="C8" s="133">
        <f t="shared" si="0"/>
        <v>2</v>
      </c>
      <c r="D8" s="133">
        <f t="shared" si="0"/>
        <v>0.2</v>
      </c>
      <c r="E8" s="134">
        <f t="shared" ref="E8:E15" si="1">SUM(B8:D8)</f>
        <v>4</v>
      </c>
      <c r="F8" s="132">
        <f t="shared" ref="F8:H15" si="2">+(F33+F58+F83+F108+F133)/5</f>
        <v>1</v>
      </c>
      <c r="G8" s="133">
        <f t="shared" si="2"/>
        <v>2.2000000000000002</v>
      </c>
      <c r="H8" s="133">
        <f t="shared" si="2"/>
        <v>0</v>
      </c>
      <c r="I8" s="134">
        <f t="shared" ref="I8:I15" si="3">SUM(F8:H8)</f>
        <v>3.2</v>
      </c>
      <c r="J8" s="132">
        <f t="shared" ref="J8:L15" si="4">+(J33+J58+J83+J108+J133)/5</f>
        <v>0.4</v>
      </c>
      <c r="K8" s="133">
        <f t="shared" si="4"/>
        <v>3.6</v>
      </c>
      <c r="L8" s="133">
        <f t="shared" si="4"/>
        <v>0</v>
      </c>
      <c r="M8" s="134">
        <f t="shared" ref="M8:M15" si="5">SUM(J8:L8)</f>
        <v>4</v>
      </c>
      <c r="N8" s="132">
        <f t="shared" ref="N8:P15" si="6">+(N33+N58+N83+N108+N133)/5</f>
        <v>0.4</v>
      </c>
      <c r="O8" s="133">
        <f t="shared" si="6"/>
        <v>0.6</v>
      </c>
      <c r="P8" s="133">
        <f t="shared" si="6"/>
        <v>4.4000000000000004</v>
      </c>
      <c r="Q8" s="134">
        <f t="shared" ref="Q8:Q15" si="7">SUM(N8:P8)</f>
        <v>5.4</v>
      </c>
      <c r="R8" s="135">
        <f t="shared" ref="R8:R15" si="8">+(R33+R58+R83+R108+R133)/5</f>
        <v>16.600000000000001</v>
      </c>
    </row>
    <row r="9" spans="1:18" s="359" customFormat="1" x14ac:dyDescent="0.15">
      <c r="A9" s="360" t="s">
        <v>126</v>
      </c>
      <c r="B9" s="132">
        <f t="shared" si="0"/>
        <v>1</v>
      </c>
      <c r="C9" s="133">
        <f t="shared" si="0"/>
        <v>0.8</v>
      </c>
      <c r="D9" s="133">
        <f t="shared" si="0"/>
        <v>1</v>
      </c>
      <c r="E9" s="134">
        <f t="shared" si="1"/>
        <v>2.8</v>
      </c>
      <c r="F9" s="132">
        <f t="shared" si="2"/>
        <v>1.6</v>
      </c>
      <c r="G9" s="133">
        <f t="shared" si="2"/>
        <v>1.8</v>
      </c>
      <c r="H9" s="133">
        <f t="shared" si="2"/>
        <v>0.2</v>
      </c>
      <c r="I9" s="134">
        <f t="shared" si="3"/>
        <v>3.6000000000000005</v>
      </c>
      <c r="J9" s="132">
        <f t="shared" si="4"/>
        <v>0</v>
      </c>
      <c r="K9" s="133">
        <f t="shared" si="4"/>
        <v>8</v>
      </c>
      <c r="L9" s="133">
        <f t="shared" si="4"/>
        <v>0</v>
      </c>
      <c r="M9" s="134">
        <f t="shared" si="5"/>
        <v>8</v>
      </c>
      <c r="N9" s="132">
        <f t="shared" si="6"/>
        <v>0</v>
      </c>
      <c r="O9" s="133">
        <f t="shared" si="6"/>
        <v>2.4</v>
      </c>
      <c r="P9" s="133">
        <f t="shared" si="6"/>
        <v>4.5999999999999996</v>
      </c>
      <c r="Q9" s="134">
        <f t="shared" si="7"/>
        <v>7</v>
      </c>
      <c r="R9" s="135">
        <f t="shared" si="8"/>
        <v>21.4</v>
      </c>
    </row>
    <row r="10" spans="1:18" s="359" customFormat="1" x14ac:dyDescent="0.15">
      <c r="A10" s="360" t="s">
        <v>125</v>
      </c>
      <c r="B10" s="132">
        <f t="shared" si="0"/>
        <v>0.6</v>
      </c>
      <c r="C10" s="133">
        <f t="shared" si="0"/>
        <v>0.2</v>
      </c>
      <c r="D10" s="133">
        <f t="shared" si="0"/>
        <v>2.6</v>
      </c>
      <c r="E10" s="134">
        <f t="shared" si="1"/>
        <v>3.4000000000000004</v>
      </c>
      <c r="F10" s="132">
        <f t="shared" si="2"/>
        <v>2.4</v>
      </c>
      <c r="G10" s="133">
        <f t="shared" si="2"/>
        <v>2</v>
      </c>
      <c r="H10" s="133">
        <f t="shared" si="2"/>
        <v>0.4</v>
      </c>
      <c r="I10" s="134">
        <f t="shared" si="3"/>
        <v>4.8000000000000007</v>
      </c>
      <c r="J10" s="132">
        <f t="shared" si="4"/>
        <v>0.8</v>
      </c>
      <c r="K10" s="133">
        <f t="shared" si="4"/>
        <v>9.8000000000000007</v>
      </c>
      <c r="L10" s="133">
        <f t="shared" si="4"/>
        <v>0.4</v>
      </c>
      <c r="M10" s="134">
        <f t="shared" si="5"/>
        <v>11.000000000000002</v>
      </c>
      <c r="N10" s="132">
        <f t="shared" si="6"/>
        <v>0</v>
      </c>
      <c r="O10" s="133">
        <f t="shared" si="6"/>
        <v>2.6</v>
      </c>
      <c r="P10" s="133">
        <f t="shared" si="6"/>
        <v>7.8</v>
      </c>
      <c r="Q10" s="134">
        <f t="shared" si="7"/>
        <v>10.4</v>
      </c>
      <c r="R10" s="135">
        <f t="shared" si="8"/>
        <v>29.6</v>
      </c>
    </row>
    <row r="11" spans="1:18" s="359" customFormat="1" x14ac:dyDescent="0.15">
      <c r="A11" s="360" t="s">
        <v>124</v>
      </c>
      <c r="B11" s="132">
        <f t="shared" si="0"/>
        <v>1</v>
      </c>
      <c r="C11" s="133">
        <f t="shared" si="0"/>
        <v>1.4</v>
      </c>
      <c r="D11" s="133">
        <f t="shared" si="0"/>
        <v>1.8</v>
      </c>
      <c r="E11" s="134">
        <f t="shared" si="1"/>
        <v>4.2</v>
      </c>
      <c r="F11" s="132">
        <f t="shared" si="2"/>
        <v>1.2</v>
      </c>
      <c r="G11" s="133">
        <f t="shared" si="2"/>
        <v>2.2000000000000002</v>
      </c>
      <c r="H11" s="133">
        <f t="shared" si="2"/>
        <v>0</v>
      </c>
      <c r="I11" s="134">
        <f t="shared" si="3"/>
        <v>3.4000000000000004</v>
      </c>
      <c r="J11" s="132">
        <f t="shared" si="4"/>
        <v>0.8</v>
      </c>
      <c r="K11" s="133">
        <f t="shared" si="4"/>
        <v>11.6</v>
      </c>
      <c r="L11" s="133">
        <f t="shared" si="4"/>
        <v>0.2</v>
      </c>
      <c r="M11" s="134">
        <f t="shared" si="5"/>
        <v>12.6</v>
      </c>
      <c r="N11" s="132">
        <f t="shared" si="6"/>
        <v>0.6</v>
      </c>
      <c r="O11" s="133">
        <f t="shared" si="6"/>
        <v>4.4000000000000004</v>
      </c>
      <c r="P11" s="133">
        <f t="shared" si="6"/>
        <v>8.6</v>
      </c>
      <c r="Q11" s="134">
        <f t="shared" si="7"/>
        <v>13.6</v>
      </c>
      <c r="R11" s="135">
        <f t="shared" si="8"/>
        <v>33.799999999999997</v>
      </c>
    </row>
    <row r="12" spans="1:18" s="359" customFormat="1" x14ac:dyDescent="0.15">
      <c r="A12" s="360" t="s">
        <v>123</v>
      </c>
      <c r="B12" s="132">
        <f t="shared" si="0"/>
        <v>0.4</v>
      </c>
      <c r="C12" s="133">
        <f t="shared" si="0"/>
        <v>1.2</v>
      </c>
      <c r="D12" s="133">
        <f t="shared" si="0"/>
        <v>0.8</v>
      </c>
      <c r="E12" s="134">
        <f t="shared" si="1"/>
        <v>2.4000000000000004</v>
      </c>
      <c r="F12" s="132">
        <f t="shared" si="2"/>
        <v>1.6</v>
      </c>
      <c r="G12" s="133">
        <f t="shared" si="2"/>
        <v>1</v>
      </c>
      <c r="H12" s="133">
        <f t="shared" si="2"/>
        <v>0.2</v>
      </c>
      <c r="I12" s="134">
        <f t="shared" si="3"/>
        <v>2.8000000000000003</v>
      </c>
      <c r="J12" s="132">
        <f t="shared" si="4"/>
        <v>0.4</v>
      </c>
      <c r="K12" s="133">
        <f t="shared" si="4"/>
        <v>7.2</v>
      </c>
      <c r="L12" s="133">
        <f t="shared" si="4"/>
        <v>0.4</v>
      </c>
      <c r="M12" s="134">
        <f t="shared" si="5"/>
        <v>8</v>
      </c>
      <c r="N12" s="132">
        <f t="shared" si="6"/>
        <v>0.2</v>
      </c>
      <c r="O12" s="133">
        <f t="shared" si="6"/>
        <v>2.8</v>
      </c>
      <c r="P12" s="133">
        <f t="shared" si="6"/>
        <v>6.2</v>
      </c>
      <c r="Q12" s="134">
        <f t="shared" si="7"/>
        <v>9.1999999999999993</v>
      </c>
      <c r="R12" s="135">
        <f t="shared" si="8"/>
        <v>22.4</v>
      </c>
    </row>
    <row r="13" spans="1:18" s="359" customFormat="1" x14ac:dyDescent="0.15">
      <c r="A13" s="360" t="s">
        <v>122</v>
      </c>
      <c r="B13" s="132">
        <f t="shared" si="0"/>
        <v>0.8</v>
      </c>
      <c r="C13" s="133">
        <f t="shared" si="0"/>
        <v>2.8</v>
      </c>
      <c r="D13" s="133">
        <f t="shared" si="0"/>
        <v>1.6</v>
      </c>
      <c r="E13" s="134">
        <f t="shared" si="1"/>
        <v>5.1999999999999993</v>
      </c>
      <c r="F13" s="132">
        <f t="shared" si="2"/>
        <v>0.4</v>
      </c>
      <c r="G13" s="133">
        <f t="shared" si="2"/>
        <v>1</v>
      </c>
      <c r="H13" s="133">
        <f t="shared" si="2"/>
        <v>1.4</v>
      </c>
      <c r="I13" s="134">
        <f t="shared" si="3"/>
        <v>2.8</v>
      </c>
      <c r="J13" s="132">
        <f t="shared" si="4"/>
        <v>1.6</v>
      </c>
      <c r="K13" s="133">
        <f t="shared" si="4"/>
        <v>8</v>
      </c>
      <c r="L13" s="133">
        <f t="shared" si="4"/>
        <v>0.2</v>
      </c>
      <c r="M13" s="134">
        <f t="shared" si="5"/>
        <v>9.7999999999999989</v>
      </c>
      <c r="N13" s="132">
        <f t="shared" si="6"/>
        <v>0.4</v>
      </c>
      <c r="O13" s="133">
        <f t="shared" si="6"/>
        <v>4.4000000000000004</v>
      </c>
      <c r="P13" s="133">
        <f t="shared" si="6"/>
        <v>6</v>
      </c>
      <c r="Q13" s="134">
        <f t="shared" si="7"/>
        <v>10.8</v>
      </c>
      <c r="R13" s="135">
        <f t="shared" si="8"/>
        <v>28.6</v>
      </c>
    </row>
    <row r="14" spans="1:18" s="359" customFormat="1" x14ac:dyDescent="0.15">
      <c r="A14" s="360" t="s">
        <v>121</v>
      </c>
      <c r="B14" s="132">
        <f t="shared" si="0"/>
        <v>1.2</v>
      </c>
      <c r="C14" s="133">
        <f t="shared" si="0"/>
        <v>1</v>
      </c>
      <c r="D14" s="133">
        <f t="shared" si="0"/>
        <v>0.2</v>
      </c>
      <c r="E14" s="134">
        <f t="shared" si="1"/>
        <v>2.4000000000000004</v>
      </c>
      <c r="F14" s="132">
        <f t="shared" si="2"/>
        <v>0.2</v>
      </c>
      <c r="G14" s="133">
        <f t="shared" si="2"/>
        <v>1</v>
      </c>
      <c r="H14" s="133">
        <f t="shared" si="2"/>
        <v>1</v>
      </c>
      <c r="I14" s="134">
        <f t="shared" si="3"/>
        <v>2.2000000000000002</v>
      </c>
      <c r="J14" s="132">
        <f t="shared" si="4"/>
        <v>0.4</v>
      </c>
      <c r="K14" s="133">
        <f t="shared" si="4"/>
        <v>4</v>
      </c>
      <c r="L14" s="133">
        <f t="shared" si="4"/>
        <v>0.2</v>
      </c>
      <c r="M14" s="134">
        <f t="shared" si="5"/>
        <v>4.6000000000000005</v>
      </c>
      <c r="N14" s="132">
        <f t="shared" si="6"/>
        <v>0.4</v>
      </c>
      <c r="O14" s="133">
        <f t="shared" si="6"/>
        <v>0.8</v>
      </c>
      <c r="P14" s="133">
        <f t="shared" si="6"/>
        <v>5</v>
      </c>
      <c r="Q14" s="134">
        <f t="shared" si="7"/>
        <v>6.2</v>
      </c>
      <c r="R14" s="135">
        <f t="shared" si="8"/>
        <v>15.4</v>
      </c>
    </row>
    <row r="15" spans="1:18" s="359" customFormat="1" x14ac:dyDescent="0.15">
      <c r="A15" s="360" t="s">
        <v>120</v>
      </c>
      <c r="B15" s="132">
        <f t="shared" si="0"/>
        <v>2</v>
      </c>
      <c r="C15" s="133">
        <f t="shared" si="0"/>
        <v>0.6</v>
      </c>
      <c r="D15" s="133">
        <f t="shared" si="0"/>
        <v>0.2</v>
      </c>
      <c r="E15" s="134">
        <f t="shared" si="1"/>
        <v>2.8000000000000003</v>
      </c>
      <c r="F15" s="132">
        <f t="shared" si="2"/>
        <v>0.8</v>
      </c>
      <c r="G15" s="133">
        <f t="shared" si="2"/>
        <v>1</v>
      </c>
      <c r="H15" s="133">
        <f t="shared" si="2"/>
        <v>0.8</v>
      </c>
      <c r="I15" s="134">
        <f t="shared" si="3"/>
        <v>2.6</v>
      </c>
      <c r="J15" s="132">
        <f t="shared" si="4"/>
        <v>0</v>
      </c>
      <c r="K15" s="133">
        <f t="shared" si="4"/>
        <v>3.6</v>
      </c>
      <c r="L15" s="133">
        <f t="shared" si="4"/>
        <v>0</v>
      </c>
      <c r="M15" s="134">
        <f t="shared" si="5"/>
        <v>3.6</v>
      </c>
      <c r="N15" s="132">
        <f t="shared" si="6"/>
        <v>0</v>
      </c>
      <c r="O15" s="133">
        <f t="shared" si="6"/>
        <v>1.4</v>
      </c>
      <c r="P15" s="133">
        <f t="shared" si="6"/>
        <v>3.4</v>
      </c>
      <c r="Q15" s="134">
        <f t="shared" si="7"/>
        <v>4.8</v>
      </c>
      <c r="R15" s="135">
        <f t="shared" si="8"/>
        <v>13.8</v>
      </c>
    </row>
    <row r="16" spans="1:18" s="359" customFormat="1" x14ac:dyDescent="0.15">
      <c r="A16" s="364"/>
      <c r="B16" s="137"/>
      <c r="C16" s="136"/>
      <c r="D16" s="136"/>
      <c r="E16" s="138"/>
      <c r="F16" s="137"/>
      <c r="G16" s="136"/>
      <c r="H16" s="136"/>
      <c r="I16" s="138"/>
      <c r="J16" s="137"/>
      <c r="K16" s="136"/>
      <c r="L16" s="136"/>
      <c r="M16" s="138"/>
      <c r="N16" s="137"/>
      <c r="O16" s="136"/>
      <c r="P16" s="136"/>
      <c r="Q16" s="138"/>
      <c r="R16" s="221"/>
    </row>
    <row r="17" spans="1:18" s="359" customFormat="1" x14ac:dyDescent="0.15">
      <c r="A17" s="360" t="s">
        <v>119</v>
      </c>
      <c r="B17" s="132">
        <f t="shared" ref="B17:R17" si="9">SUM(B8:B11)</f>
        <v>4.4000000000000004</v>
      </c>
      <c r="C17" s="133">
        <f t="shared" si="9"/>
        <v>4.4000000000000004</v>
      </c>
      <c r="D17" s="133">
        <f t="shared" si="9"/>
        <v>5.6</v>
      </c>
      <c r="E17" s="134">
        <f t="shared" si="9"/>
        <v>14.399999999999999</v>
      </c>
      <c r="F17" s="132">
        <f t="shared" si="9"/>
        <v>6.2</v>
      </c>
      <c r="G17" s="133">
        <f t="shared" si="9"/>
        <v>8.1999999999999993</v>
      </c>
      <c r="H17" s="133">
        <f t="shared" si="9"/>
        <v>0.60000000000000009</v>
      </c>
      <c r="I17" s="134">
        <f t="shared" si="9"/>
        <v>15.000000000000002</v>
      </c>
      <c r="J17" s="132">
        <f t="shared" si="9"/>
        <v>2</v>
      </c>
      <c r="K17" s="133">
        <f t="shared" si="9"/>
        <v>33</v>
      </c>
      <c r="L17" s="133">
        <f t="shared" si="9"/>
        <v>0.60000000000000009</v>
      </c>
      <c r="M17" s="134">
        <f t="shared" si="9"/>
        <v>35.6</v>
      </c>
      <c r="N17" s="132">
        <f t="shared" si="9"/>
        <v>1</v>
      </c>
      <c r="O17" s="133">
        <f t="shared" si="9"/>
        <v>10</v>
      </c>
      <c r="P17" s="133">
        <f t="shared" si="9"/>
        <v>25.4</v>
      </c>
      <c r="Q17" s="134">
        <f t="shared" si="9"/>
        <v>36.4</v>
      </c>
      <c r="R17" s="135">
        <f t="shared" si="9"/>
        <v>101.39999999999999</v>
      </c>
    </row>
    <row r="18" spans="1:18" s="359" customFormat="1" x14ac:dyDescent="0.15">
      <c r="A18" s="360" t="s">
        <v>118</v>
      </c>
      <c r="B18" s="132">
        <f t="shared" ref="B18:R18" si="10">SUM(B9:B12)</f>
        <v>3</v>
      </c>
      <c r="C18" s="133">
        <f t="shared" si="10"/>
        <v>3.5999999999999996</v>
      </c>
      <c r="D18" s="133">
        <f t="shared" si="10"/>
        <v>6.2</v>
      </c>
      <c r="E18" s="134">
        <f t="shared" si="10"/>
        <v>12.8</v>
      </c>
      <c r="F18" s="132">
        <f t="shared" si="10"/>
        <v>6.8000000000000007</v>
      </c>
      <c r="G18" s="133">
        <f t="shared" si="10"/>
        <v>7</v>
      </c>
      <c r="H18" s="133">
        <f t="shared" si="10"/>
        <v>0.8</v>
      </c>
      <c r="I18" s="134">
        <f t="shared" si="10"/>
        <v>14.600000000000003</v>
      </c>
      <c r="J18" s="132">
        <f t="shared" si="10"/>
        <v>2</v>
      </c>
      <c r="K18" s="133">
        <f t="shared" si="10"/>
        <v>36.6</v>
      </c>
      <c r="L18" s="133">
        <f t="shared" si="10"/>
        <v>1</v>
      </c>
      <c r="M18" s="134">
        <f t="shared" si="10"/>
        <v>39.6</v>
      </c>
      <c r="N18" s="132">
        <f t="shared" si="10"/>
        <v>0.8</v>
      </c>
      <c r="O18" s="133">
        <f t="shared" si="10"/>
        <v>12.2</v>
      </c>
      <c r="P18" s="133">
        <f t="shared" si="10"/>
        <v>27.2</v>
      </c>
      <c r="Q18" s="134">
        <f t="shared" si="10"/>
        <v>40.200000000000003</v>
      </c>
      <c r="R18" s="135">
        <f t="shared" si="10"/>
        <v>107.19999999999999</v>
      </c>
    </row>
    <row r="19" spans="1:18" s="359" customFormat="1" x14ac:dyDescent="0.15">
      <c r="A19" s="360" t="s">
        <v>117</v>
      </c>
      <c r="B19" s="132">
        <f t="shared" ref="B19:R19" si="11">SUM(B10:B13)</f>
        <v>2.8</v>
      </c>
      <c r="C19" s="133">
        <f t="shared" si="11"/>
        <v>5.6</v>
      </c>
      <c r="D19" s="133">
        <f t="shared" si="11"/>
        <v>6.8000000000000007</v>
      </c>
      <c r="E19" s="134">
        <f t="shared" si="11"/>
        <v>15.2</v>
      </c>
      <c r="F19" s="132">
        <f t="shared" si="11"/>
        <v>5.6</v>
      </c>
      <c r="G19" s="133">
        <f t="shared" si="11"/>
        <v>6.2</v>
      </c>
      <c r="H19" s="133">
        <f t="shared" si="11"/>
        <v>2</v>
      </c>
      <c r="I19" s="134">
        <f t="shared" si="11"/>
        <v>13.8</v>
      </c>
      <c r="J19" s="132">
        <f t="shared" si="11"/>
        <v>3.6</v>
      </c>
      <c r="K19" s="133">
        <f t="shared" si="11"/>
        <v>36.599999999999994</v>
      </c>
      <c r="L19" s="133">
        <f t="shared" si="11"/>
        <v>1.2</v>
      </c>
      <c r="M19" s="134">
        <f t="shared" si="11"/>
        <v>41.4</v>
      </c>
      <c r="N19" s="132">
        <f t="shared" si="11"/>
        <v>1.2000000000000002</v>
      </c>
      <c r="O19" s="133">
        <f t="shared" si="11"/>
        <v>14.200000000000001</v>
      </c>
      <c r="P19" s="133">
        <f t="shared" si="11"/>
        <v>28.599999999999998</v>
      </c>
      <c r="Q19" s="134">
        <f t="shared" si="11"/>
        <v>44</v>
      </c>
      <c r="R19" s="135">
        <f t="shared" si="11"/>
        <v>114.4</v>
      </c>
    </row>
    <row r="20" spans="1:18" s="359" customFormat="1" x14ac:dyDescent="0.15">
      <c r="A20" s="360" t="s">
        <v>116</v>
      </c>
      <c r="B20" s="132">
        <f t="shared" ref="B20:R20" si="12">SUM(B11:B14)</f>
        <v>3.4000000000000004</v>
      </c>
      <c r="C20" s="133">
        <f t="shared" si="12"/>
        <v>6.3999999999999995</v>
      </c>
      <c r="D20" s="133">
        <f t="shared" si="12"/>
        <v>4.4000000000000004</v>
      </c>
      <c r="E20" s="134">
        <f t="shared" si="12"/>
        <v>14.200000000000001</v>
      </c>
      <c r="F20" s="132">
        <f t="shared" si="12"/>
        <v>3.4</v>
      </c>
      <c r="G20" s="133">
        <f t="shared" si="12"/>
        <v>5.2</v>
      </c>
      <c r="H20" s="133">
        <f t="shared" si="12"/>
        <v>2.5999999999999996</v>
      </c>
      <c r="I20" s="134">
        <f t="shared" si="12"/>
        <v>11.2</v>
      </c>
      <c r="J20" s="132">
        <f t="shared" si="12"/>
        <v>3.2</v>
      </c>
      <c r="K20" s="133">
        <f t="shared" si="12"/>
        <v>30.8</v>
      </c>
      <c r="L20" s="133">
        <f t="shared" si="12"/>
        <v>1</v>
      </c>
      <c r="M20" s="134">
        <f t="shared" si="12"/>
        <v>35</v>
      </c>
      <c r="N20" s="132">
        <f t="shared" si="12"/>
        <v>1.6</v>
      </c>
      <c r="O20" s="133">
        <f t="shared" si="12"/>
        <v>12.400000000000002</v>
      </c>
      <c r="P20" s="133">
        <f t="shared" si="12"/>
        <v>25.8</v>
      </c>
      <c r="Q20" s="134">
        <f t="shared" si="12"/>
        <v>39.799999999999997</v>
      </c>
      <c r="R20" s="135">
        <f t="shared" si="12"/>
        <v>100.2</v>
      </c>
    </row>
    <row r="21" spans="1:18" s="359" customFormat="1" ht="14" thickBot="1" x14ac:dyDescent="0.2">
      <c r="A21" s="378" t="s">
        <v>115</v>
      </c>
      <c r="B21" s="140">
        <f t="shared" ref="B21:R21" si="13">SUM(B12:B15)</f>
        <v>4.4000000000000004</v>
      </c>
      <c r="C21" s="139">
        <f t="shared" si="13"/>
        <v>5.6</v>
      </c>
      <c r="D21" s="139">
        <f t="shared" si="13"/>
        <v>2.8000000000000007</v>
      </c>
      <c r="E21" s="141">
        <f t="shared" si="13"/>
        <v>12.8</v>
      </c>
      <c r="F21" s="140">
        <f t="shared" si="13"/>
        <v>3</v>
      </c>
      <c r="G21" s="139">
        <f t="shared" si="13"/>
        <v>4</v>
      </c>
      <c r="H21" s="139">
        <f t="shared" si="13"/>
        <v>3.3999999999999995</v>
      </c>
      <c r="I21" s="141">
        <f t="shared" si="13"/>
        <v>10.4</v>
      </c>
      <c r="J21" s="140">
        <f t="shared" si="13"/>
        <v>2.4</v>
      </c>
      <c r="K21" s="139">
        <f t="shared" si="13"/>
        <v>22.8</v>
      </c>
      <c r="L21" s="139">
        <f t="shared" si="13"/>
        <v>0.8</v>
      </c>
      <c r="M21" s="141">
        <f t="shared" si="13"/>
        <v>26</v>
      </c>
      <c r="N21" s="140">
        <f t="shared" si="13"/>
        <v>1</v>
      </c>
      <c r="O21" s="139">
        <f t="shared" si="13"/>
        <v>9.4</v>
      </c>
      <c r="P21" s="139">
        <f t="shared" si="13"/>
        <v>20.599999999999998</v>
      </c>
      <c r="Q21" s="141">
        <f t="shared" si="13"/>
        <v>31</v>
      </c>
      <c r="R21" s="202">
        <f t="shared" si="13"/>
        <v>80.2</v>
      </c>
    </row>
    <row r="22" spans="1:18" x14ac:dyDescent="0.15">
      <c r="A22" s="365"/>
      <c r="B22" s="161"/>
      <c r="C22" s="162"/>
      <c r="D22" s="162"/>
      <c r="E22" s="176"/>
      <c r="F22" s="161"/>
      <c r="G22" s="162"/>
      <c r="H22" s="162"/>
      <c r="I22" s="176"/>
      <c r="J22" s="161"/>
      <c r="K22" s="162"/>
      <c r="L22" s="162"/>
      <c r="M22" s="176"/>
      <c r="N22" s="161"/>
      <c r="O22" s="162"/>
      <c r="P22" s="162"/>
      <c r="Q22" s="176"/>
      <c r="R22" s="177"/>
    </row>
    <row r="23" spans="1:18" x14ac:dyDescent="0.15">
      <c r="A23" s="364" t="s">
        <v>114</v>
      </c>
      <c r="B23" s="142">
        <f t="shared" ref="B23:R23" si="14">SUM(B8:B15)</f>
        <v>8.8000000000000007</v>
      </c>
      <c r="C23" s="169">
        <f t="shared" si="14"/>
        <v>10</v>
      </c>
      <c r="D23" s="169">
        <f t="shared" si="14"/>
        <v>8.3999999999999986</v>
      </c>
      <c r="E23" s="172">
        <f t="shared" si="14"/>
        <v>27.2</v>
      </c>
      <c r="F23" s="142">
        <f t="shared" si="14"/>
        <v>9.2000000000000011</v>
      </c>
      <c r="G23" s="169">
        <f t="shared" si="14"/>
        <v>12.2</v>
      </c>
      <c r="H23" s="169">
        <f t="shared" si="14"/>
        <v>4</v>
      </c>
      <c r="I23" s="172">
        <f t="shared" si="14"/>
        <v>25.400000000000002</v>
      </c>
      <c r="J23" s="142">
        <f t="shared" si="14"/>
        <v>4.4000000000000004</v>
      </c>
      <c r="K23" s="169">
        <f t="shared" si="14"/>
        <v>55.800000000000004</v>
      </c>
      <c r="L23" s="169">
        <f t="shared" si="14"/>
        <v>1.4</v>
      </c>
      <c r="M23" s="172">
        <f t="shared" si="14"/>
        <v>61.6</v>
      </c>
      <c r="N23" s="142">
        <f t="shared" si="14"/>
        <v>2</v>
      </c>
      <c r="O23" s="169">
        <f t="shared" si="14"/>
        <v>19.400000000000002</v>
      </c>
      <c r="P23" s="169">
        <f t="shared" si="14"/>
        <v>45.999999999999993</v>
      </c>
      <c r="Q23" s="172">
        <f t="shared" si="14"/>
        <v>67.399999999999991</v>
      </c>
      <c r="R23" s="180">
        <f t="shared" si="14"/>
        <v>181.6</v>
      </c>
    </row>
    <row r="24" spans="1:18" x14ac:dyDescent="0.15">
      <c r="A24" s="364" t="s">
        <v>11</v>
      </c>
      <c r="B24" s="142">
        <f t="shared" ref="B24:R24" si="15">MAX(B17:B21)</f>
        <v>4.4000000000000004</v>
      </c>
      <c r="C24" s="169">
        <f t="shared" si="15"/>
        <v>6.3999999999999995</v>
      </c>
      <c r="D24" s="169">
        <f t="shared" si="15"/>
        <v>6.8000000000000007</v>
      </c>
      <c r="E24" s="172">
        <f t="shared" si="15"/>
        <v>15.2</v>
      </c>
      <c r="F24" s="142">
        <f t="shared" si="15"/>
        <v>6.8000000000000007</v>
      </c>
      <c r="G24" s="169">
        <f t="shared" si="15"/>
        <v>8.1999999999999993</v>
      </c>
      <c r="H24" s="169">
        <f t="shared" si="15"/>
        <v>3.3999999999999995</v>
      </c>
      <c r="I24" s="172">
        <f t="shared" si="15"/>
        <v>15.000000000000002</v>
      </c>
      <c r="J24" s="142">
        <f t="shared" si="15"/>
        <v>3.6</v>
      </c>
      <c r="K24" s="169">
        <f t="shared" si="15"/>
        <v>36.6</v>
      </c>
      <c r="L24" s="169">
        <f t="shared" si="15"/>
        <v>1.2</v>
      </c>
      <c r="M24" s="172">
        <f t="shared" si="15"/>
        <v>41.4</v>
      </c>
      <c r="N24" s="142">
        <f t="shared" si="15"/>
        <v>1.6</v>
      </c>
      <c r="O24" s="169">
        <f t="shared" si="15"/>
        <v>14.200000000000001</v>
      </c>
      <c r="P24" s="169">
        <f t="shared" si="15"/>
        <v>28.599999999999998</v>
      </c>
      <c r="Q24" s="172">
        <f t="shared" si="15"/>
        <v>44</v>
      </c>
      <c r="R24" s="180">
        <f t="shared" si="15"/>
        <v>114.4</v>
      </c>
    </row>
    <row r="25" spans="1:18" x14ac:dyDescent="0.15">
      <c r="A25" s="364" t="s">
        <v>12</v>
      </c>
      <c r="B25" s="142">
        <f t="shared" ref="B25:R25" si="16">SUM(B8:B15)/2</f>
        <v>4.4000000000000004</v>
      </c>
      <c r="C25" s="169">
        <f t="shared" si="16"/>
        <v>5</v>
      </c>
      <c r="D25" s="169">
        <f t="shared" si="16"/>
        <v>4.1999999999999993</v>
      </c>
      <c r="E25" s="172">
        <f t="shared" si="16"/>
        <v>13.6</v>
      </c>
      <c r="F25" s="142">
        <f t="shared" si="16"/>
        <v>4.6000000000000005</v>
      </c>
      <c r="G25" s="169">
        <f t="shared" si="16"/>
        <v>6.1</v>
      </c>
      <c r="H25" s="169">
        <f t="shared" si="16"/>
        <v>2</v>
      </c>
      <c r="I25" s="172">
        <f t="shared" si="16"/>
        <v>12.700000000000001</v>
      </c>
      <c r="J25" s="142">
        <f t="shared" si="16"/>
        <v>2.2000000000000002</v>
      </c>
      <c r="K25" s="169">
        <f t="shared" si="16"/>
        <v>27.900000000000002</v>
      </c>
      <c r="L25" s="169">
        <f t="shared" si="16"/>
        <v>0.7</v>
      </c>
      <c r="M25" s="172">
        <f t="shared" si="16"/>
        <v>30.8</v>
      </c>
      <c r="N25" s="142">
        <f t="shared" si="16"/>
        <v>1</v>
      </c>
      <c r="O25" s="169">
        <f t="shared" si="16"/>
        <v>9.7000000000000011</v>
      </c>
      <c r="P25" s="169">
        <f t="shared" si="16"/>
        <v>22.999999999999996</v>
      </c>
      <c r="Q25" s="172">
        <f t="shared" si="16"/>
        <v>33.699999999999996</v>
      </c>
      <c r="R25" s="180">
        <f t="shared" si="16"/>
        <v>90.8</v>
      </c>
    </row>
    <row r="26" spans="1:18" ht="14" thickBot="1" x14ac:dyDescent="0.2">
      <c r="A26" s="363"/>
      <c r="B26" s="182"/>
      <c r="C26" s="183"/>
      <c r="D26" s="183"/>
      <c r="E26" s="184"/>
      <c r="F26" s="182"/>
      <c r="G26" s="183"/>
      <c r="H26" s="183"/>
      <c r="I26" s="184"/>
      <c r="J26" s="182"/>
      <c r="K26" s="183"/>
      <c r="L26" s="183"/>
      <c r="M26" s="184"/>
      <c r="N26" s="182"/>
      <c r="O26" s="183"/>
      <c r="P26" s="183"/>
      <c r="Q26" s="184"/>
      <c r="R26" s="185"/>
    </row>
    <row r="27" spans="1:18" x14ac:dyDescent="0.15">
      <c r="A27" s="377"/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</row>
    <row r="28" spans="1:18" ht="14" thickBot="1" x14ac:dyDescent="0.2">
      <c r="A28" s="354"/>
      <c r="B28" s="354" t="str">
        <f>Upland_Glenmore!B28</f>
        <v>Monday 12 March 2012</v>
      </c>
      <c r="D28" s="362"/>
      <c r="H28" s="354" t="str">
        <f>'cycle (2)'!B4</f>
        <v>Fine and Dry</v>
      </c>
    </row>
    <row r="29" spans="1:18" x14ac:dyDescent="0.15">
      <c r="A29" s="376"/>
      <c r="B29" s="174" t="s">
        <v>3</v>
      </c>
      <c r="C29" s="350"/>
      <c r="D29" s="350"/>
      <c r="E29" s="375"/>
      <c r="F29" s="174" t="s">
        <v>4</v>
      </c>
      <c r="G29" s="350"/>
      <c r="H29" s="350"/>
      <c r="I29" s="375"/>
      <c r="J29" s="174" t="s">
        <v>5</v>
      </c>
      <c r="K29" s="350"/>
      <c r="L29" s="350"/>
      <c r="M29" s="375"/>
      <c r="N29" s="174" t="s">
        <v>6</v>
      </c>
      <c r="O29" s="350"/>
      <c r="P29" s="350"/>
      <c r="Q29" s="375"/>
      <c r="R29" s="177" t="s">
        <v>36</v>
      </c>
    </row>
    <row r="30" spans="1:18" s="359" customFormat="1" ht="14" thickBot="1" x14ac:dyDescent="0.2">
      <c r="A30" s="369"/>
      <c r="B30" s="345"/>
      <c r="C30" s="346" t="str">
        <f>C5</f>
        <v>Evans Bay (N)</v>
      </c>
      <c r="D30" s="343"/>
      <c r="E30" s="374"/>
      <c r="F30" s="345"/>
      <c r="G30" s="346" t="str">
        <f>G5</f>
        <v>Wellington</v>
      </c>
      <c r="H30" s="343"/>
      <c r="I30" s="374"/>
      <c r="J30" s="345"/>
      <c r="K30" s="346" t="str">
        <f>K5</f>
        <v>Evans Bay (S)</v>
      </c>
      <c r="L30" s="343"/>
      <c r="M30" s="374"/>
      <c r="N30" s="345"/>
      <c r="O30" s="346" t="str">
        <f>O5</f>
        <v>Cobham</v>
      </c>
      <c r="P30" s="343"/>
      <c r="Q30" s="374"/>
      <c r="R30" s="221"/>
    </row>
    <row r="31" spans="1:18" s="370" customFormat="1" ht="11" x14ac:dyDescent="0.15">
      <c r="A31" s="373"/>
      <c r="B31" s="339" t="s">
        <v>7</v>
      </c>
      <c r="C31" s="337" t="s">
        <v>8</v>
      </c>
      <c r="D31" s="337" t="s">
        <v>9</v>
      </c>
      <c r="E31" s="372" t="s">
        <v>10</v>
      </c>
      <c r="F31" s="339" t="s">
        <v>7</v>
      </c>
      <c r="G31" s="337" t="s">
        <v>8</v>
      </c>
      <c r="H31" s="337" t="s">
        <v>9</v>
      </c>
      <c r="I31" s="372" t="s">
        <v>10</v>
      </c>
      <c r="J31" s="339" t="s">
        <v>7</v>
      </c>
      <c r="K31" s="337" t="s">
        <v>8</v>
      </c>
      <c r="L31" s="337" t="s">
        <v>9</v>
      </c>
      <c r="M31" s="372" t="s">
        <v>10</v>
      </c>
      <c r="N31" s="339" t="s">
        <v>7</v>
      </c>
      <c r="O31" s="337" t="s">
        <v>8</v>
      </c>
      <c r="P31" s="337" t="s">
        <v>9</v>
      </c>
      <c r="Q31" s="372" t="s">
        <v>10</v>
      </c>
      <c r="R31" s="371"/>
    </row>
    <row r="32" spans="1:18" s="359" customFormat="1" x14ac:dyDescent="0.15">
      <c r="A32" s="369"/>
      <c r="B32" s="330"/>
      <c r="C32" s="328"/>
      <c r="D32" s="328"/>
      <c r="E32" s="368"/>
      <c r="F32" s="330"/>
      <c r="G32" s="328"/>
      <c r="H32" s="328"/>
      <c r="I32" s="368"/>
      <c r="J32" s="330"/>
      <c r="K32" s="328"/>
      <c r="L32" s="328"/>
      <c r="M32" s="368"/>
      <c r="N32" s="330"/>
      <c r="O32" s="328"/>
      <c r="P32" s="328"/>
      <c r="Q32" s="367"/>
      <c r="R32" s="221"/>
    </row>
    <row r="33" spans="1:18" s="359" customFormat="1" x14ac:dyDescent="0.15">
      <c r="A33" s="360" t="s">
        <v>127</v>
      </c>
      <c r="B33" s="132">
        <v>0</v>
      </c>
      <c r="C33" s="133">
        <v>2</v>
      </c>
      <c r="D33" s="133">
        <v>0</v>
      </c>
      <c r="E33" s="134">
        <f t="shared" ref="E33:E40" si="17">SUM(B33:D33)</f>
        <v>2</v>
      </c>
      <c r="F33" s="132">
        <v>1</v>
      </c>
      <c r="G33" s="133">
        <v>1</v>
      </c>
      <c r="H33" s="133">
        <v>0</v>
      </c>
      <c r="I33" s="134">
        <f t="shared" ref="I33:I40" si="18">SUM(F33:H33)</f>
        <v>2</v>
      </c>
      <c r="J33" s="132">
        <v>1</v>
      </c>
      <c r="K33" s="133">
        <v>2</v>
      </c>
      <c r="L33" s="133">
        <v>0</v>
      </c>
      <c r="M33" s="134">
        <f t="shared" ref="M33:M40" si="19">SUM(J33:L33)</f>
        <v>3</v>
      </c>
      <c r="N33" s="132">
        <v>0</v>
      </c>
      <c r="O33" s="133">
        <v>0</v>
      </c>
      <c r="P33" s="133">
        <v>0</v>
      </c>
      <c r="Q33" s="134">
        <f t="shared" ref="Q33:Q40" si="20">SUM(N33:P33)</f>
        <v>0</v>
      </c>
      <c r="R33" s="135">
        <f t="shared" ref="R33:R40" si="21">E33+I33+M33+Q33</f>
        <v>7</v>
      </c>
    </row>
    <row r="34" spans="1:18" s="359" customFormat="1" x14ac:dyDescent="0.15">
      <c r="A34" s="360" t="s">
        <v>126</v>
      </c>
      <c r="B34" s="132">
        <v>0</v>
      </c>
      <c r="C34" s="133">
        <v>0</v>
      </c>
      <c r="D34" s="133">
        <v>2</v>
      </c>
      <c r="E34" s="134">
        <f t="shared" si="17"/>
        <v>2</v>
      </c>
      <c r="F34" s="132">
        <v>0</v>
      </c>
      <c r="G34" s="133">
        <v>0</v>
      </c>
      <c r="H34" s="133">
        <v>0</v>
      </c>
      <c r="I34" s="134">
        <f t="shared" si="18"/>
        <v>0</v>
      </c>
      <c r="J34" s="132">
        <v>0</v>
      </c>
      <c r="K34" s="133">
        <v>3</v>
      </c>
      <c r="L34" s="133">
        <v>0</v>
      </c>
      <c r="M34" s="134">
        <f t="shared" si="19"/>
        <v>3</v>
      </c>
      <c r="N34" s="132">
        <v>0</v>
      </c>
      <c r="O34" s="133">
        <v>2</v>
      </c>
      <c r="P34" s="133">
        <v>1</v>
      </c>
      <c r="Q34" s="134">
        <f t="shared" si="20"/>
        <v>3</v>
      </c>
      <c r="R34" s="135">
        <f t="shared" si="21"/>
        <v>8</v>
      </c>
    </row>
    <row r="35" spans="1:18" s="359" customFormat="1" x14ac:dyDescent="0.15">
      <c r="A35" s="360" t="s">
        <v>125</v>
      </c>
      <c r="B35" s="132">
        <v>0</v>
      </c>
      <c r="C35" s="133">
        <v>0</v>
      </c>
      <c r="D35" s="133">
        <v>1</v>
      </c>
      <c r="E35" s="134">
        <f t="shared" si="17"/>
        <v>1</v>
      </c>
      <c r="F35" s="132">
        <v>4</v>
      </c>
      <c r="G35" s="133">
        <v>0</v>
      </c>
      <c r="H35" s="133">
        <v>0</v>
      </c>
      <c r="I35" s="134">
        <f t="shared" si="18"/>
        <v>4</v>
      </c>
      <c r="J35" s="132">
        <v>0</v>
      </c>
      <c r="K35" s="133">
        <v>5</v>
      </c>
      <c r="L35" s="133">
        <v>0</v>
      </c>
      <c r="M35" s="134">
        <f t="shared" si="19"/>
        <v>5</v>
      </c>
      <c r="N35" s="132">
        <v>0</v>
      </c>
      <c r="O35" s="133">
        <v>3</v>
      </c>
      <c r="P35" s="133">
        <v>2</v>
      </c>
      <c r="Q35" s="134">
        <f t="shared" si="20"/>
        <v>5</v>
      </c>
      <c r="R35" s="135">
        <f t="shared" si="21"/>
        <v>15</v>
      </c>
    </row>
    <row r="36" spans="1:18" s="359" customFormat="1" x14ac:dyDescent="0.15">
      <c r="A36" s="360" t="s">
        <v>124</v>
      </c>
      <c r="B36" s="132">
        <v>1</v>
      </c>
      <c r="C36" s="133">
        <v>1</v>
      </c>
      <c r="D36" s="133">
        <v>1</v>
      </c>
      <c r="E36" s="134">
        <f t="shared" si="17"/>
        <v>3</v>
      </c>
      <c r="F36" s="132">
        <v>2</v>
      </c>
      <c r="G36" s="133">
        <v>0</v>
      </c>
      <c r="H36" s="133">
        <v>0</v>
      </c>
      <c r="I36" s="134">
        <f t="shared" si="18"/>
        <v>2</v>
      </c>
      <c r="J36" s="132">
        <v>1</v>
      </c>
      <c r="K36" s="133">
        <v>1</v>
      </c>
      <c r="L36" s="133">
        <v>0</v>
      </c>
      <c r="M36" s="134">
        <f t="shared" si="19"/>
        <v>2</v>
      </c>
      <c r="N36" s="132">
        <v>0</v>
      </c>
      <c r="O36" s="133">
        <v>2</v>
      </c>
      <c r="P36" s="133">
        <v>3</v>
      </c>
      <c r="Q36" s="134">
        <f t="shared" si="20"/>
        <v>5</v>
      </c>
      <c r="R36" s="135">
        <f t="shared" si="21"/>
        <v>12</v>
      </c>
    </row>
    <row r="37" spans="1:18" s="359" customFormat="1" x14ac:dyDescent="0.15">
      <c r="A37" s="360" t="s">
        <v>123</v>
      </c>
      <c r="B37" s="132">
        <v>0</v>
      </c>
      <c r="C37" s="133">
        <v>1</v>
      </c>
      <c r="D37" s="133">
        <v>1</v>
      </c>
      <c r="E37" s="134">
        <f t="shared" si="17"/>
        <v>2</v>
      </c>
      <c r="F37" s="132">
        <v>0</v>
      </c>
      <c r="G37" s="133">
        <v>0</v>
      </c>
      <c r="H37" s="133">
        <v>0</v>
      </c>
      <c r="I37" s="134">
        <f t="shared" si="18"/>
        <v>0</v>
      </c>
      <c r="J37" s="132">
        <v>0</v>
      </c>
      <c r="K37" s="133">
        <v>6</v>
      </c>
      <c r="L37" s="133">
        <v>0</v>
      </c>
      <c r="M37" s="134">
        <f t="shared" si="19"/>
        <v>6</v>
      </c>
      <c r="N37" s="132">
        <v>0</v>
      </c>
      <c r="O37" s="133">
        <v>0</v>
      </c>
      <c r="P37" s="133">
        <v>1</v>
      </c>
      <c r="Q37" s="134">
        <f t="shared" si="20"/>
        <v>1</v>
      </c>
      <c r="R37" s="135">
        <f t="shared" si="21"/>
        <v>9</v>
      </c>
    </row>
    <row r="38" spans="1:18" s="359" customFormat="1" x14ac:dyDescent="0.15">
      <c r="A38" s="360" t="s">
        <v>122</v>
      </c>
      <c r="B38" s="132">
        <v>0</v>
      </c>
      <c r="C38" s="133">
        <v>1</v>
      </c>
      <c r="D38" s="133">
        <v>0</v>
      </c>
      <c r="E38" s="134">
        <f t="shared" si="17"/>
        <v>1</v>
      </c>
      <c r="F38" s="132">
        <v>0</v>
      </c>
      <c r="G38" s="133">
        <v>0</v>
      </c>
      <c r="H38" s="133">
        <v>1</v>
      </c>
      <c r="I38" s="134">
        <f t="shared" si="18"/>
        <v>1</v>
      </c>
      <c r="J38" s="132">
        <v>1</v>
      </c>
      <c r="K38" s="133">
        <v>5</v>
      </c>
      <c r="L38" s="133">
        <v>0</v>
      </c>
      <c r="M38" s="134">
        <f t="shared" si="19"/>
        <v>6</v>
      </c>
      <c r="N38" s="132">
        <v>0</v>
      </c>
      <c r="O38" s="133">
        <v>3</v>
      </c>
      <c r="P38" s="133">
        <v>5</v>
      </c>
      <c r="Q38" s="134">
        <f t="shared" si="20"/>
        <v>8</v>
      </c>
      <c r="R38" s="135">
        <f t="shared" si="21"/>
        <v>16</v>
      </c>
    </row>
    <row r="39" spans="1:18" s="359" customFormat="1" x14ac:dyDescent="0.15">
      <c r="A39" s="360" t="s">
        <v>121</v>
      </c>
      <c r="B39" s="132">
        <v>1</v>
      </c>
      <c r="C39" s="133">
        <v>0</v>
      </c>
      <c r="D39" s="133">
        <v>1</v>
      </c>
      <c r="E39" s="134">
        <f t="shared" si="17"/>
        <v>2</v>
      </c>
      <c r="F39" s="132">
        <v>0</v>
      </c>
      <c r="G39" s="133">
        <v>1</v>
      </c>
      <c r="H39" s="133">
        <v>1</v>
      </c>
      <c r="I39" s="134">
        <f t="shared" si="18"/>
        <v>2</v>
      </c>
      <c r="J39" s="132">
        <v>0</v>
      </c>
      <c r="K39" s="133">
        <v>0</v>
      </c>
      <c r="L39" s="133">
        <v>0</v>
      </c>
      <c r="M39" s="134">
        <f t="shared" si="19"/>
        <v>0</v>
      </c>
      <c r="N39" s="132">
        <v>1</v>
      </c>
      <c r="O39" s="133">
        <v>1</v>
      </c>
      <c r="P39" s="133">
        <v>2</v>
      </c>
      <c r="Q39" s="134">
        <f t="shared" si="20"/>
        <v>4</v>
      </c>
      <c r="R39" s="135">
        <f t="shared" si="21"/>
        <v>8</v>
      </c>
    </row>
    <row r="40" spans="1:18" s="359" customFormat="1" x14ac:dyDescent="0.15">
      <c r="A40" s="360" t="s">
        <v>120</v>
      </c>
      <c r="B40" s="132">
        <v>0</v>
      </c>
      <c r="C40" s="133">
        <v>0</v>
      </c>
      <c r="D40" s="133">
        <v>0</v>
      </c>
      <c r="E40" s="134">
        <f t="shared" si="17"/>
        <v>0</v>
      </c>
      <c r="F40" s="132">
        <v>0</v>
      </c>
      <c r="G40" s="133">
        <v>0</v>
      </c>
      <c r="H40" s="133">
        <v>0</v>
      </c>
      <c r="I40" s="134">
        <f t="shared" si="18"/>
        <v>0</v>
      </c>
      <c r="J40" s="132">
        <v>0</v>
      </c>
      <c r="K40" s="133">
        <v>1</v>
      </c>
      <c r="L40" s="133">
        <v>0</v>
      </c>
      <c r="M40" s="134">
        <f t="shared" si="19"/>
        <v>1</v>
      </c>
      <c r="N40" s="132">
        <v>0</v>
      </c>
      <c r="O40" s="133">
        <v>0</v>
      </c>
      <c r="P40" s="133">
        <v>3</v>
      </c>
      <c r="Q40" s="134">
        <f t="shared" si="20"/>
        <v>3</v>
      </c>
      <c r="R40" s="135">
        <f t="shared" si="21"/>
        <v>4</v>
      </c>
    </row>
    <row r="41" spans="1:18" s="359" customFormat="1" ht="14" thickBot="1" x14ac:dyDescent="0.2">
      <c r="A41" s="364"/>
      <c r="B41" s="137"/>
      <c r="C41" s="136"/>
      <c r="D41" s="136"/>
      <c r="E41" s="138"/>
      <c r="F41" s="137"/>
      <c r="G41" s="136"/>
      <c r="H41" s="136"/>
      <c r="I41" s="138"/>
      <c r="J41" s="137"/>
      <c r="K41" s="136"/>
      <c r="L41" s="136"/>
      <c r="M41" s="138"/>
      <c r="N41" s="137"/>
      <c r="O41" s="136"/>
      <c r="P41" s="136"/>
      <c r="Q41" s="138"/>
      <c r="R41" s="366"/>
    </row>
    <row r="42" spans="1:18" s="359" customFormat="1" ht="14" hidden="1" thickBot="1" x14ac:dyDescent="0.2">
      <c r="A42" s="364" t="s">
        <v>119</v>
      </c>
      <c r="B42" s="137">
        <f>SUM(B33:B40)</f>
        <v>2</v>
      </c>
      <c r="C42" s="136">
        <f>SUM(C33:C40)</f>
        <v>5</v>
      </c>
      <c r="D42" s="136">
        <f>SUM(D33:D40)</f>
        <v>6</v>
      </c>
      <c r="E42" s="138">
        <f>SUM(E33:E36)</f>
        <v>8</v>
      </c>
      <c r="F42" s="137">
        <f>SUM(F33:F40)</f>
        <v>7</v>
      </c>
      <c r="G42" s="136">
        <f>SUM(G33:G40)</f>
        <v>2</v>
      </c>
      <c r="H42" s="136">
        <f>SUM(H33:H40)</f>
        <v>2</v>
      </c>
      <c r="I42" s="138">
        <f>SUM(I33:I36)</f>
        <v>8</v>
      </c>
      <c r="J42" s="137">
        <f>SUM(J33:J40)</f>
        <v>3</v>
      </c>
      <c r="K42" s="136">
        <f>SUM(K33:K40)</f>
        <v>23</v>
      </c>
      <c r="L42" s="136">
        <f>SUM(L33:L40)</f>
        <v>0</v>
      </c>
      <c r="M42" s="138">
        <f>SUM(M33:M36)</f>
        <v>13</v>
      </c>
      <c r="N42" s="137">
        <f>SUM(N33:N40)</f>
        <v>1</v>
      </c>
      <c r="O42" s="136">
        <f>SUM(O33:O40)</f>
        <v>11</v>
      </c>
      <c r="P42" s="136">
        <f>SUM(P33:P40)</f>
        <v>17</v>
      </c>
      <c r="Q42" s="138">
        <f t="shared" ref="Q42:R46" si="22">SUM(Q33:Q36)</f>
        <v>13</v>
      </c>
      <c r="R42" s="359">
        <f t="shared" si="22"/>
        <v>42</v>
      </c>
    </row>
    <row r="43" spans="1:18" s="359" customFormat="1" ht="14" hidden="1" thickBot="1" x14ac:dyDescent="0.2">
      <c r="A43" s="364" t="s">
        <v>118</v>
      </c>
      <c r="B43" s="137">
        <f t="shared" ref="B43:D46" si="23">SUM(B34:B37)</f>
        <v>1</v>
      </c>
      <c r="C43" s="136">
        <f t="shared" si="23"/>
        <v>2</v>
      </c>
      <c r="D43" s="136">
        <f t="shared" si="23"/>
        <v>5</v>
      </c>
      <c r="E43" s="138">
        <f>SUM(E34:E37)</f>
        <v>8</v>
      </c>
      <c r="F43" s="137">
        <f t="shared" ref="F43:H46" si="24">SUM(F34:F37)</f>
        <v>6</v>
      </c>
      <c r="G43" s="136">
        <f t="shared" si="24"/>
        <v>0</v>
      </c>
      <c r="H43" s="136">
        <f t="shared" si="24"/>
        <v>0</v>
      </c>
      <c r="I43" s="138">
        <f>SUM(I34:I37)</f>
        <v>6</v>
      </c>
      <c r="J43" s="137">
        <f t="shared" ref="J43:L46" si="25">SUM(J34:J37)</f>
        <v>1</v>
      </c>
      <c r="K43" s="136">
        <f t="shared" si="25"/>
        <v>15</v>
      </c>
      <c r="L43" s="136">
        <f t="shared" si="25"/>
        <v>0</v>
      </c>
      <c r="M43" s="138">
        <f>SUM(M34:M37)</f>
        <v>16</v>
      </c>
      <c r="N43" s="137">
        <f t="shared" ref="N43:P46" si="26">SUM(N34:N37)</f>
        <v>0</v>
      </c>
      <c r="O43" s="136">
        <f t="shared" si="26"/>
        <v>7</v>
      </c>
      <c r="P43" s="136">
        <f t="shared" si="26"/>
        <v>7</v>
      </c>
      <c r="Q43" s="138">
        <f t="shared" si="22"/>
        <v>14</v>
      </c>
      <c r="R43" s="359">
        <f t="shared" si="22"/>
        <v>44</v>
      </c>
    </row>
    <row r="44" spans="1:18" s="359" customFormat="1" ht="14" hidden="1" thickBot="1" x14ac:dyDescent="0.2">
      <c r="A44" s="364" t="s">
        <v>117</v>
      </c>
      <c r="B44" s="137">
        <f t="shared" si="23"/>
        <v>1</v>
      </c>
      <c r="C44" s="136">
        <f t="shared" si="23"/>
        <v>3</v>
      </c>
      <c r="D44" s="136">
        <f t="shared" si="23"/>
        <v>3</v>
      </c>
      <c r="E44" s="138">
        <f>SUM(E35:E38)</f>
        <v>7</v>
      </c>
      <c r="F44" s="137">
        <f t="shared" si="24"/>
        <v>6</v>
      </c>
      <c r="G44" s="136">
        <f t="shared" si="24"/>
        <v>0</v>
      </c>
      <c r="H44" s="136">
        <f t="shared" si="24"/>
        <v>1</v>
      </c>
      <c r="I44" s="138">
        <f>SUM(I35:I38)</f>
        <v>7</v>
      </c>
      <c r="J44" s="137">
        <f t="shared" si="25"/>
        <v>2</v>
      </c>
      <c r="K44" s="136">
        <f t="shared" si="25"/>
        <v>17</v>
      </c>
      <c r="L44" s="136">
        <f t="shared" si="25"/>
        <v>0</v>
      </c>
      <c r="M44" s="138">
        <f>SUM(M35:M38)</f>
        <v>19</v>
      </c>
      <c r="N44" s="137">
        <f t="shared" si="26"/>
        <v>0</v>
      </c>
      <c r="O44" s="136">
        <f t="shared" si="26"/>
        <v>8</v>
      </c>
      <c r="P44" s="136">
        <f t="shared" si="26"/>
        <v>11</v>
      </c>
      <c r="Q44" s="138">
        <f t="shared" si="22"/>
        <v>19</v>
      </c>
      <c r="R44" s="359">
        <f t="shared" si="22"/>
        <v>52</v>
      </c>
    </row>
    <row r="45" spans="1:18" s="359" customFormat="1" ht="14" hidden="1" thickBot="1" x14ac:dyDescent="0.2">
      <c r="A45" s="364" t="s">
        <v>116</v>
      </c>
      <c r="B45" s="137">
        <f t="shared" si="23"/>
        <v>2</v>
      </c>
      <c r="C45" s="136">
        <f t="shared" si="23"/>
        <v>3</v>
      </c>
      <c r="D45" s="136">
        <f t="shared" si="23"/>
        <v>3</v>
      </c>
      <c r="E45" s="138">
        <f>SUM(E36:E39)</f>
        <v>8</v>
      </c>
      <c r="F45" s="137">
        <f t="shared" si="24"/>
        <v>2</v>
      </c>
      <c r="G45" s="136">
        <f t="shared" si="24"/>
        <v>1</v>
      </c>
      <c r="H45" s="136">
        <f t="shared" si="24"/>
        <v>2</v>
      </c>
      <c r="I45" s="138">
        <f>SUM(I36:I39)</f>
        <v>5</v>
      </c>
      <c r="J45" s="137">
        <f t="shared" si="25"/>
        <v>2</v>
      </c>
      <c r="K45" s="136">
        <f t="shared" si="25"/>
        <v>12</v>
      </c>
      <c r="L45" s="136">
        <f t="shared" si="25"/>
        <v>0</v>
      </c>
      <c r="M45" s="138">
        <f>SUM(M36:M39)</f>
        <v>14</v>
      </c>
      <c r="N45" s="137">
        <f t="shared" si="26"/>
        <v>1</v>
      </c>
      <c r="O45" s="136">
        <f t="shared" si="26"/>
        <v>6</v>
      </c>
      <c r="P45" s="136">
        <f t="shared" si="26"/>
        <v>11</v>
      </c>
      <c r="Q45" s="138">
        <f t="shared" si="22"/>
        <v>18</v>
      </c>
      <c r="R45" s="359">
        <f t="shared" si="22"/>
        <v>45</v>
      </c>
    </row>
    <row r="46" spans="1:18" s="359" customFormat="1" ht="14" hidden="1" thickBot="1" x14ac:dyDescent="0.2">
      <c r="A46" s="363" t="s">
        <v>115</v>
      </c>
      <c r="B46" s="224">
        <f t="shared" si="23"/>
        <v>1</v>
      </c>
      <c r="C46" s="225">
        <f t="shared" si="23"/>
        <v>2</v>
      </c>
      <c r="D46" s="225">
        <f t="shared" si="23"/>
        <v>2</v>
      </c>
      <c r="E46" s="296">
        <f>SUM(E37:E40)</f>
        <v>5</v>
      </c>
      <c r="F46" s="224">
        <f t="shared" si="24"/>
        <v>0</v>
      </c>
      <c r="G46" s="225">
        <f t="shared" si="24"/>
        <v>1</v>
      </c>
      <c r="H46" s="225">
        <f t="shared" si="24"/>
        <v>2</v>
      </c>
      <c r="I46" s="296">
        <f>SUM(I37:I40)</f>
        <v>3</v>
      </c>
      <c r="J46" s="224">
        <f t="shared" si="25"/>
        <v>1</v>
      </c>
      <c r="K46" s="225">
        <f t="shared" si="25"/>
        <v>12</v>
      </c>
      <c r="L46" s="225">
        <f t="shared" si="25"/>
        <v>0</v>
      </c>
      <c r="M46" s="296">
        <f>SUM(M37:M40)</f>
        <v>13</v>
      </c>
      <c r="N46" s="224">
        <f t="shared" si="26"/>
        <v>1</v>
      </c>
      <c r="O46" s="225">
        <f t="shared" si="26"/>
        <v>4</v>
      </c>
      <c r="P46" s="225">
        <f t="shared" si="26"/>
        <v>11</v>
      </c>
      <c r="Q46" s="296">
        <f t="shared" si="22"/>
        <v>16</v>
      </c>
      <c r="R46" s="359">
        <f t="shared" si="22"/>
        <v>37</v>
      </c>
    </row>
    <row r="47" spans="1:18" x14ac:dyDescent="0.15">
      <c r="A47" s="365"/>
      <c r="B47" s="161"/>
      <c r="C47" s="162"/>
      <c r="D47" s="162"/>
      <c r="E47" s="176"/>
      <c r="F47" s="161"/>
      <c r="G47" s="162"/>
      <c r="H47" s="162"/>
      <c r="I47" s="176"/>
      <c r="J47" s="161"/>
      <c r="K47" s="162"/>
      <c r="L47" s="162"/>
      <c r="M47" s="176"/>
      <c r="N47" s="161"/>
      <c r="O47" s="162"/>
      <c r="P47" s="162"/>
      <c r="Q47" s="176"/>
      <c r="R47" s="177"/>
    </row>
    <row r="48" spans="1:18" x14ac:dyDescent="0.15">
      <c r="A48" s="364" t="s">
        <v>114</v>
      </c>
      <c r="B48" s="142">
        <f t="shared" ref="B48:R48" si="27">SUM(B33:B40)</f>
        <v>2</v>
      </c>
      <c r="C48" s="169">
        <f t="shared" si="27"/>
        <v>5</v>
      </c>
      <c r="D48" s="169">
        <f t="shared" si="27"/>
        <v>6</v>
      </c>
      <c r="E48" s="172">
        <f t="shared" si="27"/>
        <v>13</v>
      </c>
      <c r="F48" s="142">
        <f t="shared" si="27"/>
        <v>7</v>
      </c>
      <c r="G48" s="169">
        <f t="shared" si="27"/>
        <v>2</v>
      </c>
      <c r="H48" s="169">
        <f t="shared" si="27"/>
        <v>2</v>
      </c>
      <c r="I48" s="172">
        <f t="shared" si="27"/>
        <v>11</v>
      </c>
      <c r="J48" s="142">
        <f t="shared" si="27"/>
        <v>3</v>
      </c>
      <c r="K48" s="169">
        <f t="shared" si="27"/>
        <v>23</v>
      </c>
      <c r="L48" s="169">
        <f t="shared" si="27"/>
        <v>0</v>
      </c>
      <c r="M48" s="172">
        <f t="shared" si="27"/>
        <v>26</v>
      </c>
      <c r="N48" s="142">
        <f t="shared" si="27"/>
        <v>1</v>
      </c>
      <c r="O48" s="169">
        <f t="shared" si="27"/>
        <v>11</v>
      </c>
      <c r="P48" s="169">
        <f t="shared" si="27"/>
        <v>17</v>
      </c>
      <c r="Q48" s="172">
        <f t="shared" si="27"/>
        <v>29</v>
      </c>
      <c r="R48" s="180">
        <f t="shared" si="27"/>
        <v>79</v>
      </c>
    </row>
    <row r="49" spans="1:18" x14ac:dyDescent="0.15">
      <c r="A49" s="364" t="s">
        <v>11</v>
      </c>
      <c r="B49" s="142">
        <f t="shared" ref="B49:R49" si="28">MAX(B42:B46)</f>
        <v>2</v>
      </c>
      <c r="C49" s="169">
        <f t="shared" si="28"/>
        <v>5</v>
      </c>
      <c r="D49" s="169">
        <f t="shared" si="28"/>
        <v>6</v>
      </c>
      <c r="E49" s="172">
        <f t="shared" si="28"/>
        <v>8</v>
      </c>
      <c r="F49" s="142">
        <f t="shared" si="28"/>
        <v>7</v>
      </c>
      <c r="G49" s="169">
        <f t="shared" si="28"/>
        <v>2</v>
      </c>
      <c r="H49" s="169">
        <f t="shared" si="28"/>
        <v>2</v>
      </c>
      <c r="I49" s="172">
        <f t="shared" si="28"/>
        <v>8</v>
      </c>
      <c r="J49" s="142">
        <f t="shared" si="28"/>
        <v>3</v>
      </c>
      <c r="K49" s="169">
        <f t="shared" si="28"/>
        <v>23</v>
      </c>
      <c r="L49" s="169">
        <f t="shared" si="28"/>
        <v>0</v>
      </c>
      <c r="M49" s="172">
        <f t="shared" si="28"/>
        <v>19</v>
      </c>
      <c r="N49" s="142">
        <f t="shared" si="28"/>
        <v>1</v>
      </c>
      <c r="O49" s="169">
        <f t="shared" si="28"/>
        <v>11</v>
      </c>
      <c r="P49" s="169">
        <f t="shared" si="28"/>
        <v>17</v>
      </c>
      <c r="Q49" s="172">
        <f t="shared" si="28"/>
        <v>19</v>
      </c>
      <c r="R49" s="180">
        <f t="shared" si="28"/>
        <v>52</v>
      </c>
    </row>
    <row r="50" spans="1:18" x14ac:dyDescent="0.15">
      <c r="A50" s="364" t="s">
        <v>12</v>
      </c>
      <c r="B50" s="142">
        <f t="shared" ref="B50:R50" si="29">SUM(B33:B40)/2</f>
        <v>1</v>
      </c>
      <c r="C50" s="169">
        <f t="shared" si="29"/>
        <v>2.5</v>
      </c>
      <c r="D50" s="169">
        <f t="shared" si="29"/>
        <v>3</v>
      </c>
      <c r="E50" s="172">
        <f t="shared" si="29"/>
        <v>6.5</v>
      </c>
      <c r="F50" s="142">
        <f t="shared" si="29"/>
        <v>3.5</v>
      </c>
      <c r="G50" s="169">
        <f t="shared" si="29"/>
        <v>1</v>
      </c>
      <c r="H50" s="169">
        <f t="shared" si="29"/>
        <v>1</v>
      </c>
      <c r="I50" s="172">
        <f t="shared" si="29"/>
        <v>5.5</v>
      </c>
      <c r="J50" s="142">
        <f t="shared" si="29"/>
        <v>1.5</v>
      </c>
      <c r="K50" s="169">
        <f t="shared" si="29"/>
        <v>11.5</v>
      </c>
      <c r="L50" s="169">
        <f t="shared" si="29"/>
        <v>0</v>
      </c>
      <c r="M50" s="172">
        <f t="shared" si="29"/>
        <v>13</v>
      </c>
      <c r="N50" s="142">
        <f t="shared" si="29"/>
        <v>0.5</v>
      </c>
      <c r="O50" s="169">
        <f t="shared" si="29"/>
        <v>5.5</v>
      </c>
      <c r="P50" s="169">
        <f t="shared" si="29"/>
        <v>8.5</v>
      </c>
      <c r="Q50" s="172">
        <f t="shared" si="29"/>
        <v>14.5</v>
      </c>
      <c r="R50" s="180">
        <f t="shared" si="29"/>
        <v>39.5</v>
      </c>
    </row>
    <row r="51" spans="1:18" ht="14" thickBot="1" x14ac:dyDescent="0.2">
      <c r="A51" s="363"/>
      <c r="B51" s="182"/>
      <c r="C51" s="183"/>
      <c r="D51" s="183"/>
      <c r="E51" s="184"/>
      <c r="F51" s="182"/>
      <c r="G51" s="183"/>
      <c r="H51" s="183"/>
      <c r="I51" s="184"/>
      <c r="J51" s="182"/>
      <c r="K51" s="183"/>
      <c r="L51" s="183"/>
      <c r="M51" s="184"/>
      <c r="N51" s="182"/>
      <c r="O51" s="183"/>
      <c r="P51" s="183"/>
      <c r="Q51" s="184"/>
      <c r="R51" s="185"/>
    </row>
    <row r="52" spans="1:18" x14ac:dyDescent="0.15">
      <c r="A52" s="377"/>
      <c r="B52" s="125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</row>
    <row r="53" spans="1:18" ht="14" thickBot="1" x14ac:dyDescent="0.2">
      <c r="A53" s="354"/>
      <c r="B53" s="354" t="str">
        <f>Upland_Glenmore!B53</f>
        <v>Tuesday 13 March 2012</v>
      </c>
      <c r="D53" s="362"/>
      <c r="H53" s="354" t="str">
        <f>'cycle (2)'!B5</f>
        <v>Fine and Dry</v>
      </c>
    </row>
    <row r="54" spans="1:18" x14ac:dyDescent="0.15">
      <c r="A54" s="376"/>
      <c r="B54" s="174" t="s">
        <v>3</v>
      </c>
      <c r="C54" s="350"/>
      <c r="D54" s="350"/>
      <c r="E54" s="375"/>
      <c r="F54" s="174" t="s">
        <v>4</v>
      </c>
      <c r="G54" s="350"/>
      <c r="H54" s="350"/>
      <c r="I54" s="375"/>
      <c r="J54" s="174" t="s">
        <v>5</v>
      </c>
      <c r="K54" s="350"/>
      <c r="L54" s="350"/>
      <c r="M54" s="375"/>
      <c r="N54" s="174" t="s">
        <v>6</v>
      </c>
      <c r="O54" s="350"/>
      <c r="P54" s="350"/>
      <c r="Q54" s="375"/>
      <c r="R54" s="177" t="s">
        <v>36</v>
      </c>
    </row>
    <row r="55" spans="1:18" s="359" customFormat="1" ht="14" thickBot="1" x14ac:dyDescent="0.2">
      <c r="A55" s="369"/>
      <c r="B55" s="345"/>
      <c r="C55" s="346" t="str">
        <f>C30</f>
        <v>Evans Bay (N)</v>
      </c>
      <c r="D55" s="343"/>
      <c r="E55" s="374"/>
      <c r="F55" s="345"/>
      <c r="G55" s="346" t="str">
        <f>G30</f>
        <v>Wellington</v>
      </c>
      <c r="H55" s="343"/>
      <c r="I55" s="374"/>
      <c r="J55" s="345"/>
      <c r="K55" s="346" t="str">
        <f>K30</f>
        <v>Evans Bay (S)</v>
      </c>
      <c r="L55" s="343"/>
      <c r="M55" s="374"/>
      <c r="N55" s="345"/>
      <c r="O55" s="346" t="str">
        <f>O30</f>
        <v>Cobham</v>
      </c>
      <c r="P55" s="343"/>
      <c r="Q55" s="374"/>
      <c r="R55" s="221"/>
    </row>
    <row r="56" spans="1:18" s="370" customFormat="1" ht="11" x14ac:dyDescent="0.15">
      <c r="A56" s="373"/>
      <c r="B56" s="339" t="s">
        <v>7</v>
      </c>
      <c r="C56" s="337" t="s">
        <v>8</v>
      </c>
      <c r="D56" s="337" t="s">
        <v>9</v>
      </c>
      <c r="E56" s="372" t="s">
        <v>10</v>
      </c>
      <c r="F56" s="339" t="s">
        <v>7</v>
      </c>
      <c r="G56" s="337" t="s">
        <v>8</v>
      </c>
      <c r="H56" s="337" t="s">
        <v>9</v>
      </c>
      <c r="I56" s="372" t="s">
        <v>10</v>
      </c>
      <c r="J56" s="339" t="s">
        <v>7</v>
      </c>
      <c r="K56" s="337" t="s">
        <v>8</v>
      </c>
      <c r="L56" s="337" t="s">
        <v>9</v>
      </c>
      <c r="M56" s="372" t="s">
        <v>10</v>
      </c>
      <c r="N56" s="339" t="s">
        <v>7</v>
      </c>
      <c r="O56" s="337" t="s">
        <v>8</v>
      </c>
      <c r="P56" s="337" t="s">
        <v>9</v>
      </c>
      <c r="Q56" s="372" t="s">
        <v>10</v>
      </c>
      <c r="R56" s="371"/>
    </row>
    <row r="57" spans="1:18" s="359" customFormat="1" x14ac:dyDescent="0.15">
      <c r="A57" s="369"/>
      <c r="B57" s="330"/>
      <c r="C57" s="328"/>
      <c r="D57" s="328"/>
      <c r="E57" s="368"/>
      <c r="F57" s="330"/>
      <c r="G57" s="328"/>
      <c r="H57" s="328"/>
      <c r="I57" s="368"/>
      <c r="J57" s="330"/>
      <c r="K57" s="328"/>
      <c r="L57" s="328"/>
      <c r="M57" s="368"/>
      <c r="N57" s="330"/>
      <c r="O57" s="328"/>
      <c r="P57" s="328"/>
      <c r="Q57" s="367"/>
      <c r="R57" s="221"/>
    </row>
    <row r="58" spans="1:18" s="359" customFormat="1" x14ac:dyDescent="0.15">
      <c r="A58" s="360" t="s">
        <v>127</v>
      </c>
      <c r="B58" s="132">
        <v>2</v>
      </c>
      <c r="C58" s="133">
        <v>4</v>
      </c>
      <c r="D58" s="133">
        <v>0</v>
      </c>
      <c r="E58" s="134">
        <f t="shared" ref="E58:E65" si="30">SUM(B58:D58)</f>
        <v>6</v>
      </c>
      <c r="F58" s="132">
        <v>0</v>
      </c>
      <c r="G58" s="133">
        <v>2</v>
      </c>
      <c r="H58" s="133">
        <v>0</v>
      </c>
      <c r="I58" s="134">
        <f t="shared" ref="I58:I65" si="31">SUM(F58:H58)</f>
        <v>2</v>
      </c>
      <c r="J58" s="132">
        <v>0</v>
      </c>
      <c r="K58" s="133">
        <v>7</v>
      </c>
      <c r="L58" s="133">
        <v>0</v>
      </c>
      <c r="M58" s="134">
        <f t="shared" ref="M58:M65" si="32">SUM(J58:L58)</f>
        <v>7</v>
      </c>
      <c r="N58" s="132">
        <v>0</v>
      </c>
      <c r="O58" s="133">
        <v>0</v>
      </c>
      <c r="P58" s="133">
        <v>3</v>
      </c>
      <c r="Q58" s="134">
        <f t="shared" ref="Q58:Q65" si="33">SUM(N58:P58)</f>
        <v>3</v>
      </c>
      <c r="R58" s="135">
        <f t="shared" ref="R58:R65" si="34">E58+I58+M58+Q58</f>
        <v>18</v>
      </c>
    </row>
    <row r="59" spans="1:18" s="359" customFormat="1" x14ac:dyDescent="0.15">
      <c r="A59" s="360" t="s">
        <v>126</v>
      </c>
      <c r="B59" s="132">
        <v>1</v>
      </c>
      <c r="C59" s="133">
        <v>0</v>
      </c>
      <c r="D59" s="133">
        <v>1</v>
      </c>
      <c r="E59" s="134">
        <f t="shared" si="30"/>
        <v>2</v>
      </c>
      <c r="F59" s="132">
        <v>3</v>
      </c>
      <c r="G59" s="133">
        <v>2</v>
      </c>
      <c r="H59" s="133">
        <v>0</v>
      </c>
      <c r="I59" s="134">
        <f t="shared" si="31"/>
        <v>5</v>
      </c>
      <c r="J59" s="132">
        <v>0</v>
      </c>
      <c r="K59" s="133">
        <v>8</v>
      </c>
      <c r="L59" s="133">
        <v>0</v>
      </c>
      <c r="M59" s="134">
        <f t="shared" si="32"/>
        <v>8</v>
      </c>
      <c r="N59" s="132">
        <v>0</v>
      </c>
      <c r="O59" s="133">
        <v>0</v>
      </c>
      <c r="P59" s="133">
        <v>6</v>
      </c>
      <c r="Q59" s="134">
        <f t="shared" si="33"/>
        <v>6</v>
      </c>
      <c r="R59" s="135">
        <f t="shared" si="34"/>
        <v>21</v>
      </c>
    </row>
    <row r="60" spans="1:18" s="359" customFormat="1" x14ac:dyDescent="0.15">
      <c r="A60" s="360" t="s">
        <v>125</v>
      </c>
      <c r="B60" s="132">
        <v>0</v>
      </c>
      <c r="C60" s="133">
        <v>0</v>
      </c>
      <c r="D60" s="133">
        <v>4</v>
      </c>
      <c r="E60" s="134">
        <f t="shared" si="30"/>
        <v>4</v>
      </c>
      <c r="F60" s="132">
        <v>3</v>
      </c>
      <c r="G60" s="133">
        <v>3</v>
      </c>
      <c r="H60" s="133">
        <v>1</v>
      </c>
      <c r="I60" s="134">
        <f t="shared" si="31"/>
        <v>7</v>
      </c>
      <c r="J60" s="132">
        <v>1</v>
      </c>
      <c r="K60" s="133">
        <v>10</v>
      </c>
      <c r="L60" s="133">
        <v>0</v>
      </c>
      <c r="M60" s="134">
        <f t="shared" si="32"/>
        <v>11</v>
      </c>
      <c r="N60" s="132">
        <v>0</v>
      </c>
      <c r="O60" s="133">
        <v>2</v>
      </c>
      <c r="P60" s="133">
        <v>5</v>
      </c>
      <c r="Q60" s="134">
        <f t="shared" si="33"/>
        <v>7</v>
      </c>
      <c r="R60" s="135">
        <f t="shared" si="34"/>
        <v>29</v>
      </c>
    </row>
    <row r="61" spans="1:18" s="359" customFormat="1" x14ac:dyDescent="0.15">
      <c r="A61" s="360" t="s">
        <v>124</v>
      </c>
      <c r="B61" s="132">
        <v>1</v>
      </c>
      <c r="C61" s="133">
        <v>2</v>
      </c>
      <c r="D61" s="133">
        <v>2</v>
      </c>
      <c r="E61" s="134">
        <f t="shared" si="30"/>
        <v>5</v>
      </c>
      <c r="F61" s="132">
        <v>2</v>
      </c>
      <c r="G61" s="133">
        <v>2</v>
      </c>
      <c r="H61" s="133">
        <v>0</v>
      </c>
      <c r="I61" s="134">
        <f t="shared" si="31"/>
        <v>4</v>
      </c>
      <c r="J61" s="132">
        <v>0</v>
      </c>
      <c r="K61" s="133">
        <v>19</v>
      </c>
      <c r="L61" s="133">
        <v>0</v>
      </c>
      <c r="M61" s="134">
        <f t="shared" si="32"/>
        <v>19</v>
      </c>
      <c r="N61" s="132">
        <v>2</v>
      </c>
      <c r="O61" s="133">
        <v>6</v>
      </c>
      <c r="P61" s="133">
        <v>17</v>
      </c>
      <c r="Q61" s="134">
        <f t="shared" si="33"/>
        <v>25</v>
      </c>
      <c r="R61" s="135">
        <f t="shared" si="34"/>
        <v>53</v>
      </c>
    </row>
    <row r="62" spans="1:18" s="359" customFormat="1" x14ac:dyDescent="0.15">
      <c r="A62" s="360" t="s">
        <v>123</v>
      </c>
      <c r="B62" s="132">
        <v>1</v>
      </c>
      <c r="C62" s="133">
        <v>3</v>
      </c>
      <c r="D62" s="133">
        <v>0</v>
      </c>
      <c r="E62" s="134">
        <f t="shared" si="30"/>
        <v>4</v>
      </c>
      <c r="F62" s="132">
        <v>4</v>
      </c>
      <c r="G62" s="133">
        <v>3</v>
      </c>
      <c r="H62" s="133">
        <v>0</v>
      </c>
      <c r="I62" s="134">
        <f t="shared" si="31"/>
        <v>7</v>
      </c>
      <c r="J62" s="132">
        <v>0</v>
      </c>
      <c r="K62" s="133">
        <v>14</v>
      </c>
      <c r="L62" s="133">
        <v>1</v>
      </c>
      <c r="M62" s="134">
        <f t="shared" si="32"/>
        <v>15</v>
      </c>
      <c r="N62" s="132">
        <v>0</v>
      </c>
      <c r="O62" s="133">
        <v>3</v>
      </c>
      <c r="P62" s="133">
        <v>10</v>
      </c>
      <c r="Q62" s="134">
        <f t="shared" si="33"/>
        <v>13</v>
      </c>
      <c r="R62" s="135">
        <f t="shared" si="34"/>
        <v>39</v>
      </c>
    </row>
    <row r="63" spans="1:18" s="359" customFormat="1" x14ac:dyDescent="0.15">
      <c r="A63" s="360" t="s">
        <v>122</v>
      </c>
      <c r="B63" s="132">
        <v>0</v>
      </c>
      <c r="C63" s="133">
        <v>6</v>
      </c>
      <c r="D63" s="133">
        <v>2</v>
      </c>
      <c r="E63" s="134">
        <f t="shared" si="30"/>
        <v>8</v>
      </c>
      <c r="F63" s="132">
        <v>0</v>
      </c>
      <c r="G63" s="133">
        <v>1</v>
      </c>
      <c r="H63" s="133">
        <v>2</v>
      </c>
      <c r="I63" s="134">
        <f t="shared" si="31"/>
        <v>3</v>
      </c>
      <c r="J63" s="132">
        <v>0</v>
      </c>
      <c r="K63" s="133">
        <v>12</v>
      </c>
      <c r="L63" s="133">
        <v>0</v>
      </c>
      <c r="M63" s="134">
        <f t="shared" si="32"/>
        <v>12</v>
      </c>
      <c r="N63" s="132">
        <v>0</v>
      </c>
      <c r="O63" s="133">
        <v>3</v>
      </c>
      <c r="P63" s="133">
        <v>13</v>
      </c>
      <c r="Q63" s="134">
        <f t="shared" si="33"/>
        <v>16</v>
      </c>
      <c r="R63" s="135">
        <f t="shared" si="34"/>
        <v>39</v>
      </c>
    </row>
    <row r="64" spans="1:18" s="359" customFormat="1" x14ac:dyDescent="0.15">
      <c r="A64" s="360" t="s">
        <v>121</v>
      </c>
      <c r="B64" s="132">
        <v>1</v>
      </c>
      <c r="C64" s="133">
        <v>0</v>
      </c>
      <c r="D64" s="133">
        <v>0</v>
      </c>
      <c r="E64" s="134">
        <f t="shared" si="30"/>
        <v>1</v>
      </c>
      <c r="F64" s="132">
        <v>1</v>
      </c>
      <c r="G64" s="133">
        <v>0</v>
      </c>
      <c r="H64" s="133">
        <v>0</v>
      </c>
      <c r="I64" s="134">
        <f t="shared" si="31"/>
        <v>1</v>
      </c>
      <c r="J64" s="132">
        <v>1</v>
      </c>
      <c r="K64" s="133">
        <v>7</v>
      </c>
      <c r="L64" s="133">
        <v>1</v>
      </c>
      <c r="M64" s="134">
        <f t="shared" si="32"/>
        <v>9</v>
      </c>
      <c r="N64" s="132">
        <v>0</v>
      </c>
      <c r="O64" s="133">
        <v>1</v>
      </c>
      <c r="P64" s="133">
        <v>9</v>
      </c>
      <c r="Q64" s="134">
        <f t="shared" si="33"/>
        <v>10</v>
      </c>
      <c r="R64" s="135">
        <f t="shared" si="34"/>
        <v>21</v>
      </c>
    </row>
    <row r="65" spans="1:18" s="359" customFormat="1" x14ac:dyDescent="0.15">
      <c r="A65" s="360" t="s">
        <v>120</v>
      </c>
      <c r="B65" s="132">
        <v>1</v>
      </c>
      <c r="C65" s="133">
        <v>1</v>
      </c>
      <c r="D65" s="133">
        <v>0</v>
      </c>
      <c r="E65" s="134">
        <f t="shared" si="30"/>
        <v>2</v>
      </c>
      <c r="F65" s="132">
        <v>2</v>
      </c>
      <c r="G65" s="133">
        <v>1</v>
      </c>
      <c r="H65" s="133">
        <v>1</v>
      </c>
      <c r="I65" s="134">
        <f t="shared" si="31"/>
        <v>4</v>
      </c>
      <c r="J65" s="132">
        <v>0</v>
      </c>
      <c r="K65" s="133">
        <v>6</v>
      </c>
      <c r="L65" s="133">
        <v>0</v>
      </c>
      <c r="M65" s="134">
        <f t="shared" si="32"/>
        <v>6</v>
      </c>
      <c r="N65" s="132">
        <v>0</v>
      </c>
      <c r="O65" s="133">
        <v>1</v>
      </c>
      <c r="P65" s="133">
        <v>6</v>
      </c>
      <c r="Q65" s="134">
        <f t="shared" si="33"/>
        <v>7</v>
      </c>
      <c r="R65" s="135">
        <f t="shared" si="34"/>
        <v>19</v>
      </c>
    </row>
    <row r="66" spans="1:18" s="359" customFormat="1" ht="14" thickBot="1" x14ac:dyDescent="0.2">
      <c r="A66" s="364"/>
      <c r="B66" s="137"/>
      <c r="C66" s="136"/>
      <c r="D66" s="136"/>
      <c r="E66" s="138"/>
      <c r="F66" s="137"/>
      <c r="G66" s="136"/>
      <c r="H66" s="136"/>
      <c r="I66" s="138"/>
      <c r="J66" s="137"/>
      <c r="K66" s="136"/>
      <c r="L66" s="136"/>
      <c r="M66" s="138"/>
      <c r="N66" s="137"/>
      <c r="O66" s="136"/>
      <c r="P66" s="136"/>
      <c r="Q66" s="138"/>
      <c r="R66" s="366"/>
    </row>
    <row r="67" spans="1:18" s="359" customFormat="1" ht="14" hidden="1" thickBot="1" x14ac:dyDescent="0.2">
      <c r="A67" s="364" t="s">
        <v>119</v>
      </c>
      <c r="B67" s="137">
        <f>SUM(B58:B65)</f>
        <v>7</v>
      </c>
      <c r="C67" s="136">
        <f>SUM(C58:C65)</f>
        <v>16</v>
      </c>
      <c r="D67" s="136">
        <f>SUM(D58:D65)</f>
        <v>9</v>
      </c>
      <c r="E67" s="138">
        <f>SUM(E58:E61)</f>
        <v>17</v>
      </c>
      <c r="F67" s="137">
        <f>SUM(F58:F65)</f>
        <v>15</v>
      </c>
      <c r="G67" s="136">
        <f>SUM(G58:G65)</f>
        <v>14</v>
      </c>
      <c r="H67" s="136">
        <f>SUM(H58:H65)</f>
        <v>4</v>
      </c>
      <c r="I67" s="138">
        <f>SUM(I58:I61)</f>
        <v>18</v>
      </c>
      <c r="J67" s="137">
        <f>SUM(J58:J65)</f>
        <v>2</v>
      </c>
      <c r="K67" s="136">
        <f>SUM(K58:K65)</f>
        <v>83</v>
      </c>
      <c r="L67" s="136">
        <f>SUM(L58:L65)</f>
        <v>2</v>
      </c>
      <c r="M67" s="138">
        <f>SUM(M58:M61)</f>
        <v>45</v>
      </c>
      <c r="N67" s="137">
        <f>SUM(N58:N65)</f>
        <v>2</v>
      </c>
      <c r="O67" s="136">
        <f>SUM(O58:O65)</f>
        <v>16</v>
      </c>
      <c r="P67" s="136">
        <f>SUM(P58:P65)</f>
        <v>69</v>
      </c>
      <c r="Q67" s="138">
        <f t="shared" ref="Q67:R71" si="35">SUM(Q58:Q61)</f>
        <v>41</v>
      </c>
      <c r="R67" s="359">
        <f t="shared" si="35"/>
        <v>121</v>
      </c>
    </row>
    <row r="68" spans="1:18" s="359" customFormat="1" ht="14" hidden="1" thickBot="1" x14ac:dyDescent="0.2">
      <c r="A68" s="364" t="s">
        <v>118</v>
      </c>
      <c r="B68" s="137">
        <f t="shared" ref="B68:D71" si="36">SUM(B59:B62)</f>
        <v>3</v>
      </c>
      <c r="C68" s="136">
        <f t="shared" si="36"/>
        <v>5</v>
      </c>
      <c r="D68" s="136">
        <f t="shared" si="36"/>
        <v>7</v>
      </c>
      <c r="E68" s="138">
        <f>SUM(E59:E62)</f>
        <v>15</v>
      </c>
      <c r="F68" s="137">
        <f t="shared" ref="F68:H71" si="37">SUM(F59:F62)</f>
        <v>12</v>
      </c>
      <c r="G68" s="136">
        <f t="shared" si="37"/>
        <v>10</v>
      </c>
      <c r="H68" s="136">
        <f t="shared" si="37"/>
        <v>1</v>
      </c>
      <c r="I68" s="138">
        <f>SUM(I59:I62)</f>
        <v>23</v>
      </c>
      <c r="J68" s="137">
        <f t="shared" ref="J68:L71" si="38">SUM(J59:J62)</f>
        <v>1</v>
      </c>
      <c r="K68" s="136">
        <f t="shared" si="38"/>
        <v>51</v>
      </c>
      <c r="L68" s="136">
        <f t="shared" si="38"/>
        <v>1</v>
      </c>
      <c r="M68" s="138">
        <f>SUM(M59:M62)</f>
        <v>53</v>
      </c>
      <c r="N68" s="137">
        <f t="shared" ref="N68:P71" si="39">SUM(N59:N62)</f>
        <v>2</v>
      </c>
      <c r="O68" s="136">
        <f t="shared" si="39"/>
        <v>11</v>
      </c>
      <c r="P68" s="136">
        <f t="shared" si="39"/>
        <v>38</v>
      </c>
      <c r="Q68" s="138">
        <f t="shared" si="35"/>
        <v>51</v>
      </c>
      <c r="R68" s="359">
        <f t="shared" si="35"/>
        <v>142</v>
      </c>
    </row>
    <row r="69" spans="1:18" s="359" customFormat="1" ht="14" hidden="1" thickBot="1" x14ac:dyDescent="0.2">
      <c r="A69" s="364" t="s">
        <v>117</v>
      </c>
      <c r="B69" s="137">
        <f t="shared" si="36"/>
        <v>2</v>
      </c>
      <c r="C69" s="136">
        <f t="shared" si="36"/>
        <v>11</v>
      </c>
      <c r="D69" s="136">
        <f t="shared" si="36"/>
        <v>8</v>
      </c>
      <c r="E69" s="138">
        <f>SUM(E60:E63)</f>
        <v>21</v>
      </c>
      <c r="F69" s="137">
        <f t="shared" si="37"/>
        <v>9</v>
      </c>
      <c r="G69" s="136">
        <f t="shared" si="37"/>
        <v>9</v>
      </c>
      <c r="H69" s="136">
        <f t="shared" si="37"/>
        <v>3</v>
      </c>
      <c r="I69" s="138">
        <f>SUM(I60:I63)</f>
        <v>21</v>
      </c>
      <c r="J69" s="137">
        <f t="shared" si="38"/>
        <v>1</v>
      </c>
      <c r="K69" s="136">
        <f t="shared" si="38"/>
        <v>55</v>
      </c>
      <c r="L69" s="136">
        <f t="shared" si="38"/>
        <v>1</v>
      </c>
      <c r="M69" s="138">
        <f>SUM(M60:M63)</f>
        <v>57</v>
      </c>
      <c r="N69" s="137">
        <f t="shared" si="39"/>
        <v>2</v>
      </c>
      <c r="O69" s="136">
        <f t="shared" si="39"/>
        <v>14</v>
      </c>
      <c r="P69" s="136">
        <f t="shared" si="39"/>
        <v>45</v>
      </c>
      <c r="Q69" s="138">
        <f t="shared" si="35"/>
        <v>61</v>
      </c>
      <c r="R69" s="359">
        <f t="shared" si="35"/>
        <v>160</v>
      </c>
    </row>
    <row r="70" spans="1:18" s="359" customFormat="1" ht="14" hidden="1" thickBot="1" x14ac:dyDescent="0.2">
      <c r="A70" s="364" t="s">
        <v>116</v>
      </c>
      <c r="B70" s="137">
        <f t="shared" si="36"/>
        <v>3</v>
      </c>
      <c r="C70" s="136">
        <f t="shared" si="36"/>
        <v>11</v>
      </c>
      <c r="D70" s="136">
        <f t="shared" si="36"/>
        <v>4</v>
      </c>
      <c r="E70" s="138">
        <f>SUM(E61:E64)</f>
        <v>18</v>
      </c>
      <c r="F70" s="137">
        <f t="shared" si="37"/>
        <v>7</v>
      </c>
      <c r="G70" s="136">
        <f t="shared" si="37"/>
        <v>6</v>
      </c>
      <c r="H70" s="136">
        <f t="shared" si="37"/>
        <v>2</v>
      </c>
      <c r="I70" s="138">
        <f>SUM(I61:I64)</f>
        <v>15</v>
      </c>
      <c r="J70" s="137">
        <f t="shared" si="38"/>
        <v>1</v>
      </c>
      <c r="K70" s="136">
        <f t="shared" si="38"/>
        <v>52</v>
      </c>
      <c r="L70" s="136">
        <f t="shared" si="38"/>
        <v>2</v>
      </c>
      <c r="M70" s="138">
        <f>SUM(M61:M64)</f>
        <v>55</v>
      </c>
      <c r="N70" s="137">
        <f t="shared" si="39"/>
        <v>2</v>
      </c>
      <c r="O70" s="136">
        <f t="shared" si="39"/>
        <v>13</v>
      </c>
      <c r="P70" s="136">
        <f t="shared" si="39"/>
        <v>49</v>
      </c>
      <c r="Q70" s="138">
        <f t="shared" si="35"/>
        <v>64</v>
      </c>
      <c r="R70" s="359">
        <f t="shared" si="35"/>
        <v>152</v>
      </c>
    </row>
    <row r="71" spans="1:18" s="359" customFormat="1" ht="14" hidden="1" thickBot="1" x14ac:dyDescent="0.2">
      <c r="A71" s="363" t="s">
        <v>115</v>
      </c>
      <c r="B71" s="224">
        <f t="shared" si="36"/>
        <v>3</v>
      </c>
      <c r="C71" s="225">
        <f t="shared" si="36"/>
        <v>10</v>
      </c>
      <c r="D71" s="225">
        <f t="shared" si="36"/>
        <v>2</v>
      </c>
      <c r="E71" s="296">
        <f>SUM(E62:E65)</f>
        <v>15</v>
      </c>
      <c r="F71" s="224">
        <f t="shared" si="37"/>
        <v>7</v>
      </c>
      <c r="G71" s="225">
        <f t="shared" si="37"/>
        <v>5</v>
      </c>
      <c r="H71" s="225">
        <f t="shared" si="37"/>
        <v>3</v>
      </c>
      <c r="I71" s="296">
        <f>SUM(I62:I65)</f>
        <v>15</v>
      </c>
      <c r="J71" s="224">
        <f t="shared" si="38"/>
        <v>1</v>
      </c>
      <c r="K71" s="225">
        <f t="shared" si="38"/>
        <v>39</v>
      </c>
      <c r="L71" s="225">
        <f t="shared" si="38"/>
        <v>2</v>
      </c>
      <c r="M71" s="296">
        <f>SUM(M62:M65)</f>
        <v>42</v>
      </c>
      <c r="N71" s="224">
        <f t="shared" si="39"/>
        <v>0</v>
      </c>
      <c r="O71" s="225">
        <f t="shared" si="39"/>
        <v>8</v>
      </c>
      <c r="P71" s="225">
        <f t="shared" si="39"/>
        <v>38</v>
      </c>
      <c r="Q71" s="296">
        <f t="shared" si="35"/>
        <v>46</v>
      </c>
      <c r="R71" s="359">
        <f t="shared" si="35"/>
        <v>118</v>
      </c>
    </row>
    <row r="72" spans="1:18" x14ac:dyDescent="0.15">
      <c r="A72" s="365"/>
      <c r="B72" s="161"/>
      <c r="C72" s="162"/>
      <c r="D72" s="162"/>
      <c r="E72" s="176"/>
      <c r="F72" s="161"/>
      <c r="G72" s="162"/>
      <c r="H72" s="162"/>
      <c r="I72" s="176"/>
      <c r="J72" s="161"/>
      <c r="K72" s="162"/>
      <c r="L72" s="162"/>
      <c r="M72" s="176"/>
      <c r="N72" s="161"/>
      <c r="O72" s="162"/>
      <c r="P72" s="162"/>
      <c r="Q72" s="176"/>
      <c r="R72" s="177"/>
    </row>
    <row r="73" spans="1:18" x14ac:dyDescent="0.15">
      <c r="A73" s="364" t="s">
        <v>114</v>
      </c>
      <c r="B73" s="142">
        <f t="shared" ref="B73:R73" si="40">SUM(B58:B65)</f>
        <v>7</v>
      </c>
      <c r="C73" s="169">
        <f t="shared" si="40"/>
        <v>16</v>
      </c>
      <c r="D73" s="169">
        <f t="shared" si="40"/>
        <v>9</v>
      </c>
      <c r="E73" s="172">
        <f t="shared" si="40"/>
        <v>32</v>
      </c>
      <c r="F73" s="142">
        <f t="shared" si="40"/>
        <v>15</v>
      </c>
      <c r="G73" s="169">
        <f t="shared" si="40"/>
        <v>14</v>
      </c>
      <c r="H73" s="169">
        <f t="shared" si="40"/>
        <v>4</v>
      </c>
      <c r="I73" s="172">
        <f t="shared" si="40"/>
        <v>33</v>
      </c>
      <c r="J73" s="142">
        <f t="shared" si="40"/>
        <v>2</v>
      </c>
      <c r="K73" s="169">
        <f t="shared" si="40"/>
        <v>83</v>
      </c>
      <c r="L73" s="169">
        <f t="shared" si="40"/>
        <v>2</v>
      </c>
      <c r="M73" s="172">
        <f t="shared" si="40"/>
        <v>87</v>
      </c>
      <c r="N73" s="142">
        <f t="shared" si="40"/>
        <v>2</v>
      </c>
      <c r="O73" s="169">
        <f t="shared" si="40"/>
        <v>16</v>
      </c>
      <c r="P73" s="169">
        <f t="shared" si="40"/>
        <v>69</v>
      </c>
      <c r="Q73" s="172">
        <f t="shared" si="40"/>
        <v>87</v>
      </c>
      <c r="R73" s="180">
        <f t="shared" si="40"/>
        <v>239</v>
      </c>
    </row>
    <row r="74" spans="1:18" x14ac:dyDescent="0.15">
      <c r="A74" s="364" t="s">
        <v>11</v>
      </c>
      <c r="B74" s="142">
        <f t="shared" ref="B74:R74" si="41">MAX(B67:B71)</f>
        <v>7</v>
      </c>
      <c r="C74" s="169">
        <f t="shared" si="41"/>
        <v>16</v>
      </c>
      <c r="D74" s="169">
        <f t="shared" si="41"/>
        <v>9</v>
      </c>
      <c r="E74" s="172">
        <f t="shared" si="41"/>
        <v>21</v>
      </c>
      <c r="F74" s="142">
        <f t="shared" si="41"/>
        <v>15</v>
      </c>
      <c r="G74" s="169">
        <f t="shared" si="41"/>
        <v>14</v>
      </c>
      <c r="H74" s="169">
        <f t="shared" si="41"/>
        <v>4</v>
      </c>
      <c r="I74" s="172">
        <f t="shared" si="41"/>
        <v>23</v>
      </c>
      <c r="J74" s="142">
        <f t="shared" si="41"/>
        <v>2</v>
      </c>
      <c r="K74" s="169">
        <f t="shared" si="41"/>
        <v>83</v>
      </c>
      <c r="L74" s="169">
        <f t="shared" si="41"/>
        <v>2</v>
      </c>
      <c r="M74" s="172">
        <f t="shared" si="41"/>
        <v>57</v>
      </c>
      <c r="N74" s="142">
        <f t="shared" si="41"/>
        <v>2</v>
      </c>
      <c r="O74" s="169">
        <f t="shared" si="41"/>
        <v>16</v>
      </c>
      <c r="P74" s="169">
        <f t="shared" si="41"/>
        <v>69</v>
      </c>
      <c r="Q74" s="172">
        <f t="shared" si="41"/>
        <v>64</v>
      </c>
      <c r="R74" s="180">
        <f t="shared" si="41"/>
        <v>160</v>
      </c>
    </row>
    <row r="75" spans="1:18" x14ac:dyDescent="0.15">
      <c r="A75" s="364" t="s">
        <v>12</v>
      </c>
      <c r="B75" s="142">
        <f t="shared" ref="B75:R75" si="42">SUM(B58:B65)/2</f>
        <v>3.5</v>
      </c>
      <c r="C75" s="169">
        <f t="shared" si="42"/>
        <v>8</v>
      </c>
      <c r="D75" s="169">
        <f t="shared" si="42"/>
        <v>4.5</v>
      </c>
      <c r="E75" s="172">
        <f t="shared" si="42"/>
        <v>16</v>
      </c>
      <c r="F75" s="142">
        <f t="shared" si="42"/>
        <v>7.5</v>
      </c>
      <c r="G75" s="169">
        <f t="shared" si="42"/>
        <v>7</v>
      </c>
      <c r="H75" s="169">
        <f t="shared" si="42"/>
        <v>2</v>
      </c>
      <c r="I75" s="172">
        <f t="shared" si="42"/>
        <v>16.5</v>
      </c>
      <c r="J75" s="142">
        <f t="shared" si="42"/>
        <v>1</v>
      </c>
      <c r="K75" s="169">
        <f t="shared" si="42"/>
        <v>41.5</v>
      </c>
      <c r="L75" s="169">
        <f t="shared" si="42"/>
        <v>1</v>
      </c>
      <c r="M75" s="172">
        <f t="shared" si="42"/>
        <v>43.5</v>
      </c>
      <c r="N75" s="142">
        <f t="shared" si="42"/>
        <v>1</v>
      </c>
      <c r="O75" s="169">
        <f t="shared" si="42"/>
        <v>8</v>
      </c>
      <c r="P75" s="169">
        <f t="shared" si="42"/>
        <v>34.5</v>
      </c>
      <c r="Q75" s="172">
        <f t="shared" si="42"/>
        <v>43.5</v>
      </c>
      <c r="R75" s="180">
        <f t="shared" si="42"/>
        <v>119.5</v>
      </c>
    </row>
    <row r="76" spans="1:18" ht="14" thickBot="1" x14ac:dyDescent="0.2">
      <c r="A76" s="363"/>
      <c r="B76" s="182"/>
      <c r="C76" s="183"/>
      <c r="D76" s="183"/>
      <c r="E76" s="184"/>
      <c r="F76" s="182"/>
      <c r="G76" s="183"/>
      <c r="H76" s="183"/>
      <c r="I76" s="184"/>
      <c r="J76" s="182"/>
      <c r="K76" s="183"/>
      <c r="L76" s="183"/>
      <c r="M76" s="184"/>
      <c r="N76" s="182"/>
      <c r="O76" s="183"/>
      <c r="P76" s="183"/>
      <c r="Q76" s="184"/>
      <c r="R76" s="185"/>
    </row>
    <row r="77" spans="1:18" x14ac:dyDescent="0.15">
      <c r="A77" s="377"/>
      <c r="B77" s="125"/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5"/>
    </row>
    <row r="78" spans="1:18" ht="14" thickBot="1" x14ac:dyDescent="0.2">
      <c r="A78" s="354"/>
      <c r="B78" s="354" t="str">
        <f>Upland_Glenmore!B78</f>
        <v>Wednesday 14 March 2012</v>
      </c>
      <c r="D78" s="362"/>
      <c r="H78" s="354" t="str">
        <f>'cycle (2)'!B6</f>
        <v>Fine and Dry</v>
      </c>
    </row>
    <row r="79" spans="1:18" x14ac:dyDescent="0.15">
      <c r="A79" s="376"/>
      <c r="B79" s="174" t="s">
        <v>3</v>
      </c>
      <c r="C79" s="350"/>
      <c r="D79" s="350"/>
      <c r="E79" s="375"/>
      <c r="F79" s="174" t="s">
        <v>4</v>
      </c>
      <c r="G79" s="350"/>
      <c r="H79" s="350"/>
      <c r="I79" s="375"/>
      <c r="J79" s="174" t="s">
        <v>5</v>
      </c>
      <c r="K79" s="350"/>
      <c r="L79" s="350"/>
      <c r="M79" s="375"/>
      <c r="N79" s="174" t="s">
        <v>6</v>
      </c>
      <c r="O79" s="350"/>
      <c r="P79" s="350"/>
      <c r="Q79" s="375"/>
      <c r="R79" s="177" t="s">
        <v>36</v>
      </c>
    </row>
    <row r="80" spans="1:18" s="359" customFormat="1" ht="14" thickBot="1" x14ac:dyDescent="0.2">
      <c r="A80" s="369"/>
      <c r="B80" s="345"/>
      <c r="C80" s="346" t="str">
        <f>C55</f>
        <v>Evans Bay (N)</v>
      </c>
      <c r="D80" s="343"/>
      <c r="E80" s="374"/>
      <c r="F80" s="345"/>
      <c r="G80" s="346" t="str">
        <f>G55</f>
        <v>Wellington</v>
      </c>
      <c r="H80" s="343"/>
      <c r="I80" s="374"/>
      <c r="J80" s="345"/>
      <c r="K80" s="346" t="str">
        <f>K55</f>
        <v>Evans Bay (S)</v>
      </c>
      <c r="L80" s="343"/>
      <c r="M80" s="374"/>
      <c r="N80" s="345"/>
      <c r="O80" s="346" t="str">
        <f>O55</f>
        <v>Cobham</v>
      </c>
      <c r="P80" s="343"/>
      <c r="Q80" s="374"/>
      <c r="R80" s="221"/>
    </row>
    <row r="81" spans="1:18" s="370" customFormat="1" ht="11" x14ac:dyDescent="0.15">
      <c r="A81" s="373"/>
      <c r="B81" s="339" t="s">
        <v>7</v>
      </c>
      <c r="C81" s="337" t="s">
        <v>8</v>
      </c>
      <c r="D81" s="337" t="s">
        <v>9</v>
      </c>
      <c r="E81" s="372" t="s">
        <v>10</v>
      </c>
      <c r="F81" s="339" t="s">
        <v>7</v>
      </c>
      <c r="G81" s="337" t="s">
        <v>8</v>
      </c>
      <c r="H81" s="337" t="s">
        <v>9</v>
      </c>
      <c r="I81" s="372" t="s">
        <v>10</v>
      </c>
      <c r="J81" s="339" t="s">
        <v>7</v>
      </c>
      <c r="K81" s="337" t="s">
        <v>8</v>
      </c>
      <c r="L81" s="337" t="s">
        <v>9</v>
      </c>
      <c r="M81" s="372" t="s">
        <v>10</v>
      </c>
      <c r="N81" s="339" t="s">
        <v>7</v>
      </c>
      <c r="O81" s="337" t="s">
        <v>8</v>
      </c>
      <c r="P81" s="337" t="s">
        <v>9</v>
      </c>
      <c r="Q81" s="372" t="s">
        <v>10</v>
      </c>
      <c r="R81" s="371"/>
    </row>
    <row r="82" spans="1:18" s="359" customFormat="1" x14ac:dyDescent="0.15">
      <c r="A82" s="369"/>
      <c r="B82" s="330"/>
      <c r="C82" s="328"/>
      <c r="D82" s="328"/>
      <c r="E82" s="368"/>
      <c r="F82" s="330"/>
      <c r="G82" s="328"/>
      <c r="H82" s="328"/>
      <c r="I82" s="368"/>
      <c r="J82" s="330"/>
      <c r="K82" s="328"/>
      <c r="L82" s="328"/>
      <c r="M82" s="368"/>
      <c r="N82" s="330"/>
      <c r="O82" s="328"/>
      <c r="P82" s="328"/>
      <c r="Q82" s="367"/>
      <c r="R82" s="221"/>
    </row>
    <row r="83" spans="1:18" s="359" customFormat="1" x14ac:dyDescent="0.15">
      <c r="A83" s="360" t="s">
        <v>127</v>
      </c>
      <c r="B83" s="132">
        <v>2</v>
      </c>
      <c r="C83" s="133">
        <v>0</v>
      </c>
      <c r="D83" s="133">
        <v>0</v>
      </c>
      <c r="E83" s="134">
        <f t="shared" ref="E83:E90" si="43">SUM(B83:D83)</f>
        <v>2</v>
      </c>
      <c r="F83" s="132">
        <v>2</v>
      </c>
      <c r="G83" s="133">
        <v>7</v>
      </c>
      <c r="H83" s="133">
        <v>0</v>
      </c>
      <c r="I83" s="134">
        <f t="shared" ref="I83:I90" si="44">SUM(F83:H83)</f>
        <v>9</v>
      </c>
      <c r="J83" s="132">
        <v>1</v>
      </c>
      <c r="K83" s="133">
        <v>2</v>
      </c>
      <c r="L83" s="133">
        <v>0</v>
      </c>
      <c r="M83" s="134">
        <f t="shared" ref="M83:M90" si="45">SUM(J83:L83)</f>
        <v>3</v>
      </c>
      <c r="N83" s="132">
        <v>1</v>
      </c>
      <c r="O83" s="133">
        <v>0</v>
      </c>
      <c r="P83" s="133">
        <v>8</v>
      </c>
      <c r="Q83" s="134">
        <f t="shared" ref="Q83:Q90" si="46">SUM(N83:P83)</f>
        <v>9</v>
      </c>
      <c r="R83" s="135">
        <f t="shared" ref="R83:R90" si="47">E83+I83+M83+Q83</f>
        <v>23</v>
      </c>
    </row>
    <row r="84" spans="1:18" s="359" customFormat="1" x14ac:dyDescent="0.15">
      <c r="A84" s="360" t="s">
        <v>126</v>
      </c>
      <c r="B84" s="132">
        <v>2</v>
      </c>
      <c r="C84" s="133">
        <v>2</v>
      </c>
      <c r="D84" s="133">
        <v>1</v>
      </c>
      <c r="E84" s="134">
        <f t="shared" si="43"/>
        <v>5</v>
      </c>
      <c r="F84" s="132">
        <v>2</v>
      </c>
      <c r="G84" s="133">
        <v>2</v>
      </c>
      <c r="H84" s="133">
        <v>1</v>
      </c>
      <c r="I84" s="134">
        <f t="shared" si="44"/>
        <v>5</v>
      </c>
      <c r="J84" s="132">
        <v>0</v>
      </c>
      <c r="K84" s="133">
        <v>15</v>
      </c>
      <c r="L84" s="133">
        <v>0</v>
      </c>
      <c r="M84" s="134">
        <f t="shared" si="45"/>
        <v>15</v>
      </c>
      <c r="N84" s="132">
        <v>0</v>
      </c>
      <c r="O84" s="133">
        <v>2</v>
      </c>
      <c r="P84" s="133">
        <v>5</v>
      </c>
      <c r="Q84" s="134">
        <f t="shared" si="46"/>
        <v>7</v>
      </c>
      <c r="R84" s="135">
        <f t="shared" si="47"/>
        <v>32</v>
      </c>
    </row>
    <row r="85" spans="1:18" s="359" customFormat="1" x14ac:dyDescent="0.15">
      <c r="A85" s="360" t="s">
        <v>125</v>
      </c>
      <c r="B85" s="132">
        <v>2</v>
      </c>
      <c r="C85" s="133">
        <v>0</v>
      </c>
      <c r="D85" s="133">
        <v>2</v>
      </c>
      <c r="E85" s="134">
        <f t="shared" si="43"/>
        <v>4</v>
      </c>
      <c r="F85" s="132">
        <v>2</v>
      </c>
      <c r="G85" s="133">
        <v>1</v>
      </c>
      <c r="H85" s="133">
        <v>1</v>
      </c>
      <c r="I85" s="134">
        <f t="shared" si="44"/>
        <v>4</v>
      </c>
      <c r="J85" s="132">
        <v>1</v>
      </c>
      <c r="K85" s="133">
        <v>13</v>
      </c>
      <c r="L85" s="133">
        <v>2</v>
      </c>
      <c r="M85" s="134">
        <f t="shared" si="45"/>
        <v>16</v>
      </c>
      <c r="N85" s="132">
        <v>0</v>
      </c>
      <c r="O85" s="133">
        <v>3</v>
      </c>
      <c r="P85" s="133">
        <v>20</v>
      </c>
      <c r="Q85" s="134">
        <f t="shared" si="46"/>
        <v>23</v>
      </c>
      <c r="R85" s="135">
        <f t="shared" si="47"/>
        <v>47</v>
      </c>
    </row>
    <row r="86" spans="1:18" s="359" customFormat="1" x14ac:dyDescent="0.15">
      <c r="A86" s="360" t="s">
        <v>124</v>
      </c>
      <c r="B86" s="132">
        <v>1</v>
      </c>
      <c r="C86" s="133">
        <v>1</v>
      </c>
      <c r="D86" s="133">
        <v>2</v>
      </c>
      <c r="E86" s="134">
        <f t="shared" si="43"/>
        <v>4</v>
      </c>
      <c r="F86" s="132">
        <v>0</v>
      </c>
      <c r="G86" s="133">
        <v>3</v>
      </c>
      <c r="H86" s="133">
        <v>0</v>
      </c>
      <c r="I86" s="134">
        <f t="shared" si="44"/>
        <v>3</v>
      </c>
      <c r="J86" s="132">
        <v>1</v>
      </c>
      <c r="K86" s="133">
        <v>22</v>
      </c>
      <c r="L86" s="133">
        <v>0</v>
      </c>
      <c r="M86" s="134">
        <f t="shared" si="45"/>
        <v>23</v>
      </c>
      <c r="N86" s="132">
        <v>0</v>
      </c>
      <c r="O86" s="133">
        <v>7</v>
      </c>
      <c r="P86" s="133">
        <v>11</v>
      </c>
      <c r="Q86" s="134">
        <f t="shared" si="46"/>
        <v>18</v>
      </c>
      <c r="R86" s="135">
        <f t="shared" si="47"/>
        <v>48</v>
      </c>
    </row>
    <row r="87" spans="1:18" s="359" customFormat="1" x14ac:dyDescent="0.15">
      <c r="A87" s="360" t="s">
        <v>123</v>
      </c>
      <c r="B87" s="132">
        <v>1</v>
      </c>
      <c r="C87" s="133">
        <v>0</v>
      </c>
      <c r="D87" s="133">
        <v>3</v>
      </c>
      <c r="E87" s="134">
        <f t="shared" si="43"/>
        <v>4</v>
      </c>
      <c r="F87" s="132">
        <v>1</v>
      </c>
      <c r="G87" s="133">
        <v>1</v>
      </c>
      <c r="H87" s="133">
        <v>0</v>
      </c>
      <c r="I87" s="134">
        <f t="shared" si="44"/>
        <v>2</v>
      </c>
      <c r="J87" s="132">
        <v>0</v>
      </c>
      <c r="K87" s="133">
        <v>3</v>
      </c>
      <c r="L87" s="133">
        <v>0</v>
      </c>
      <c r="M87" s="134">
        <f t="shared" si="45"/>
        <v>3</v>
      </c>
      <c r="N87" s="132">
        <v>1</v>
      </c>
      <c r="O87" s="133">
        <v>5</v>
      </c>
      <c r="P87" s="133">
        <v>10</v>
      </c>
      <c r="Q87" s="134">
        <f t="shared" si="46"/>
        <v>16</v>
      </c>
      <c r="R87" s="135">
        <f t="shared" si="47"/>
        <v>25</v>
      </c>
    </row>
    <row r="88" spans="1:18" s="359" customFormat="1" x14ac:dyDescent="0.15">
      <c r="A88" s="360" t="s">
        <v>122</v>
      </c>
      <c r="B88" s="132">
        <v>3</v>
      </c>
      <c r="C88" s="133">
        <v>3</v>
      </c>
      <c r="D88" s="133">
        <v>1</v>
      </c>
      <c r="E88" s="134">
        <f t="shared" si="43"/>
        <v>7</v>
      </c>
      <c r="F88" s="132">
        <v>2</v>
      </c>
      <c r="G88" s="133">
        <v>2</v>
      </c>
      <c r="H88" s="133">
        <v>1</v>
      </c>
      <c r="I88" s="134">
        <f t="shared" si="44"/>
        <v>5</v>
      </c>
      <c r="J88" s="132">
        <v>0</v>
      </c>
      <c r="K88" s="133">
        <v>7</v>
      </c>
      <c r="L88" s="133">
        <v>0</v>
      </c>
      <c r="M88" s="134">
        <f t="shared" si="45"/>
        <v>7</v>
      </c>
      <c r="N88" s="132">
        <v>0</v>
      </c>
      <c r="O88" s="133">
        <v>5</v>
      </c>
      <c r="P88" s="133">
        <v>8</v>
      </c>
      <c r="Q88" s="134">
        <f t="shared" si="46"/>
        <v>13</v>
      </c>
      <c r="R88" s="135">
        <f t="shared" si="47"/>
        <v>32</v>
      </c>
    </row>
    <row r="89" spans="1:18" s="359" customFormat="1" x14ac:dyDescent="0.15">
      <c r="A89" s="360" t="s">
        <v>121</v>
      </c>
      <c r="B89" s="132">
        <v>1</v>
      </c>
      <c r="C89" s="133">
        <v>2</v>
      </c>
      <c r="D89" s="133">
        <v>0</v>
      </c>
      <c r="E89" s="134">
        <f t="shared" si="43"/>
        <v>3</v>
      </c>
      <c r="F89" s="132">
        <v>0</v>
      </c>
      <c r="G89" s="133">
        <v>1</v>
      </c>
      <c r="H89" s="133">
        <v>2</v>
      </c>
      <c r="I89" s="134">
        <f t="shared" si="44"/>
        <v>3</v>
      </c>
      <c r="J89" s="132">
        <v>0</v>
      </c>
      <c r="K89" s="133">
        <v>4</v>
      </c>
      <c r="L89" s="133">
        <v>0</v>
      </c>
      <c r="M89" s="134">
        <f t="shared" si="45"/>
        <v>4</v>
      </c>
      <c r="N89" s="132">
        <v>1</v>
      </c>
      <c r="O89" s="133">
        <v>0</v>
      </c>
      <c r="P89" s="133">
        <v>8</v>
      </c>
      <c r="Q89" s="134">
        <f t="shared" si="46"/>
        <v>9</v>
      </c>
      <c r="R89" s="135">
        <f t="shared" si="47"/>
        <v>19</v>
      </c>
    </row>
    <row r="90" spans="1:18" s="359" customFormat="1" x14ac:dyDescent="0.15">
      <c r="A90" s="360" t="s">
        <v>120</v>
      </c>
      <c r="B90" s="132">
        <v>6</v>
      </c>
      <c r="C90" s="133">
        <v>1</v>
      </c>
      <c r="D90" s="133">
        <v>1</v>
      </c>
      <c r="E90" s="134">
        <f t="shared" si="43"/>
        <v>8</v>
      </c>
      <c r="F90" s="132">
        <v>1</v>
      </c>
      <c r="G90" s="133">
        <v>3</v>
      </c>
      <c r="H90" s="133">
        <v>1</v>
      </c>
      <c r="I90" s="134">
        <f t="shared" si="44"/>
        <v>5</v>
      </c>
      <c r="J90" s="132">
        <v>0</v>
      </c>
      <c r="K90" s="133">
        <v>6</v>
      </c>
      <c r="L90" s="133">
        <v>0</v>
      </c>
      <c r="M90" s="134">
        <f t="shared" si="45"/>
        <v>6</v>
      </c>
      <c r="N90" s="132">
        <v>0</v>
      </c>
      <c r="O90" s="133">
        <v>3</v>
      </c>
      <c r="P90" s="133">
        <v>2</v>
      </c>
      <c r="Q90" s="134">
        <f t="shared" si="46"/>
        <v>5</v>
      </c>
      <c r="R90" s="135">
        <f t="shared" si="47"/>
        <v>24</v>
      </c>
    </row>
    <row r="91" spans="1:18" s="359" customFormat="1" ht="14" thickBot="1" x14ac:dyDescent="0.2">
      <c r="A91" s="364"/>
      <c r="B91" s="137"/>
      <c r="C91" s="136"/>
      <c r="D91" s="136"/>
      <c r="E91" s="138"/>
      <c r="F91" s="137"/>
      <c r="G91" s="136"/>
      <c r="H91" s="136"/>
      <c r="I91" s="138"/>
      <c r="J91" s="137"/>
      <c r="K91" s="136"/>
      <c r="L91" s="136"/>
      <c r="M91" s="138"/>
      <c r="N91" s="137"/>
      <c r="O91" s="136"/>
      <c r="P91" s="136"/>
      <c r="Q91" s="138"/>
      <c r="R91" s="366"/>
    </row>
    <row r="92" spans="1:18" s="359" customFormat="1" ht="14" hidden="1" thickBot="1" x14ac:dyDescent="0.2">
      <c r="A92" s="364" t="s">
        <v>119</v>
      </c>
      <c r="B92" s="137">
        <f>SUM(B83:B90)</f>
        <v>18</v>
      </c>
      <c r="C92" s="136">
        <f>SUM(C83:C90)</f>
        <v>9</v>
      </c>
      <c r="D92" s="136">
        <f>SUM(D83:D90)</f>
        <v>10</v>
      </c>
      <c r="E92" s="138">
        <f>SUM(E83:E86)</f>
        <v>15</v>
      </c>
      <c r="F92" s="137">
        <f>SUM(F83:F90)</f>
        <v>10</v>
      </c>
      <c r="G92" s="136">
        <f>SUM(G83:G90)</f>
        <v>20</v>
      </c>
      <c r="H92" s="136">
        <f>SUM(H83:H90)</f>
        <v>6</v>
      </c>
      <c r="I92" s="138">
        <f>SUM(I83:I86)</f>
        <v>21</v>
      </c>
      <c r="J92" s="137">
        <f>SUM(J83:J90)</f>
        <v>3</v>
      </c>
      <c r="K92" s="136">
        <f>SUM(K83:K90)</f>
        <v>72</v>
      </c>
      <c r="L92" s="136">
        <f>SUM(L83:L90)</f>
        <v>2</v>
      </c>
      <c r="M92" s="138">
        <f>SUM(M83:M86)</f>
        <v>57</v>
      </c>
      <c r="N92" s="137">
        <f>SUM(N83:N90)</f>
        <v>3</v>
      </c>
      <c r="O92" s="136">
        <f>SUM(O83:O90)</f>
        <v>25</v>
      </c>
      <c r="P92" s="136">
        <f>SUM(P83:P90)</f>
        <v>72</v>
      </c>
      <c r="Q92" s="138">
        <f t="shared" ref="Q92:R96" si="48">SUM(Q83:Q86)</f>
        <v>57</v>
      </c>
      <c r="R92" s="359">
        <f t="shared" si="48"/>
        <v>150</v>
      </c>
    </row>
    <row r="93" spans="1:18" s="359" customFormat="1" ht="14" hidden="1" thickBot="1" x14ac:dyDescent="0.2">
      <c r="A93" s="364" t="s">
        <v>118</v>
      </c>
      <c r="B93" s="137">
        <f t="shared" ref="B93:D96" si="49">SUM(B84:B87)</f>
        <v>6</v>
      </c>
      <c r="C93" s="136">
        <f t="shared" si="49"/>
        <v>3</v>
      </c>
      <c r="D93" s="136">
        <f t="shared" si="49"/>
        <v>8</v>
      </c>
      <c r="E93" s="138">
        <f>SUM(E84:E87)</f>
        <v>17</v>
      </c>
      <c r="F93" s="137">
        <f t="shared" ref="F93:H96" si="50">SUM(F84:F87)</f>
        <v>5</v>
      </c>
      <c r="G93" s="136">
        <f t="shared" si="50"/>
        <v>7</v>
      </c>
      <c r="H93" s="136">
        <f t="shared" si="50"/>
        <v>2</v>
      </c>
      <c r="I93" s="138">
        <f>SUM(I84:I87)</f>
        <v>14</v>
      </c>
      <c r="J93" s="137">
        <f t="shared" ref="J93:L96" si="51">SUM(J84:J87)</f>
        <v>2</v>
      </c>
      <c r="K93" s="136">
        <f t="shared" si="51"/>
        <v>53</v>
      </c>
      <c r="L93" s="136">
        <f t="shared" si="51"/>
        <v>2</v>
      </c>
      <c r="M93" s="138">
        <f>SUM(M84:M87)</f>
        <v>57</v>
      </c>
      <c r="N93" s="137">
        <f t="shared" ref="N93:P96" si="52">SUM(N84:N87)</f>
        <v>1</v>
      </c>
      <c r="O93" s="136">
        <f t="shared" si="52"/>
        <v>17</v>
      </c>
      <c r="P93" s="136">
        <f t="shared" si="52"/>
        <v>46</v>
      </c>
      <c r="Q93" s="138">
        <f t="shared" si="48"/>
        <v>64</v>
      </c>
      <c r="R93" s="359">
        <f t="shared" si="48"/>
        <v>152</v>
      </c>
    </row>
    <row r="94" spans="1:18" s="359" customFormat="1" ht="14" hidden="1" thickBot="1" x14ac:dyDescent="0.2">
      <c r="A94" s="364" t="s">
        <v>117</v>
      </c>
      <c r="B94" s="137">
        <f t="shared" si="49"/>
        <v>7</v>
      </c>
      <c r="C94" s="136">
        <f t="shared" si="49"/>
        <v>4</v>
      </c>
      <c r="D94" s="136">
        <f t="shared" si="49"/>
        <v>8</v>
      </c>
      <c r="E94" s="138">
        <f>SUM(E85:E88)</f>
        <v>19</v>
      </c>
      <c r="F94" s="137">
        <f t="shared" si="50"/>
        <v>5</v>
      </c>
      <c r="G94" s="136">
        <f t="shared" si="50"/>
        <v>7</v>
      </c>
      <c r="H94" s="136">
        <f t="shared" si="50"/>
        <v>2</v>
      </c>
      <c r="I94" s="138">
        <f>SUM(I85:I88)</f>
        <v>14</v>
      </c>
      <c r="J94" s="137">
        <f t="shared" si="51"/>
        <v>2</v>
      </c>
      <c r="K94" s="136">
        <f t="shared" si="51"/>
        <v>45</v>
      </c>
      <c r="L94" s="136">
        <f t="shared" si="51"/>
        <v>2</v>
      </c>
      <c r="M94" s="138">
        <f>SUM(M85:M88)</f>
        <v>49</v>
      </c>
      <c r="N94" s="137">
        <f t="shared" si="52"/>
        <v>1</v>
      </c>
      <c r="O94" s="136">
        <f t="shared" si="52"/>
        <v>20</v>
      </c>
      <c r="P94" s="136">
        <f t="shared" si="52"/>
        <v>49</v>
      </c>
      <c r="Q94" s="138">
        <f t="shared" si="48"/>
        <v>70</v>
      </c>
      <c r="R94" s="359">
        <f t="shared" si="48"/>
        <v>152</v>
      </c>
    </row>
    <row r="95" spans="1:18" s="359" customFormat="1" ht="14" hidden="1" thickBot="1" x14ac:dyDescent="0.2">
      <c r="A95" s="364" t="s">
        <v>116</v>
      </c>
      <c r="B95" s="137">
        <f t="shared" si="49"/>
        <v>6</v>
      </c>
      <c r="C95" s="136">
        <f t="shared" si="49"/>
        <v>6</v>
      </c>
      <c r="D95" s="136">
        <f t="shared" si="49"/>
        <v>6</v>
      </c>
      <c r="E95" s="138">
        <f>SUM(E86:E89)</f>
        <v>18</v>
      </c>
      <c r="F95" s="137">
        <f t="shared" si="50"/>
        <v>3</v>
      </c>
      <c r="G95" s="136">
        <f t="shared" si="50"/>
        <v>7</v>
      </c>
      <c r="H95" s="136">
        <f t="shared" si="50"/>
        <v>3</v>
      </c>
      <c r="I95" s="138">
        <f>SUM(I86:I89)</f>
        <v>13</v>
      </c>
      <c r="J95" s="137">
        <f t="shared" si="51"/>
        <v>1</v>
      </c>
      <c r="K95" s="136">
        <f t="shared" si="51"/>
        <v>36</v>
      </c>
      <c r="L95" s="136">
        <f t="shared" si="51"/>
        <v>0</v>
      </c>
      <c r="M95" s="138">
        <f>SUM(M86:M89)</f>
        <v>37</v>
      </c>
      <c r="N95" s="137">
        <f t="shared" si="52"/>
        <v>2</v>
      </c>
      <c r="O95" s="136">
        <f t="shared" si="52"/>
        <v>17</v>
      </c>
      <c r="P95" s="136">
        <f t="shared" si="52"/>
        <v>37</v>
      </c>
      <c r="Q95" s="138">
        <f t="shared" si="48"/>
        <v>56</v>
      </c>
      <c r="R95" s="359">
        <f t="shared" si="48"/>
        <v>124</v>
      </c>
    </row>
    <row r="96" spans="1:18" s="359" customFormat="1" ht="14" hidden="1" thickBot="1" x14ac:dyDescent="0.2">
      <c r="A96" s="363" t="s">
        <v>115</v>
      </c>
      <c r="B96" s="224">
        <f t="shared" si="49"/>
        <v>11</v>
      </c>
      <c r="C96" s="225">
        <f t="shared" si="49"/>
        <v>6</v>
      </c>
      <c r="D96" s="225">
        <f t="shared" si="49"/>
        <v>5</v>
      </c>
      <c r="E96" s="296">
        <f>SUM(E87:E90)</f>
        <v>22</v>
      </c>
      <c r="F96" s="224">
        <f t="shared" si="50"/>
        <v>4</v>
      </c>
      <c r="G96" s="225">
        <f t="shared" si="50"/>
        <v>7</v>
      </c>
      <c r="H96" s="225">
        <f t="shared" si="50"/>
        <v>4</v>
      </c>
      <c r="I96" s="296">
        <f>SUM(I87:I90)</f>
        <v>15</v>
      </c>
      <c r="J96" s="224">
        <f t="shared" si="51"/>
        <v>0</v>
      </c>
      <c r="K96" s="225">
        <f t="shared" si="51"/>
        <v>20</v>
      </c>
      <c r="L96" s="225">
        <f t="shared" si="51"/>
        <v>0</v>
      </c>
      <c r="M96" s="296">
        <f>SUM(M87:M90)</f>
        <v>20</v>
      </c>
      <c r="N96" s="224">
        <f t="shared" si="52"/>
        <v>2</v>
      </c>
      <c r="O96" s="225">
        <f t="shared" si="52"/>
        <v>13</v>
      </c>
      <c r="P96" s="225">
        <f t="shared" si="52"/>
        <v>28</v>
      </c>
      <c r="Q96" s="296">
        <f t="shared" si="48"/>
        <v>43</v>
      </c>
      <c r="R96" s="359">
        <f t="shared" si="48"/>
        <v>100</v>
      </c>
    </row>
    <row r="97" spans="1:18" x14ac:dyDescent="0.15">
      <c r="A97" s="365"/>
      <c r="B97" s="161"/>
      <c r="C97" s="162"/>
      <c r="D97" s="162"/>
      <c r="E97" s="176"/>
      <c r="F97" s="161"/>
      <c r="G97" s="162"/>
      <c r="H97" s="162"/>
      <c r="I97" s="176"/>
      <c r="J97" s="161"/>
      <c r="K97" s="162"/>
      <c r="L97" s="162"/>
      <c r="M97" s="176"/>
      <c r="N97" s="161"/>
      <c r="O97" s="162"/>
      <c r="P97" s="162"/>
      <c r="Q97" s="176"/>
      <c r="R97" s="177"/>
    </row>
    <row r="98" spans="1:18" x14ac:dyDescent="0.15">
      <c r="A98" s="364" t="s">
        <v>114</v>
      </c>
      <c r="B98" s="142">
        <f t="shared" ref="B98:R98" si="53">SUM(B83:B90)</f>
        <v>18</v>
      </c>
      <c r="C98" s="169">
        <f t="shared" si="53"/>
        <v>9</v>
      </c>
      <c r="D98" s="169">
        <f t="shared" si="53"/>
        <v>10</v>
      </c>
      <c r="E98" s="172">
        <f t="shared" si="53"/>
        <v>37</v>
      </c>
      <c r="F98" s="142">
        <f t="shared" si="53"/>
        <v>10</v>
      </c>
      <c r="G98" s="169">
        <f t="shared" si="53"/>
        <v>20</v>
      </c>
      <c r="H98" s="169">
        <f t="shared" si="53"/>
        <v>6</v>
      </c>
      <c r="I98" s="172">
        <f t="shared" si="53"/>
        <v>36</v>
      </c>
      <c r="J98" s="142">
        <f t="shared" si="53"/>
        <v>3</v>
      </c>
      <c r="K98" s="169">
        <f t="shared" si="53"/>
        <v>72</v>
      </c>
      <c r="L98" s="169">
        <f t="shared" si="53"/>
        <v>2</v>
      </c>
      <c r="M98" s="172">
        <f t="shared" si="53"/>
        <v>77</v>
      </c>
      <c r="N98" s="142">
        <f t="shared" si="53"/>
        <v>3</v>
      </c>
      <c r="O98" s="169">
        <f t="shared" si="53"/>
        <v>25</v>
      </c>
      <c r="P98" s="169">
        <f t="shared" si="53"/>
        <v>72</v>
      </c>
      <c r="Q98" s="172">
        <f t="shared" si="53"/>
        <v>100</v>
      </c>
      <c r="R98" s="180">
        <f t="shared" si="53"/>
        <v>250</v>
      </c>
    </row>
    <row r="99" spans="1:18" x14ac:dyDescent="0.15">
      <c r="A99" s="364" t="s">
        <v>11</v>
      </c>
      <c r="B99" s="142">
        <f t="shared" ref="B99:R99" si="54">MAX(B92:B96)</f>
        <v>18</v>
      </c>
      <c r="C99" s="169">
        <f t="shared" si="54"/>
        <v>9</v>
      </c>
      <c r="D99" s="169">
        <f t="shared" si="54"/>
        <v>10</v>
      </c>
      <c r="E99" s="172">
        <f t="shared" si="54"/>
        <v>22</v>
      </c>
      <c r="F99" s="142">
        <f t="shared" si="54"/>
        <v>10</v>
      </c>
      <c r="G99" s="169">
        <f t="shared" si="54"/>
        <v>20</v>
      </c>
      <c r="H99" s="169">
        <f t="shared" si="54"/>
        <v>6</v>
      </c>
      <c r="I99" s="172">
        <f t="shared" si="54"/>
        <v>21</v>
      </c>
      <c r="J99" s="142">
        <f t="shared" si="54"/>
        <v>3</v>
      </c>
      <c r="K99" s="169">
        <f t="shared" si="54"/>
        <v>72</v>
      </c>
      <c r="L99" s="169">
        <f t="shared" si="54"/>
        <v>2</v>
      </c>
      <c r="M99" s="172">
        <f t="shared" si="54"/>
        <v>57</v>
      </c>
      <c r="N99" s="142">
        <f t="shared" si="54"/>
        <v>3</v>
      </c>
      <c r="O99" s="169">
        <f t="shared" si="54"/>
        <v>25</v>
      </c>
      <c r="P99" s="169">
        <f t="shared" si="54"/>
        <v>72</v>
      </c>
      <c r="Q99" s="172">
        <f t="shared" si="54"/>
        <v>70</v>
      </c>
      <c r="R99" s="180">
        <f t="shared" si="54"/>
        <v>152</v>
      </c>
    </row>
    <row r="100" spans="1:18" x14ac:dyDescent="0.15">
      <c r="A100" s="364" t="s">
        <v>12</v>
      </c>
      <c r="B100" s="142">
        <f t="shared" ref="B100:R100" si="55">SUM(B83:B90)/2</f>
        <v>9</v>
      </c>
      <c r="C100" s="169">
        <f t="shared" si="55"/>
        <v>4.5</v>
      </c>
      <c r="D100" s="169">
        <f t="shared" si="55"/>
        <v>5</v>
      </c>
      <c r="E100" s="172">
        <f t="shared" si="55"/>
        <v>18.5</v>
      </c>
      <c r="F100" s="142">
        <f t="shared" si="55"/>
        <v>5</v>
      </c>
      <c r="G100" s="169">
        <f t="shared" si="55"/>
        <v>10</v>
      </c>
      <c r="H100" s="169">
        <f t="shared" si="55"/>
        <v>3</v>
      </c>
      <c r="I100" s="172">
        <f t="shared" si="55"/>
        <v>18</v>
      </c>
      <c r="J100" s="142">
        <f t="shared" si="55"/>
        <v>1.5</v>
      </c>
      <c r="K100" s="169">
        <f t="shared" si="55"/>
        <v>36</v>
      </c>
      <c r="L100" s="169">
        <f t="shared" si="55"/>
        <v>1</v>
      </c>
      <c r="M100" s="172">
        <f t="shared" si="55"/>
        <v>38.5</v>
      </c>
      <c r="N100" s="142">
        <f t="shared" si="55"/>
        <v>1.5</v>
      </c>
      <c r="O100" s="169">
        <f t="shared" si="55"/>
        <v>12.5</v>
      </c>
      <c r="P100" s="169">
        <f t="shared" si="55"/>
        <v>36</v>
      </c>
      <c r="Q100" s="172">
        <f t="shared" si="55"/>
        <v>50</v>
      </c>
      <c r="R100" s="180">
        <f t="shared" si="55"/>
        <v>125</v>
      </c>
    </row>
    <row r="101" spans="1:18" ht="14" thickBot="1" x14ac:dyDescent="0.2">
      <c r="A101" s="363"/>
      <c r="B101" s="182"/>
      <c r="C101" s="183"/>
      <c r="D101" s="183"/>
      <c r="E101" s="184"/>
      <c r="F101" s="182"/>
      <c r="G101" s="183"/>
      <c r="H101" s="183"/>
      <c r="I101" s="184"/>
      <c r="J101" s="182"/>
      <c r="K101" s="183"/>
      <c r="L101" s="183"/>
      <c r="M101" s="184"/>
      <c r="N101" s="182"/>
      <c r="O101" s="183"/>
      <c r="P101" s="183"/>
      <c r="Q101" s="184"/>
      <c r="R101" s="185"/>
    </row>
    <row r="102" spans="1:18" x14ac:dyDescent="0.15">
      <c r="A102" s="377"/>
      <c r="B102" s="125"/>
      <c r="C102" s="125"/>
      <c r="D102" s="125"/>
      <c r="E102" s="125"/>
      <c r="F102" s="125"/>
      <c r="G102" s="125"/>
      <c r="H102" s="125"/>
      <c r="I102" s="125"/>
      <c r="J102" s="125"/>
      <c r="K102" s="125"/>
      <c r="L102" s="125"/>
      <c r="M102" s="125"/>
      <c r="N102" s="125"/>
      <c r="O102" s="125"/>
      <c r="P102" s="125"/>
      <c r="Q102" s="125"/>
    </row>
    <row r="103" spans="1:18" ht="14" thickBot="1" x14ac:dyDescent="0.2">
      <c r="A103" s="354"/>
      <c r="B103" s="354" t="str">
        <f>Upland_Glenmore!B103</f>
        <v>Thursday 15 March 2012</v>
      </c>
      <c r="D103" s="362"/>
      <c r="H103" s="354" t="str">
        <f>'cycle (2)'!B7</f>
        <v>Fine and Dry</v>
      </c>
    </row>
    <row r="104" spans="1:18" x14ac:dyDescent="0.15">
      <c r="A104" s="376"/>
      <c r="B104" s="174" t="s">
        <v>3</v>
      </c>
      <c r="C104" s="350"/>
      <c r="D104" s="350"/>
      <c r="E104" s="375"/>
      <c r="F104" s="174" t="s">
        <v>4</v>
      </c>
      <c r="G104" s="350"/>
      <c r="H104" s="350"/>
      <c r="I104" s="375"/>
      <c r="J104" s="174" t="s">
        <v>5</v>
      </c>
      <c r="K104" s="350"/>
      <c r="L104" s="350"/>
      <c r="M104" s="375"/>
      <c r="N104" s="174" t="s">
        <v>6</v>
      </c>
      <c r="O104" s="350"/>
      <c r="P104" s="350"/>
      <c r="Q104" s="375"/>
      <c r="R104" s="177" t="s">
        <v>36</v>
      </c>
    </row>
    <row r="105" spans="1:18" s="359" customFormat="1" ht="14" thickBot="1" x14ac:dyDescent="0.2">
      <c r="A105" s="369"/>
      <c r="B105" s="345"/>
      <c r="C105" s="346" t="str">
        <f>C80</f>
        <v>Evans Bay (N)</v>
      </c>
      <c r="D105" s="343"/>
      <c r="E105" s="374"/>
      <c r="F105" s="345"/>
      <c r="G105" s="346" t="str">
        <f>G80</f>
        <v>Wellington</v>
      </c>
      <c r="H105" s="343"/>
      <c r="I105" s="374"/>
      <c r="J105" s="345"/>
      <c r="K105" s="346" t="str">
        <f>K80</f>
        <v>Evans Bay (S)</v>
      </c>
      <c r="L105" s="343"/>
      <c r="M105" s="374"/>
      <c r="N105" s="345"/>
      <c r="O105" s="346" t="str">
        <f>O80</f>
        <v>Cobham</v>
      </c>
      <c r="P105" s="343"/>
      <c r="Q105" s="374"/>
      <c r="R105" s="221"/>
    </row>
    <row r="106" spans="1:18" s="370" customFormat="1" ht="11" x14ac:dyDescent="0.15">
      <c r="A106" s="373"/>
      <c r="B106" s="339" t="s">
        <v>7</v>
      </c>
      <c r="C106" s="337" t="s">
        <v>8</v>
      </c>
      <c r="D106" s="337" t="s">
        <v>9</v>
      </c>
      <c r="E106" s="372" t="s">
        <v>10</v>
      </c>
      <c r="F106" s="339" t="s">
        <v>7</v>
      </c>
      <c r="G106" s="337" t="s">
        <v>8</v>
      </c>
      <c r="H106" s="337" t="s">
        <v>9</v>
      </c>
      <c r="I106" s="372" t="s">
        <v>10</v>
      </c>
      <c r="J106" s="339" t="s">
        <v>7</v>
      </c>
      <c r="K106" s="337" t="s">
        <v>8</v>
      </c>
      <c r="L106" s="337" t="s">
        <v>9</v>
      </c>
      <c r="M106" s="372" t="s">
        <v>10</v>
      </c>
      <c r="N106" s="339" t="s">
        <v>7</v>
      </c>
      <c r="O106" s="337" t="s">
        <v>8</v>
      </c>
      <c r="P106" s="337" t="s">
        <v>9</v>
      </c>
      <c r="Q106" s="372" t="s">
        <v>10</v>
      </c>
      <c r="R106" s="371"/>
    </row>
    <row r="107" spans="1:18" s="359" customFormat="1" x14ac:dyDescent="0.15">
      <c r="A107" s="369"/>
      <c r="B107" s="330"/>
      <c r="C107" s="328"/>
      <c r="D107" s="328"/>
      <c r="E107" s="368"/>
      <c r="F107" s="330"/>
      <c r="G107" s="328"/>
      <c r="H107" s="328"/>
      <c r="I107" s="368"/>
      <c r="J107" s="330"/>
      <c r="K107" s="328"/>
      <c r="L107" s="328"/>
      <c r="M107" s="368"/>
      <c r="N107" s="330"/>
      <c r="O107" s="328"/>
      <c r="P107" s="328"/>
      <c r="Q107" s="367"/>
      <c r="R107" s="221"/>
    </row>
    <row r="108" spans="1:18" s="359" customFormat="1" x14ac:dyDescent="0.15">
      <c r="A108" s="360" t="s">
        <v>127</v>
      </c>
      <c r="B108" s="132">
        <v>4</v>
      </c>
      <c r="C108" s="133">
        <v>1</v>
      </c>
      <c r="D108" s="133">
        <v>1</v>
      </c>
      <c r="E108" s="134">
        <f t="shared" ref="E108:E115" si="56">SUM(B108:D108)</f>
        <v>6</v>
      </c>
      <c r="F108" s="132">
        <v>0</v>
      </c>
      <c r="G108" s="133">
        <v>1</v>
      </c>
      <c r="H108" s="133">
        <v>0</v>
      </c>
      <c r="I108" s="134">
        <f t="shared" ref="I108:I115" si="57">SUM(F108:H108)</f>
        <v>1</v>
      </c>
      <c r="J108" s="132">
        <v>0</v>
      </c>
      <c r="K108" s="133">
        <v>3</v>
      </c>
      <c r="L108" s="133">
        <v>0</v>
      </c>
      <c r="M108" s="134">
        <f t="shared" ref="M108:M115" si="58">SUM(J108:L108)</f>
        <v>3</v>
      </c>
      <c r="N108" s="132">
        <v>1</v>
      </c>
      <c r="O108" s="133">
        <v>2</v>
      </c>
      <c r="P108" s="133">
        <v>5</v>
      </c>
      <c r="Q108" s="134">
        <f t="shared" ref="Q108:Q115" si="59">SUM(N108:P108)</f>
        <v>8</v>
      </c>
      <c r="R108" s="135">
        <f t="shared" ref="R108:R115" si="60">E108+I108+M108+Q108</f>
        <v>18</v>
      </c>
    </row>
    <row r="109" spans="1:18" s="359" customFormat="1" x14ac:dyDescent="0.15">
      <c r="A109" s="360" t="s">
        <v>126</v>
      </c>
      <c r="B109" s="132">
        <v>2</v>
      </c>
      <c r="C109" s="133">
        <v>1</v>
      </c>
      <c r="D109" s="133">
        <v>1</v>
      </c>
      <c r="E109" s="134">
        <f t="shared" si="56"/>
        <v>4</v>
      </c>
      <c r="F109" s="132">
        <v>3</v>
      </c>
      <c r="G109" s="133">
        <v>2</v>
      </c>
      <c r="H109" s="133">
        <v>0</v>
      </c>
      <c r="I109" s="134">
        <f t="shared" si="57"/>
        <v>5</v>
      </c>
      <c r="J109" s="132">
        <v>0</v>
      </c>
      <c r="K109" s="133">
        <v>4</v>
      </c>
      <c r="L109" s="133">
        <v>0</v>
      </c>
      <c r="M109" s="134">
        <f t="shared" si="58"/>
        <v>4</v>
      </c>
      <c r="N109" s="132">
        <v>0</v>
      </c>
      <c r="O109" s="133">
        <v>6</v>
      </c>
      <c r="P109" s="133">
        <v>4</v>
      </c>
      <c r="Q109" s="134">
        <f t="shared" si="59"/>
        <v>10</v>
      </c>
      <c r="R109" s="135">
        <f t="shared" si="60"/>
        <v>23</v>
      </c>
    </row>
    <row r="110" spans="1:18" s="359" customFormat="1" x14ac:dyDescent="0.15">
      <c r="A110" s="360" t="s">
        <v>125</v>
      </c>
      <c r="B110" s="132">
        <v>1</v>
      </c>
      <c r="C110" s="133">
        <v>1</v>
      </c>
      <c r="D110" s="133">
        <v>4</v>
      </c>
      <c r="E110" s="134">
        <f t="shared" si="56"/>
        <v>6</v>
      </c>
      <c r="F110" s="132">
        <v>0</v>
      </c>
      <c r="G110" s="133">
        <v>1</v>
      </c>
      <c r="H110" s="133">
        <v>0</v>
      </c>
      <c r="I110" s="134">
        <f t="shared" si="57"/>
        <v>1</v>
      </c>
      <c r="J110" s="132">
        <v>1</v>
      </c>
      <c r="K110" s="133">
        <v>9</v>
      </c>
      <c r="L110" s="133">
        <v>0</v>
      </c>
      <c r="M110" s="134">
        <f t="shared" si="58"/>
        <v>10</v>
      </c>
      <c r="N110" s="132">
        <v>0</v>
      </c>
      <c r="O110" s="133">
        <v>4</v>
      </c>
      <c r="P110" s="133">
        <v>5</v>
      </c>
      <c r="Q110" s="134">
        <f t="shared" si="59"/>
        <v>9</v>
      </c>
      <c r="R110" s="135">
        <f t="shared" si="60"/>
        <v>26</v>
      </c>
    </row>
    <row r="111" spans="1:18" s="359" customFormat="1" x14ac:dyDescent="0.15">
      <c r="A111" s="360" t="s">
        <v>124</v>
      </c>
      <c r="B111" s="132">
        <v>2</v>
      </c>
      <c r="C111" s="133">
        <v>1</v>
      </c>
      <c r="D111" s="133">
        <v>1</v>
      </c>
      <c r="E111" s="134">
        <f t="shared" si="56"/>
        <v>4</v>
      </c>
      <c r="F111" s="132">
        <v>1</v>
      </c>
      <c r="G111" s="133">
        <v>5</v>
      </c>
      <c r="H111" s="133">
        <v>0</v>
      </c>
      <c r="I111" s="134">
        <f t="shared" si="57"/>
        <v>6</v>
      </c>
      <c r="J111" s="132">
        <v>2</v>
      </c>
      <c r="K111" s="133">
        <v>6</v>
      </c>
      <c r="L111" s="133">
        <v>1</v>
      </c>
      <c r="M111" s="134">
        <f t="shared" si="58"/>
        <v>9</v>
      </c>
      <c r="N111" s="132">
        <v>1</v>
      </c>
      <c r="O111" s="133">
        <v>6</v>
      </c>
      <c r="P111" s="133">
        <v>5</v>
      </c>
      <c r="Q111" s="134">
        <f t="shared" si="59"/>
        <v>12</v>
      </c>
      <c r="R111" s="135">
        <f t="shared" si="60"/>
        <v>31</v>
      </c>
    </row>
    <row r="112" spans="1:18" s="359" customFormat="1" x14ac:dyDescent="0.15">
      <c r="A112" s="360" t="s">
        <v>123</v>
      </c>
      <c r="B112" s="132">
        <v>0</v>
      </c>
      <c r="C112" s="133">
        <v>0</v>
      </c>
      <c r="D112" s="133">
        <v>0</v>
      </c>
      <c r="E112" s="134">
        <f t="shared" si="56"/>
        <v>0</v>
      </c>
      <c r="F112" s="132">
        <v>1</v>
      </c>
      <c r="G112" s="133">
        <v>0</v>
      </c>
      <c r="H112" s="133">
        <v>1</v>
      </c>
      <c r="I112" s="134">
        <f t="shared" si="57"/>
        <v>2</v>
      </c>
      <c r="J112" s="132">
        <v>1</v>
      </c>
      <c r="K112" s="133">
        <v>4</v>
      </c>
      <c r="L112" s="133">
        <v>0</v>
      </c>
      <c r="M112" s="134">
        <f t="shared" si="58"/>
        <v>5</v>
      </c>
      <c r="N112" s="132">
        <v>0</v>
      </c>
      <c r="O112" s="133">
        <v>2</v>
      </c>
      <c r="P112" s="133">
        <v>3</v>
      </c>
      <c r="Q112" s="134">
        <f t="shared" si="59"/>
        <v>5</v>
      </c>
      <c r="R112" s="135">
        <f t="shared" si="60"/>
        <v>12</v>
      </c>
    </row>
    <row r="113" spans="1:18" s="359" customFormat="1" x14ac:dyDescent="0.15">
      <c r="A113" s="360" t="s">
        <v>122</v>
      </c>
      <c r="B113" s="132">
        <v>1</v>
      </c>
      <c r="C113" s="133">
        <v>1</v>
      </c>
      <c r="D113" s="133">
        <v>2</v>
      </c>
      <c r="E113" s="134">
        <f t="shared" si="56"/>
        <v>4</v>
      </c>
      <c r="F113" s="132">
        <v>0</v>
      </c>
      <c r="G113" s="133">
        <v>2</v>
      </c>
      <c r="H113" s="133">
        <v>2</v>
      </c>
      <c r="I113" s="134">
        <f t="shared" si="57"/>
        <v>4</v>
      </c>
      <c r="J113" s="132">
        <v>7</v>
      </c>
      <c r="K113" s="133">
        <v>7</v>
      </c>
      <c r="L113" s="133">
        <v>0</v>
      </c>
      <c r="M113" s="134">
        <f t="shared" si="58"/>
        <v>14</v>
      </c>
      <c r="N113" s="132">
        <v>2</v>
      </c>
      <c r="O113" s="133">
        <v>7</v>
      </c>
      <c r="P113" s="133">
        <v>3</v>
      </c>
      <c r="Q113" s="134">
        <f t="shared" si="59"/>
        <v>12</v>
      </c>
      <c r="R113" s="135">
        <f t="shared" si="60"/>
        <v>34</v>
      </c>
    </row>
    <row r="114" spans="1:18" s="359" customFormat="1" x14ac:dyDescent="0.15">
      <c r="A114" s="360" t="s">
        <v>121</v>
      </c>
      <c r="B114" s="132">
        <v>2</v>
      </c>
      <c r="C114" s="133">
        <v>1</v>
      </c>
      <c r="D114" s="133">
        <v>0</v>
      </c>
      <c r="E114" s="134">
        <f t="shared" si="56"/>
        <v>3</v>
      </c>
      <c r="F114" s="132">
        <v>0</v>
      </c>
      <c r="G114" s="133">
        <v>1</v>
      </c>
      <c r="H114" s="133">
        <v>1</v>
      </c>
      <c r="I114" s="134">
        <f t="shared" si="57"/>
        <v>2</v>
      </c>
      <c r="J114" s="132">
        <v>1</v>
      </c>
      <c r="K114" s="133">
        <v>3</v>
      </c>
      <c r="L114" s="133">
        <v>0</v>
      </c>
      <c r="M114" s="134">
        <f t="shared" si="58"/>
        <v>4</v>
      </c>
      <c r="N114" s="132">
        <v>0</v>
      </c>
      <c r="O114" s="133">
        <v>1</v>
      </c>
      <c r="P114" s="133">
        <v>4</v>
      </c>
      <c r="Q114" s="134">
        <f t="shared" si="59"/>
        <v>5</v>
      </c>
      <c r="R114" s="135">
        <f t="shared" si="60"/>
        <v>14</v>
      </c>
    </row>
    <row r="115" spans="1:18" s="359" customFormat="1" x14ac:dyDescent="0.15">
      <c r="A115" s="360" t="s">
        <v>120</v>
      </c>
      <c r="B115" s="132">
        <v>2</v>
      </c>
      <c r="C115" s="133">
        <v>1</v>
      </c>
      <c r="D115" s="133">
        <v>0</v>
      </c>
      <c r="E115" s="134">
        <f t="shared" si="56"/>
        <v>3</v>
      </c>
      <c r="F115" s="132">
        <v>1</v>
      </c>
      <c r="G115" s="133">
        <v>1</v>
      </c>
      <c r="H115" s="133">
        <v>1</v>
      </c>
      <c r="I115" s="134">
        <f t="shared" si="57"/>
        <v>3</v>
      </c>
      <c r="J115" s="132">
        <v>0</v>
      </c>
      <c r="K115" s="133">
        <v>3</v>
      </c>
      <c r="L115" s="133">
        <v>0</v>
      </c>
      <c r="M115" s="134">
        <f t="shared" si="58"/>
        <v>3</v>
      </c>
      <c r="N115" s="132">
        <v>0</v>
      </c>
      <c r="O115" s="133">
        <v>3</v>
      </c>
      <c r="P115" s="133">
        <v>4</v>
      </c>
      <c r="Q115" s="134">
        <f t="shared" si="59"/>
        <v>7</v>
      </c>
      <c r="R115" s="135">
        <f t="shared" si="60"/>
        <v>16</v>
      </c>
    </row>
    <row r="116" spans="1:18" s="359" customFormat="1" ht="14" thickBot="1" x14ac:dyDescent="0.2">
      <c r="A116" s="364"/>
      <c r="B116" s="137"/>
      <c r="C116" s="136"/>
      <c r="D116" s="136"/>
      <c r="E116" s="138"/>
      <c r="F116" s="137"/>
      <c r="G116" s="136"/>
      <c r="H116" s="136"/>
      <c r="I116" s="138"/>
      <c r="J116" s="137"/>
      <c r="K116" s="136"/>
      <c r="L116" s="136"/>
      <c r="M116" s="138"/>
      <c r="N116" s="137"/>
      <c r="O116" s="136"/>
      <c r="P116" s="136"/>
      <c r="Q116" s="138"/>
      <c r="R116" s="366"/>
    </row>
    <row r="117" spans="1:18" s="359" customFormat="1" ht="14" hidden="1" thickBot="1" x14ac:dyDescent="0.2">
      <c r="A117" s="364" t="s">
        <v>119</v>
      </c>
      <c r="B117" s="137">
        <f>SUM(B108:B115)</f>
        <v>14</v>
      </c>
      <c r="C117" s="136">
        <f>SUM(C108:C115)</f>
        <v>7</v>
      </c>
      <c r="D117" s="136">
        <f>SUM(D108:D115)</f>
        <v>9</v>
      </c>
      <c r="E117" s="138">
        <f>SUM(E108:E111)</f>
        <v>20</v>
      </c>
      <c r="F117" s="137">
        <f>SUM(F108:F115)</f>
        <v>6</v>
      </c>
      <c r="G117" s="136">
        <f>SUM(G108:G115)</f>
        <v>13</v>
      </c>
      <c r="H117" s="136">
        <f>SUM(H108:H115)</f>
        <v>5</v>
      </c>
      <c r="I117" s="138">
        <f>SUM(I108:I111)</f>
        <v>13</v>
      </c>
      <c r="J117" s="137">
        <f>SUM(J108:J115)</f>
        <v>12</v>
      </c>
      <c r="K117" s="136">
        <f>SUM(K108:K115)</f>
        <v>39</v>
      </c>
      <c r="L117" s="136">
        <f>SUM(L108:L115)</f>
        <v>1</v>
      </c>
      <c r="M117" s="138">
        <f>SUM(M108:M111)</f>
        <v>26</v>
      </c>
      <c r="N117" s="137">
        <f>SUM(N108:N115)</f>
        <v>4</v>
      </c>
      <c r="O117" s="136">
        <f>SUM(O108:O115)</f>
        <v>31</v>
      </c>
      <c r="P117" s="136">
        <f>SUM(P108:P115)</f>
        <v>33</v>
      </c>
      <c r="Q117" s="138">
        <f t="shared" ref="Q117:R121" si="61">SUM(Q108:Q111)</f>
        <v>39</v>
      </c>
      <c r="R117" s="359">
        <f t="shared" si="61"/>
        <v>98</v>
      </c>
    </row>
    <row r="118" spans="1:18" s="359" customFormat="1" ht="14" hidden="1" thickBot="1" x14ac:dyDescent="0.2">
      <c r="A118" s="364" t="s">
        <v>118</v>
      </c>
      <c r="B118" s="137">
        <f t="shared" ref="B118:D121" si="62">SUM(B109:B112)</f>
        <v>5</v>
      </c>
      <c r="C118" s="136">
        <f t="shared" si="62"/>
        <v>3</v>
      </c>
      <c r="D118" s="136">
        <f t="shared" si="62"/>
        <v>6</v>
      </c>
      <c r="E118" s="138">
        <f>SUM(E109:E112)</f>
        <v>14</v>
      </c>
      <c r="F118" s="137">
        <f t="shared" ref="F118:H121" si="63">SUM(F109:F112)</f>
        <v>5</v>
      </c>
      <c r="G118" s="136">
        <f t="shared" si="63"/>
        <v>8</v>
      </c>
      <c r="H118" s="136">
        <f t="shared" si="63"/>
        <v>1</v>
      </c>
      <c r="I118" s="138">
        <f>SUM(I109:I112)</f>
        <v>14</v>
      </c>
      <c r="J118" s="137">
        <f t="shared" ref="J118:L121" si="64">SUM(J109:J112)</f>
        <v>4</v>
      </c>
      <c r="K118" s="136">
        <f t="shared" si="64"/>
        <v>23</v>
      </c>
      <c r="L118" s="136">
        <f t="shared" si="64"/>
        <v>1</v>
      </c>
      <c r="M118" s="138">
        <f>SUM(M109:M112)</f>
        <v>28</v>
      </c>
      <c r="N118" s="137">
        <f t="shared" ref="N118:P121" si="65">SUM(N109:N112)</f>
        <v>1</v>
      </c>
      <c r="O118" s="136">
        <f t="shared" si="65"/>
        <v>18</v>
      </c>
      <c r="P118" s="136">
        <f t="shared" si="65"/>
        <v>17</v>
      </c>
      <c r="Q118" s="138">
        <f t="shared" si="61"/>
        <v>36</v>
      </c>
      <c r="R118" s="359">
        <f t="shared" si="61"/>
        <v>92</v>
      </c>
    </row>
    <row r="119" spans="1:18" s="359" customFormat="1" ht="14" hidden="1" thickBot="1" x14ac:dyDescent="0.2">
      <c r="A119" s="364" t="s">
        <v>117</v>
      </c>
      <c r="B119" s="137">
        <f t="shared" si="62"/>
        <v>4</v>
      </c>
      <c r="C119" s="136">
        <f t="shared" si="62"/>
        <v>3</v>
      </c>
      <c r="D119" s="136">
        <f t="shared" si="62"/>
        <v>7</v>
      </c>
      <c r="E119" s="138">
        <f>SUM(E110:E113)</f>
        <v>14</v>
      </c>
      <c r="F119" s="137">
        <f t="shared" si="63"/>
        <v>2</v>
      </c>
      <c r="G119" s="136">
        <f t="shared" si="63"/>
        <v>8</v>
      </c>
      <c r="H119" s="136">
        <f t="shared" si="63"/>
        <v>3</v>
      </c>
      <c r="I119" s="138">
        <f>SUM(I110:I113)</f>
        <v>13</v>
      </c>
      <c r="J119" s="137">
        <f t="shared" si="64"/>
        <v>11</v>
      </c>
      <c r="K119" s="136">
        <f t="shared" si="64"/>
        <v>26</v>
      </c>
      <c r="L119" s="136">
        <f t="shared" si="64"/>
        <v>1</v>
      </c>
      <c r="M119" s="138">
        <f>SUM(M110:M113)</f>
        <v>38</v>
      </c>
      <c r="N119" s="137">
        <f t="shared" si="65"/>
        <v>3</v>
      </c>
      <c r="O119" s="136">
        <f t="shared" si="65"/>
        <v>19</v>
      </c>
      <c r="P119" s="136">
        <f t="shared" si="65"/>
        <v>16</v>
      </c>
      <c r="Q119" s="138">
        <f t="shared" si="61"/>
        <v>38</v>
      </c>
      <c r="R119" s="359">
        <f t="shared" si="61"/>
        <v>103</v>
      </c>
    </row>
    <row r="120" spans="1:18" s="359" customFormat="1" ht="14" hidden="1" thickBot="1" x14ac:dyDescent="0.2">
      <c r="A120" s="364" t="s">
        <v>116</v>
      </c>
      <c r="B120" s="137">
        <f t="shared" si="62"/>
        <v>5</v>
      </c>
      <c r="C120" s="136">
        <f t="shared" si="62"/>
        <v>3</v>
      </c>
      <c r="D120" s="136">
        <f t="shared" si="62"/>
        <v>3</v>
      </c>
      <c r="E120" s="138">
        <f>SUM(E111:E114)</f>
        <v>11</v>
      </c>
      <c r="F120" s="137">
        <f t="shared" si="63"/>
        <v>2</v>
      </c>
      <c r="G120" s="136">
        <f t="shared" si="63"/>
        <v>8</v>
      </c>
      <c r="H120" s="136">
        <f t="shared" si="63"/>
        <v>4</v>
      </c>
      <c r="I120" s="138">
        <f>SUM(I111:I114)</f>
        <v>14</v>
      </c>
      <c r="J120" s="137">
        <f t="shared" si="64"/>
        <v>11</v>
      </c>
      <c r="K120" s="136">
        <f t="shared" si="64"/>
        <v>20</v>
      </c>
      <c r="L120" s="136">
        <f t="shared" si="64"/>
        <v>1</v>
      </c>
      <c r="M120" s="138">
        <f>SUM(M111:M114)</f>
        <v>32</v>
      </c>
      <c r="N120" s="137">
        <f t="shared" si="65"/>
        <v>3</v>
      </c>
      <c r="O120" s="136">
        <f t="shared" si="65"/>
        <v>16</v>
      </c>
      <c r="P120" s="136">
        <f t="shared" si="65"/>
        <v>15</v>
      </c>
      <c r="Q120" s="138">
        <f t="shared" si="61"/>
        <v>34</v>
      </c>
      <c r="R120" s="359">
        <f t="shared" si="61"/>
        <v>91</v>
      </c>
    </row>
    <row r="121" spans="1:18" s="359" customFormat="1" ht="14" hidden="1" thickBot="1" x14ac:dyDescent="0.2">
      <c r="A121" s="363" t="s">
        <v>115</v>
      </c>
      <c r="B121" s="224">
        <f t="shared" si="62"/>
        <v>5</v>
      </c>
      <c r="C121" s="225">
        <f t="shared" si="62"/>
        <v>3</v>
      </c>
      <c r="D121" s="225">
        <f t="shared" si="62"/>
        <v>2</v>
      </c>
      <c r="E121" s="296">
        <f>SUM(E112:E115)</f>
        <v>10</v>
      </c>
      <c r="F121" s="224">
        <f t="shared" si="63"/>
        <v>2</v>
      </c>
      <c r="G121" s="225">
        <f t="shared" si="63"/>
        <v>4</v>
      </c>
      <c r="H121" s="225">
        <f t="shared" si="63"/>
        <v>5</v>
      </c>
      <c r="I121" s="296">
        <f>SUM(I112:I115)</f>
        <v>11</v>
      </c>
      <c r="J121" s="224">
        <f t="shared" si="64"/>
        <v>9</v>
      </c>
      <c r="K121" s="225">
        <f t="shared" si="64"/>
        <v>17</v>
      </c>
      <c r="L121" s="225">
        <f t="shared" si="64"/>
        <v>0</v>
      </c>
      <c r="M121" s="296">
        <f>SUM(M112:M115)</f>
        <v>26</v>
      </c>
      <c r="N121" s="224">
        <f t="shared" si="65"/>
        <v>2</v>
      </c>
      <c r="O121" s="225">
        <f t="shared" si="65"/>
        <v>13</v>
      </c>
      <c r="P121" s="225">
        <f t="shared" si="65"/>
        <v>14</v>
      </c>
      <c r="Q121" s="296">
        <f t="shared" si="61"/>
        <v>29</v>
      </c>
      <c r="R121" s="359">
        <f t="shared" si="61"/>
        <v>76</v>
      </c>
    </row>
    <row r="122" spans="1:18" x14ac:dyDescent="0.15">
      <c r="A122" s="365"/>
      <c r="B122" s="161"/>
      <c r="C122" s="162"/>
      <c r="D122" s="162"/>
      <c r="E122" s="176"/>
      <c r="F122" s="161"/>
      <c r="G122" s="162"/>
      <c r="H122" s="162"/>
      <c r="I122" s="176"/>
      <c r="J122" s="161"/>
      <c r="K122" s="162"/>
      <c r="L122" s="162"/>
      <c r="M122" s="176"/>
      <c r="N122" s="161"/>
      <c r="O122" s="162"/>
      <c r="P122" s="162"/>
      <c r="Q122" s="176"/>
      <c r="R122" s="177"/>
    </row>
    <row r="123" spans="1:18" x14ac:dyDescent="0.15">
      <c r="A123" s="364" t="s">
        <v>114</v>
      </c>
      <c r="B123" s="142">
        <f t="shared" ref="B123:R123" si="66">SUM(B108:B115)</f>
        <v>14</v>
      </c>
      <c r="C123" s="169">
        <f t="shared" si="66"/>
        <v>7</v>
      </c>
      <c r="D123" s="169">
        <f t="shared" si="66"/>
        <v>9</v>
      </c>
      <c r="E123" s="172">
        <f t="shared" si="66"/>
        <v>30</v>
      </c>
      <c r="F123" s="142">
        <f t="shared" si="66"/>
        <v>6</v>
      </c>
      <c r="G123" s="169">
        <f t="shared" si="66"/>
        <v>13</v>
      </c>
      <c r="H123" s="169">
        <f t="shared" si="66"/>
        <v>5</v>
      </c>
      <c r="I123" s="172">
        <f t="shared" si="66"/>
        <v>24</v>
      </c>
      <c r="J123" s="142">
        <f t="shared" si="66"/>
        <v>12</v>
      </c>
      <c r="K123" s="169">
        <f t="shared" si="66"/>
        <v>39</v>
      </c>
      <c r="L123" s="169">
        <f t="shared" si="66"/>
        <v>1</v>
      </c>
      <c r="M123" s="172">
        <f t="shared" si="66"/>
        <v>52</v>
      </c>
      <c r="N123" s="142">
        <f t="shared" si="66"/>
        <v>4</v>
      </c>
      <c r="O123" s="169">
        <f t="shared" si="66"/>
        <v>31</v>
      </c>
      <c r="P123" s="169">
        <f t="shared" si="66"/>
        <v>33</v>
      </c>
      <c r="Q123" s="172">
        <f t="shared" si="66"/>
        <v>68</v>
      </c>
      <c r="R123" s="180">
        <f t="shared" si="66"/>
        <v>174</v>
      </c>
    </row>
    <row r="124" spans="1:18" x14ac:dyDescent="0.15">
      <c r="A124" s="364" t="s">
        <v>11</v>
      </c>
      <c r="B124" s="142">
        <f t="shared" ref="B124:R124" si="67">MAX(B117:B121)</f>
        <v>14</v>
      </c>
      <c r="C124" s="169">
        <f t="shared" si="67"/>
        <v>7</v>
      </c>
      <c r="D124" s="169">
        <f t="shared" si="67"/>
        <v>9</v>
      </c>
      <c r="E124" s="172">
        <f t="shared" si="67"/>
        <v>20</v>
      </c>
      <c r="F124" s="142">
        <f t="shared" si="67"/>
        <v>6</v>
      </c>
      <c r="G124" s="169">
        <f t="shared" si="67"/>
        <v>13</v>
      </c>
      <c r="H124" s="169">
        <f t="shared" si="67"/>
        <v>5</v>
      </c>
      <c r="I124" s="172">
        <f t="shared" si="67"/>
        <v>14</v>
      </c>
      <c r="J124" s="142">
        <f t="shared" si="67"/>
        <v>12</v>
      </c>
      <c r="K124" s="169">
        <f t="shared" si="67"/>
        <v>39</v>
      </c>
      <c r="L124" s="169">
        <f t="shared" si="67"/>
        <v>1</v>
      </c>
      <c r="M124" s="172">
        <f t="shared" si="67"/>
        <v>38</v>
      </c>
      <c r="N124" s="142">
        <f t="shared" si="67"/>
        <v>4</v>
      </c>
      <c r="O124" s="169">
        <f t="shared" si="67"/>
        <v>31</v>
      </c>
      <c r="P124" s="169">
        <f t="shared" si="67"/>
        <v>33</v>
      </c>
      <c r="Q124" s="172">
        <f t="shared" si="67"/>
        <v>39</v>
      </c>
      <c r="R124" s="180">
        <f t="shared" si="67"/>
        <v>103</v>
      </c>
    </row>
    <row r="125" spans="1:18" x14ac:dyDescent="0.15">
      <c r="A125" s="364" t="s">
        <v>12</v>
      </c>
      <c r="B125" s="142">
        <f t="shared" ref="B125:R125" si="68">SUM(B108:B115)/2</f>
        <v>7</v>
      </c>
      <c r="C125" s="169">
        <f t="shared" si="68"/>
        <v>3.5</v>
      </c>
      <c r="D125" s="169">
        <f t="shared" si="68"/>
        <v>4.5</v>
      </c>
      <c r="E125" s="172">
        <f t="shared" si="68"/>
        <v>15</v>
      </c>
      <c r="F125" s="142">
        <f t="shared" si="68"/>
        <v>3</v>
      </c>
      <c r="G125" s="169">
        <f t="shared" si="68"/>
        <v>6.5</v>
      </c>
      <c r="H125" s="169">
        <f t="shared" si="68"/>
        <v>2.5</v>
      </c>
      <c r="I125" s="172">
        <f t="shared" si="68"/>
        <v>12</v>
      </c>
      <c r="J125" s="142">
        <f t="shared" si="68"/>
        <v>6</v>
      </c>
      <c r="K125" s="169">
        <f t="shared" si="68"/>
        <v>19.5</v>
      </c>
      <c r="L125" s="169">
        <f t="shared" si="68"/>
        <v>0.5</v>
      </c>
      <c r="M125" s="172">
        <f t="shared" si="68"/>
        <v>26</v>
      </c>
      <c r="N125" s="142">
        <f t="shared" si="68"/>
        <v>2</v>
      </c>
      <c r="O125" s="169">
        <f t="shared" si="68"/>
        <v>15.5</v>
      </c>
      <c r="P125" s="169">
        <f t="shared" si="68"/>
        <v>16.5</v>
      </c>
      <c r="Q125" s="172">
        <f t="shared" si="68"/>
        <v>34</v>
      </c>
      <c r="R125" s="180">
        <f t="shared" si="68"/>
        <v>87</v>
      </c>
    </row>
    <row r="126" spans="1:18" ht="14" thickBot="1" x14ac:dyDescent="0.2">
      <c r="A126" s="363"/>
      <c r="B126" s="182"/>
      <c r="C126" s="183"/>
      <c r="D126" s="183"/>
      <c r="E126" s="184"/>
      <c r="F126" s="182"/>
      <c r="G126" s="183"/>
      <c r="H126" s="183"/>
      <c r="I126" s="184"/>
      <c r="J126" s="182"/>
      <c r="K126" s="183"/>
      <c r="L126" s="183"/>
      <c r="M126" s="184"/>
      <c r="N126" s="182"/>
      <c r="O126" s="183"/>
      <c r="P126" s="183"/>
      <c r="Q126" s="184"/>
      <c r="R126" s="185"/>
    </row>
    <row r="127" spans="1:18" x14ac:dyDescent="0.15">
      <c r="A127" s="377"/>
      <c r="B127" s="125"/>
      <c r="C127" s="125"/>
      <c r="D127" s="125"/>
      <c r="E127" s="125"/>
      <c r="F127" s="125"/>
      <c r="G127" s="125"/>
      <c r="H127" s="125"/>
      <c r="I127" s="125"/>
      <c r="J127" s="125"/>
      <c r="K127" s="125"/>
      <c r="L127" s="125"/>
      <c r="M127" s="125"/>
      <c r="N127" s="125"/>
      <c r="O127" s="125"/>
      <c r="P127" s="125"/>
      <c r="Q127" s="125"/>
    </row>
    <row r="128" spans="1:18" ht="14" thickBot="1" x14ac:dyDescent="0.2">
      <c r="A128" s="354"/>
      <c r="B128" s="354" t="str">
        <f>Upland_Glenmore!B128</f>
        <v>Friday 16 March 2012</v>
      </c>
      <c r="D128" s="362"/>
      <c r="H128" s="354" t="str">
        <f>'cycle (2)'!B8</f>
        <v>Fine and Dry</v>
      </c>
    </row>
    <row r="129" spans="1:18" x14ac:dyDescent="0.15">
      <c r="A129" s="376"/>
      <c r="B129" s="174" t="s">
        <v>3</v>
      </c>
      <c r="C129" s="350"/>
      <c r="D129" s="350"/>
      <c r="E129" s="375"/>
      <c r="F129" s="174" t="s">
        <v>4</v>
      </c>
      <c r="G129" s="350"/>
      <c r="H129" s="350"/>
      <c r="I129" s="375"/>
      <c r="J129" s="174" t="s">
        <v>5</v>
      </c>
      <c r="K129" s="350"/>
      <c r="L129" s="350"/>
      <c r="M129" s="375"/>
      <c r="N129" s="174" t="s">
        <v>6</v>
      </c>
      <c r="O129" s="350"/>
      <c r="P129" s="350"/>
      <c r="Q129" s="375"/>
      <c r="R129" s="177" t="s">
        <v>36</v>
      </c>
    </row>
    <row r="130" spans="1:18" s="359" customFormat="1" ht="14" thickBot="1" x14ac:dyDescent="0.2">
      <c r="A130" s="369"/>
      <c r="B130" s="345"/>
      <c r="C130" s="346" t="str">
        <f>C105</f>
        <v>Evans Bay (N)</v>
      </c>
      <c r="D130" s="343"/>
      <c r="E130" s="374"/>
      <c r="F130" s="345"/>
      <c r="G130" s="346" t="str">
        <f>G105</f>
        <v>Wellington</v>
      </c>
      <c r="H130" s="343"/>
      <c r="I130" s="374"/>
      <c r="J130" s="345"/>
      <c r="K130" s="346" t="str">
        <f>K105</f>
        <v>Evans Bay (S)</v>
      </c>
      <c r="L130" s="343"/>
      <c r="M130" s="374"/>
      <c r="N130" s="345"/>
      <c r="O130" s="346" t="str">
        <f>O105</f>
        <v>Cobham</v>
      </c>
      <c r="P130" s="343"/>
      <c r="Q130" s="374"/>
      <c r="R130" s="221"/>
    </row>
    <row r="131" spans="1:18" s="370" customFormat="1" ht="11" x14ac:dyDescent="0.15">
      <c r="A131" s="373"/>
      <c r="B131" s="339" t="s">
        <v>7</v>
      </c>
      <c r="C131" s="337" t="s">
        <v>8</v>
      </c>
      <c r="D131" s="337" t="s">
        <v>9</v>
      </c>
      <c r="E131" s="372" t="s">
        <v>10</v>
      </c>
      <c r="F131" s="339" t="s">
        <v>7</v>
      </c>
      <c r="G131" s="337" t="s">
        <v>8</v>
      </c>
      <c r="H131" s="337" t="s">
        <v>9</v>
      </c>
      <c r="I131" s="372" t="s">
        <v>10</v>
      </c>
      <c r="J131" s="339" t="s">
        <v>7</v>
      </c>
      <c r="K131" s="337" t="s">
        <v>8</v>
      </c>
      <c r="L131" s="337" t="s">
        <v>9</v>
      </c>
      <c r="M131" s="372" t="s">
        <v>10</v>
      </c>
      <c r="N131" s="339" t="s">
        <v>7</v>
      </c>
      <c r="O131" s="337" t="s">
        <v>8</v>
      </c>
      <c r="P131" s="337" t="s">
        <v>9</v>
      </c>
      <c r="Q131" s="372" t="s">
        <v>10</v>
      </c>
      <c r="R131" s="371"/>
    </row>
    <row r="132" spans="1:18" s="359" customFormat="1" x14ac:dyDescent="0.15">
      <c r="A132" s="369"/>
      <c r="B132" s="330"/>
      <c r="C132" s="328"/>
      <c r="D132" s="328"/>
      <c r="E132" s="368"/>
      <c r="F132" s="330"/>
      <c r="G132" s="328"/>
      <c r="H132" s="328"/>
      <c r="I132" s="368"/>
      <c r="J132" s="330"/>
      <c r="K132" s="328"/>
      <c r="L132" s="328"/>
      <c r="M132" s="368"/>
      <c r="N132" s="330"/>
      <c r="O132" s="328"/>
      <c r="P132" s="328"/>
      <c r="Q132" s="367"/>
      <c r="R132" s="221"/>
    </row>
    <row r="133" spans="1:18" s="359" customFormat="1" x14ac:dyDescent="0.15">
      <c r="A133" s="360" t="s">
        <v>127</v>
      </c>
      <c r="B133" s="132">
        <v>1</v>
      </c>
      <c r="C133" s="133">
        <v>3</v>
      </c>
      <c r="D133" s="133">
        <v>0</v>
      </c>
      <c r="E133" s="134">
        <f t="shared" ref="E133:E140" si="69">SUM(B133:D133)</f>
        <v>4</v>
      </c>
      <c r="F133" s="132">
        <v>2</v>
      </c>
      <c r="G133" s="133">
        <v>0</v>
      </c>
      <c r="H133" s="133">
        <v>0</v>
      </c>
      <c r="I133" s="134">
        <f t="shared" ref="I133:I140" si="70">SUM(F133:H133)</f>
        <v>2</v>
      </c>
      <c r="J133" s="132">
        <v>0</v>
      </c>
      <c r="K133" s="133">
        <v>4</v>
      </c>
      <c r="L133" s="133">
        <v>0</v>
      </c>
      <c r="M133" s="134">
        <f t="shared" ref="M133:M140" si="71">SUM(J133:L133)</f>
        <v>4</v>
      </c>
      <c r="N133" s="132">
        <v>0</v>
      </c>
      <c r="O133" s="133">
        <v>1</v>
      </c>
      <c r="P133" s="133">
        <v>6</v>
      </c>
      <c r="Q133" s="134">
        <f t="shared" ref="Q133:Q140" si="72">SUM(N133:P133)</f>
        <v>7</v>
      </c>
      <c r="R133" s="135">
        <f t="shared" ref="R133:R140" si="73">E133+I133+M133+Q133</f>
        <v>17</v>
      </c>
    </row>
    <row r="134" spans="1:18" s="359" customFormat="1" x14ac:dyDescent="0.15">
      <c r="A134" s="360" t="s">
        <v>126</v>
      </c>
      <c r="B134" s="132">
        <v>0</v>
      </c>
      <c r="C134" s="133">
        <v>1</v>
      </c>
      <c r="D134" s="133">
        <v>0</v>
      </c>
      <c r="E134" s="134">
        <f t="shared" si="69"/>
        <v>1</v>
      </c>
      <c r="F134" s="132">
        <v>0</v>
      </c>
      <c r="G134" s="133">
        <v>3</v>
      </c>
      <c r="H134" s="133">
        <v>0</v>
      </c>
      <c r="I134" s="134">
        <f t="shared" si="70"/>
        <v>3</v>
      </c>
      <c r="J134" s="132">
        <v>0</v>
      </c>
      <c r="K134" s="133">
        <v>10</v>
      </c>
      <c r="L134" s="133">
        <v>0</v>
      </c>
      <c r="M134" s="134">
        <f t="shared" si="71"/>
        <v>10</v>
      </c>
      <c r="N134" s="132">
        <v>0</v>
      </c>
      <c r="O134" s="133">
        <v>2</v>
      </c>
      <c r="P134" s="133">
        <v>7</v>
      </c>
      <c r="Q134" s="134">
        <f t="shared" si="72"/>
        <v>9</v>
      </c>
      <c r="R134" s="135">
        <f t="shared" si="73"/>
        <v>23</v>
      </c>
    </row>
    <row r="135" spans="1:18" s="359" customFormat="1" x14ac:dyDescent="0.15">
      <c r="A135" s="360" t="s">
        <v>125</v>
      </c>
      <c r="B135" s="132">
        <v>0</v>
      </c>
      <c r="C135" s="133">
        <v>0</v>
      </c>
      <c r="D135" s="133">
        <v>2</v>
      </c>
      <c r="E135" s="134">
        <f t="shared" si="69"/>
        <v>2</v>
      </c>
      <c r="F135" s="132">
        <v>3</v>
      </c>
      <c r="G135" s="133">
        <v>5</v>
      </c>
      <c r="H135" s="133">
        <v>0</v>
      </c>
      <c r="I135" s="134">
        <f t="shared" si="70"/>
        <v>8</v>
      </c>
      <c r="J135" s="132">
        <v>1</v>
      </c>
      <c r="K135" s="133">
        <v>12</v>
      </c>
      <c r="L135" s="133">
        <v>0</v>
      </c>
      <c r="M135" s="134">
        <f t="shared" si="71"/>
        <v>13</v>
      </c>
      <c r="N135" s="132">
        <v>0</v>
      </c>
      <c r="O135" s="133">
        <v>1</v>
      </c>
      <c r="P135" s="133">
        <v>7</v>
      </c>
      <c r="Q135" s="134">
        <f t="shared" si="72"/>
        <v>8</v>
      </c>
      <c r="R135" s="135">
        <f t="shared" si="73"/>
        <v>31</v>
      </c>
    </row>
    <row r="136" spans="1:18" s="359" customFormat="1" x14ac:dyDescent="0.15">
      <c r="A136" s="360" t="s">
        <v>124</v>
      </c>
      <c r="B136" s="132">
        <v>0</v>
      </c>
      <c r="C136" s="133">
        <v>2</v>
      </c>
      <c r="D136" s="133">
        <v>3</v>
      </c>
      <c r="E136" s="134">
        <f t="shared" si="69"/>
        <v>5</v>
      </c>
      <c r="F136" s="132">
        <v>1</v>
      </c>
      <c r="G136" s="133">
        <v>1</v>
      </c>
      <c r="H136" s="133">
        <v>0</v>
      </c>
      <c r="I136" s="134">
        <f t="shared" si="70"/>
        <v>2</v>
      </c>
      <c r="J136" s="132">
        <v>0</v>
      </c>
      <c r="K136" s="133">
        <v>10</v>
      </c>
      <c r="L136" s="133">
        <v>0</v>
      </c>
      <c r="M136" s="134">
        <f t="shared" si="71"/>
        <v>10</v>
      </c>
      <c r="N136" s="132">
        <v>0</v>
      </c>
      <c r="O136" s="133">
        <v>1</v>
      </c>
      <c r="P136" s="133">
        <v>7</v>
      </c>
      <c r="Q136" s="134">
        <f t="shared" si="72"/>
        <v>8</v>
      </c>
      <c r="R136" s="135">
        <f t="shared" si="73"/>
        <v>25</v>
      </c>
    </row>
    <row r="137" spans="1:18" s="359" customFormat="1" x14ac:dyDescent="0.15">
      <c r="A137" s="360" t="s">
        <v>123</v>
      </c>
      <c r="B137" s="132">
        <v>0</v>
      </c>
      <c r="C137" s="133">
        <v>2</v>
      </c>
      <c r="D137" s="133">
        <v>0</v>
      </c>
      <c r="E137" s="134">
        <f t="shared" si="69"/>
        <v>2</v>
      </c>
      <c r="F137" s="132">
        <v>2</v>
      </c>
      <c r="G137" s="133">
        <v>1</v>
      </c>
      <c r="H137" s="133">
        <v>0</v>
      </c>
      <c r="I137" s="134">
        <f t="shared" si="70"/>
        <v>3</v>
      </c>
      <c r="J137" s="132">
        <v>1</v>
      </c>
      <c r="K137" s="133">
        <v>9</v>
      </c>
      <c r="L137" s="133">
        <v>1</v>
      </c>
      <c r="M137" s="134">
        <f t="shared" si="71"/>
        <v>11</v>
      </c>
      <c r="N137" s="132">
        <v>0</v>
      </c>
      <c r="O137" s="133">
        <v>4</v>
      </c>
      <c r="P137" s="133">
        <v>7</v>
      </c>
      <c r="Q137" s="134">
        <f t="shared" si="72"/>
        <v>11</v>
      </c>
      <c r="R137" s="135">
        <f t="shared" si="73"/>
        <v>27</v>
      </c>
    </row>
    <row r="138" spans="1:18" s="359" customFormat="1" x14ac:dyDescent="0.15">
      <c r="A138" s="360" t="s">
        <v>122</v>
      </c>
      <c r="B138" s="132">
        <v>0</v>
      </c>
      <c r="C138" s="133">
        <v>3</v>
      </c>
      <c r="D138" s="133">
        <v>3</v>
      </c>
      <c r="E138" s="134">
        <f t="shared" si="69"/>
        <v>6</v>
      </c>
      <c r="F138" s="132">
        <v>0</v>
      </c>
      <c r="G138" s="133">
        <v>0</v>
      </c>
      <c r="H138" s="133">
        <v>1</v>
      </c>
      <c r="I138" s="134">
        <f t="shared" si="70"/>
        <v>1</v>
      </c>
      <c r="J138" s="132">
        <v>0</v>
      </c>
      <c r="K138" s="133">
        <v>9</v>
      </c>
      <c r="L138" s="133">
        <v>1</v>
      </c>
      <c r="M138" s="134">
        <f t="shared" si="71"/>
        <v>10</v>
      </c>
      <c r="N138" s="132">
        <v>0</v>
      </c>
      <c r="O138" s="133">
        <v>4</v>
      </c>
      <c r="P138" s="133">
        <v>1</v>
      </c>
      <c r="Q138" s="134">
        <f t="shared" si="72"/>
        <v>5</v>
      </c>
      <c r="R138" s="135">
        <f t="shared" si="73"/>
        <v>22</v>
      </c>
    </row>
    <row r="139" spans="1:18" s="359" customFormat="1" x14ac:dyDescent="0.15">
      <c r="A139" s="360" t="s">
        <v>121</v>
      </c>
      <c r="B139" s="132">
        <v>1</v>
      </c>
      <c r="C139" s="133">
        <v>2</v>
      </c>
      <c r="D139" s="133">
        <v>0</v>
      </c>
      <c r="E139" s="134">
        <f t="shared" si="69"/>
        <v>3</v>
      </c>
      <c r="F139" s="132">
        <v>0</v>
      </c>
      <c r="G139" s="133">
        <v>2</v>
      </c>
      <c r="H139" s="133">
        <v>1</v>
      </c>
      <c r="I139" s="134">
        <f t="shared" si="70"/>
        <v>3</v>
      </c>
      <c r="J139" s="132">
        <v>0</v>
      </c>
      <c r="K139" s="133">
        <v>6</v>
      </c>
      <c r="L139" s="133">
        <v>0</v>
      </c>
      <c r="M139" s="134">
        <f t="shared" si="71"/>
        <v>6</v>
      </c>
      <c r="N139" s="132">
        <v>0</v>
      </c>
      <c r="O139" s="133">
        <v>1</v>
      </c>
      <c r="P139" s="133">
        <v>2</v>
      </c>
      <c r="Q139" s="134">
        <f t="shared" si="72"/>
        <v>3</v>
      </c>
      <c r="R139" s="135">
        <f t="shared" si="73"/>
        <v>15</v>
      </c>
    </row>
    <row r="140" spans="1:18" s="359" customFormat="1" x14ac:dyDescent="0.15">
      <c r="A140" s="360" t="s">
        <v>120</v>
      </c>
      <c r="B140" s="132">
        <v>1</v>
      </c>
      <c r="C140" s="133">
        <v>0</v>
      </c>
      <c r="D140" s="133">
        <v>0</v>
      </c>
      <c r="E140" s="134">
        <f t="shared" si="69"/>
        <v>1</v>
      </c>
      <c r="F140" s="132">
        <v>0</v>
      </c>
      <c r="G140" s="133">
        <v>0</v>
      </c>
      <c r="H140" s="133">
        <v>1</v>
      </c>
      <c r="I140" s="134">
        <f t="shared" si="70"/>
        <v>1</v>
      </c>
      <c r="J140" s="132">
        <v>0</v>
      </c>
      <c r="K140" s="133">
        <v>2</v>
      </c>
      <c r="L140" s="133">
        <v>0</v>
      </c>
      <c r="M140" s="134">
        <f t="shared" si="71"/>
        <v>2</v>
      </c>
      <c r="N140" s="132">
        <v>0</v>
      </c>
      <c r="O140" s="133">
        <v>0</v>
      </c>
      <c r="P140" s="133">
        <v>2</v>
      </c>
      <c r="Q140" s="134">
        <f t="shared" si="72"/>
        <v>2</v>
      </c>
      <c r="R140" s="135">
        <f t="shared" si="73"/>
        <v>6</v>
      </c>
    </row>
    <row r="141" spans="1:18" s="359" customFormat="1" ht="14" thickBot="1" x14ac:dyDescent="0.2">
      <c r="A141" s="364"/>
      <c r="B141" s="137"/>
      <c r="C141" s="136"/>
      <c r="D141" s="136"/>
      <c r="E141" s="138"/>
      <c r="F141" s="137"/>
      <c r="G141" s="136"/>
      <c r="H141" s="136"/>
      <c r="I141" s="138"/>
      <c r="J141" s="137"/>
      <c r="K141" s="136"/>
      <c r="L141" s="136"/>
      <c r="M141" s="138"/>
      <c r="N141" s="137"/>
      <c r="O141" s="136"/>
      <c r="P141" s="136"/>
      <c r="Q141" s="138"/>
      <c r="R141" s="366"/>
    </row>
    <row r="142" spans="1:18" s="359" customFormat="1" ht="14" hidden="1" thickBot="1" x14ac:dyDescent="0.2">
      <c r="A142" s="364" t="s">
        <v>119</v>
      </c>
      <c r="B142" s="137">
        <f>SUM(B133:B140)</f>
        <v>3</v>
      </c>
      <c r="C142" s="136">
        <f>SUM(C133:C140)</f>
        <v>13</v>
      </c>
      <c r="D142" s="136">
        <f>SUM(D133:D140)</f>
        <v>8</v>
      </c>
      <c r="E142" s="138">
        <f>SUM(E133:E136)</f>
        <v>12</v>
      </c>
      <c r="F142" s="137">
        <f>SUM(F133:F140)</f>
        <v>8</v>
      </c>
      <c r="G142" s="136">
        <f>SUM(G133:G140)</f>
        <v>12</v>
      </c>
      <c r="H142" s="136">
        <f>SUM(H133:H140)</f>
        <v>3</v>
      </c>
      <c r="I142" s="138">
        <f>SUM(I133:I136)</f>
        <v>15</v>
      </c>
      <c r="J142" s="137">
        <f>SUM(J133:J140)</f>
        <v>2</v>
      </c>
      <c r="K142" s="136">
        <f>SUM(K133:K140)</f>
        <v>62</v>
      </c>
      <c r="L142" s="136">
        <f>SUM(L133:L140)</f>
        <v>2</v>
      </c>
      <c r="M142" s="138">
        <f>SUM(M133:M136)</f>
        <v>37</v>
      </c>
      <c r="N142" s="137">
        <f>SUM(N133:N140)</f>
        <v>0</v>
      </c>
      <c r="O142" s="136">
        <f>SUM(O133:O140)</f>
        <v>14</v>
      </c>
      <c r="P142" s="136">
        <f>SUM(P133:P140)</f>
        <v>39</v>
      </c>
      <c r="Q142" s="138">
        <f t="shared" ref="Q142:R146" si="74">SUM(Q133:Q136)</f>
        <v>32</v>
      </c>
      <c r="R142" s="359">
        <f t="shared" si="74"/>
        <v>96</v>
      </c>
    </row>
    <row r="143" spans="1:18" s="359" customFormat="1" ht="14" hidden="1" thickBot="1" x14ac:dyDescent="0.2">
      <c r="A143" s="364" t="s">
        <v>118</v>
      </c>
      <c r="B143" s="137">
        <f t="shared" ref="B143:D146" si="75">SUM(B134:B137)</f>
        <v>0</v>
      </c>
      <c r="C143" s="136">
        <f t="shared" si="75"/>
        <v>5</v>
      </c>
      <c r="D143" s="136">
        <f t="shared" si="75"/>
        <v>5</v>
      </c>
      <c r="E143" s="138">
        <f>SUM(E134:E137)</f>
        <v>10</v>
      </c>
      <c r="F143" s="137">
        <f t="shared" ref="F143:H146" si="76">SUM(F134:F137)</f>
        <v>6</v>
      </c>
      <c r="G143" s="136">
        <f t="shared" si="76"/>
        <v>10</v>
      </c>
      <c r="H143" s="136">
        <f t="shared" si="76"/>
        <v>0</v>
      </c>
      <c r="I143" s="138">
        <f>SUM(I134:I137)</f>
        <v>16</v>
      </c>
      <c r="J143" s="137">
        <f t="shared" ref="J143:L146" si="77">SUM(J134:J137)</f>
        <v>2</v>
      </c>
      <c r="K143" s="136">
        <f t="shared" si="77"/>
        <v>41</v>
      </c>
      <c r="L143" s="136">
        <f t="shared" si="77"/>
        <v>1</v>
      </c>
      <c r="M143" s="138">
        <f>SUM(M134:M137)</f>
        <v>44</v>
      </c>
      <c r="N143" s="137">
        <f t="shared" ref="N143:P146" si="78">SUM(N134:N137)</f>
        <v>0</v>
      </c>
      <c r="O143" s="136">
        <f t="shared" si="78"/>
        <v>8</v>
      </c>
      <c r="P143" s="136">
        <f t="shared" si="78"/>
        <v>28</v>
      </c>
      <c r="Q143" s="138">
        <f t="shared" si="74"/>
        <v>36</v>
      </c>
      <c r="R143" s="359">
        <f t="shared" si="74"/>
        <v>106</v>
      </c>
    </row>
    <row r="144" spans="1:18" s="359" customFormat="1" ht="14" hidden="1" thickBot="1" x14ac:dyDescent="0.2">
      <c r="A144" s="364" t="s">
        <v>117</v>
      </c>
      <c r="B144" s="137">
        <f t="shared" si="75"/>
        <v>0</v>
      </c>
      <c r="C144" s="136">
        <f t="shared" si="75"/>
        <v>7</v>
      </c>
      <c r="D144" s="136">
        <f t="shared" si="75"/>
        <v>8</v>
      </c>
      <c r="E144" s="138">
        <f>SUM(E135:E138)</f>
        <v>15</v>
      </c>
      <c r="F144" s="137">
        <f t="shared" si="76"/>
        <v>6</v>
      </c>
      <c r="G144" s="136">
        <f t="shared" si="76"/>
        <v>7</v>
      </c>
      <c r="H144" s="136">
        <f t="shared" si="76"/>
        <v>1</v>
      </c>
      <c r="I144" s="138">
        <f>SUM(I135:I138)</f>
        <v>14</v>
      </c>
      <c r="J144" s="137">
        <f t="shared" si="77"/>
        <v>2</v>
      </c>
      <c r="K144" s="136">
        <f t="shared" si="77"/>
        <v>40</v>
      </c>
      <c r="L144" s="136">
        <f t="shared" si="77"/>
        <v>2</v>
      </c>
      <c r="M144" s="138">
        <f>SUM(M135:M138)</f>
        <v>44</v>
      </c>
      <c r="N144" s="137">
        <f t="shared" si="78"/>
        <v>0</v>
      </c>
      <c r="O144" s="136">
        <f t="shared" si="78"/>
        <v>10</v>
      </c>
      <c r="P144" s="136">
        <f t="shared" si="78"/>
        <v>22</v>
      </c>
      <c r="Q144" s="138">
        <f t="shared" si="74"/>
        <v>32</v>
      </c>
      <c r="R144" s="359">
        <f t="shared" si="74"/>
        <v>105</v>
      </c>
    </row>
    <row r="145" spans="1:18" s="359" customFormat="1" ht="14" hidden="1" thickBot="1" x14ac:dyDescent="0.2">
      <c r="A145" s="364" t="s">
        <v>116</v>
      </c>
      <c r="B145" s="137">
        <f t="shared" si="75"/>
        <v>1</v>
      </c>
      <c r="C145" s="136">
        <f t="shared" si="75"/>
        <v>9</v>
      </c>
      <c r="D145" s="136">
        <f t="shared" si="75"/>
        <v>6</v>
      </c>
      <c r="E145" s="138">
        <f>SUM(E136:E139)</f>
        <v>16</v>
      </c>
      <c r="F145" s="137">
        <f t="shared" si="76"/>
        <v>3</v>
      </c>
      <c r="G145" s="136">
        <f t="shared" si="76"/>
        <v>4</v>
      </c>
      <c r="H145" s="136">
        <f t="shared" si="76"/>
        <v>2</v>
      </c>
      <c r="I145" s="138">
        <f>SUM(I136:I139)</f>
        <v>9</v>
      </c>
      <c r="J145" s="137">
        <f t="shared" si="77"/>
        <v>1</v>
      </c>
      <c r="K145" s="136">
        <f t="shared" si="77"/>
        <v>34</v>
      </c>
      <c r="L145" s="136">
        <f t="shared" si="77"/>
        <v>2</v>
      </c>
      <c r="M145" s="138">
        <f>SUM(M136:M139)</f>
        <v>37</v>
      </c>
      <c r="N145" s="137">
        <f t="shared" si="78"/>
        <v>0</v>
      </c>
      <c r="O145" s="136">
        <f t="shared" si="78"/>
        <v>10</v>
      </c>
      <c r="P145" s="136">
        <f t="shared" si="78"/>
        <v>17</v>
      </c>
      <c r="Q145" s="138">
        <f t="shared" si="74"/>
        <v>27</v>
      </c>
      <c r="R145" s="359">
        <f t="shared" si="74"/>
        <v>89</v>
      </c>
    </row>
    <row r="146" spans="1:18" s="359" customFormat="1" ht="14" hidden="1" thickBot="1" x14ac:dyDescent="0.2">
      <c r="A146" s="363" t="s">
        <v>115</v>
      </c>
      <c r="B146" s="224">
        <f t="shared" si="75"/>
        <v>2</v>
      </c>
      <c r="C146" s="225">
        <f t="shared" si="75"/>
        <v>7</v>
      </c>
      <c r="D146" s="225">
        <f t="shared" si="75"/>
        <v>3</v>
      </c>
      <c r="E146" s="296">
        <f>SUM(E137:E140)</f>
        <v>12</v>
      </c>
      <c r="F146" s="224">
        <f t="shared" si="76"/>
        <v>2</v>
      </c>
      <c r="G146" s="225">
        <f t="shared" si="76"/>
        <v>3</v>
      </c>
      <c r="H146" s="225">
        <f t="shared" si="76"/>
        <v>3</v>
      </c>
      <c r="I146" s="296">
        <f>SUM(I137:I140)</f>
        <v>8</v>
      </c>
      <c r="J146" s="224">
        <f t="shared" si="77"/>
        <v>1</v>
      </c>
      <c r="K146" s="225">
        <f t="shared" si="77"/>
        <v>26</v>
      </c>
      <c r="L146" s="225">
        <f t="shared" si="77"/>
        <v>2</v>
      </c>
      <c r="M146" s="296">
        <f>SUM(M137:M140)</f>
        <v>29</v>
      </c>
      <c r="N146" s="224">
        <f t="shared" si="78"/>
        <v>0</v>
      </c>
      <c r="O146" s="225">
        <f t="shared" si="78"/>
        <v>9</v>
      </c>
      <c r="P146" s="225">
        <f t="shared" si="78"/>
        <v>12</v>
      </c>
      <c r="Q146" s="296">
        <f t="shared" si="74"/>
        <v>21</v>
      </c>
      <c r="R146" s="359">
        <f t="shared" si="74"/>
        <v>70</v>
      </c>
    </row>
    <row r="147" spans="1:18" x14ac:dyDescent="0.15">
      <c r="A147" s="365"/>
      <c r="B147" s="161"/>
      <c r="C147" s="162"/>
      <c r="D147" s="162"/>
      <c r="E147" s="176"/>
      <c r="F147" s="161"/>
      <c r="G147" s="162"/>
      <c r="H147" s="162"/>
      <c r="I147" s="176"/>
      <c r="J147" s="161"/>
      <c r="K147" s="162"/>
      <c r="L147" s="162"/>
      <c r="M147" s="176"/>
      <c r="N147" s="161"/>
      <c r="O147" s="162"/>
      <c r="P147" s="162"/>
      <c r="Q147" s="176"/>
      <c r="R147" s="177"/>
    </row>
    <row r="148" spans="1:18" x14ac:dyDescent="0.15">
      <c r="A148" s="364" t="s">
        <v>114</v>
      </c>
      <c r="B148" s="142">
        <f t="shared" ref="B148:R148" si="79">SUM(B133:B140)</f>
        <v>3</v>
      </c>
      <c r="C148" s="169">
        <f t="shared" si="79"/>
        <v>13</v>
      </c>
      <c r="D148" s="169">
        <f t="shared" si="79"/>
        <v>8</v>
      </c>
      <c r="E148" s="172">
        <f t="shared" si="79"/>
        <v>24</v>
      </c>
      <c r="F148" s="142">
        <f t="shared" si="79"/>
        <v>8</v>
      </c>
      <c r="G148" s="169">
        <f t="shared" si="79"/>
        <v>12</v>
      </c>
      <c r="H148" s="169">
        <f t="shared" si="79"/>
        <v>3</v>
      </c>
      <c r="I148" s="172">
        <f t="shared" si="79"/>
        <v>23</v>
      </c>
      <c r="J148" s="142">
        <f t="shared" si="79"/>
        <v>2</v>
      </c>
      <c r="K148" s="169">
        <f t="shared" si="79"/>
        <v>62</v>
      </c>
      <c r="L148" s="169">
        <f t="shared" si="79"/>
        <v>2</v>
      </c>
      <c r="M148" s="172">
        <f t="shared" si="79"/>
        <v>66</v>
      </c>
      <c r="N148" s="142">
        <f t="shared" si="79"/>
        <v>0</v>
      </c>
      <c r="O148" s="169">
        <f t="shared" si="79"/>
        <v>14</v>
      </c>
      <c r="P148" s="169">
        <f t="shared" si="79"/>
        <v>39</v>
      </c>
      <c r="Q148" s="172">
        <f t="shared" si="79"/>
        <v>53</v>
      </c>
      <c r="R148" s="180">
        <f t="shared" si="79"/>
        <v>166</v>
      </c>
    </row>
    <row r="149" spans="1:18" x14ac:dyDescent="0.15">
      <c r="A149" s="364" t="s">
        <v>11</v>
      </c>
      <c r="B149" s="142">
        <f t="shared" ref="B149:R149" si="80">MAX(B142:B146)</f>
        <v>3</v>
      </c>
      <c r="C149" s="169">
        <f t="shared" si="80"/>
        <v>13</v>
      </c>
      <c r="D149" s="169">
        <f t="shared" si="80"/>
        <v>8</v>
      </c>
      <c r="E149" s="172">
        <f t="shared" si="80"/>
        <v>16</v>
      </c>
      <c r="F149" s="142">
        <f t="shared" si="80"/>
        <v>8</v>
      </c>
      <c r="G149" s="169">
        <f t="shared" si="80"/>
        <v>12</v>
      </c>
      <c r="H149" s="169">
        <f t="shared" si="80"/>
        <v>3</v>
      </c>
      <c r="I149" s="172">
        <f t="shared" si="80"/>
        <v>16</v>
      </c>
      <c r="J149" s="142">
        <f t="shared" si="80"/>
        <v>2</v>
      </c>
      <c r="K149" s="169">
        <f t="shared" si="80"/>
        <v>62</v>
      </c>
      <c r="L149" s="169">
        <f t="shared" si="80"/>
        <v>2</v>
      </c>
      <c r="M149" s="172">
        <f t="shared" si="80"/>
        <v>44</v>
      </c>
      <c r="N149" s="142">
        <f t="shared" si="80"/>
        <v>0</v>
      </c>
      <c r="O149" s="169">
        <f t="shared" si="80"/>
        <v>14</v>
      </c>
      <c r="P149" s="169">
        <f t="shared" si="80"/>
        <v>39</v>
      </c>
      <c r="Q149" s="172">
        <f t="shared" si="80"/>
        <v>36</v>
      </c>
      <c r="R149" s="180">
        <f t="shared" si="80"/>
        <v>106</v>
      </c>
    </row>
    <row r="150" spans="1:18" x14ac:dyDescent="0.15">
      <c r="A150" s="364" t="s">
        <v>12</v>
      </c>
      <c r="B150" s="142">
        <f t="shared" ref="B150:R150" si="81">SUM(B133:B140)/2</f>
        <v>1.5</v>
      </c>
      <c r="C150" s="169">
        <f t="shared" si="81"/>
        <v>6.5</v>
      </c>
      <c r="D150" s="169">
        <f t="shared" si="81"/>
        <v>4</v>
      </c>
      <c r="E150" s="172">
        <f t="shared" si="81"/>
        <v>12</v>
      </c>
      <c r="F150" s="142">
        <f t="shared" si="81"/>
        <v>4</v>
      </c>
      <c r="G150" s="169">
        <f t="shared" si="81"/>
        <v>6</v>
      </c>
      <c r="H150" s="169">
        <f t="shared" si="81"/>
        <v>1.5</v>
      </c>
      <c r="I150" s="172">
        <f t="shared" si="81"/>
        <v>11.5</v>
      </c>
      <c r="J150" s="142">
        <f t="shared" si="81"/>
        <v>1</v>
      </c>
      <c r="K150" s="169">
        <f t="shared" si="81"/>
        <v>31</v>
      </c>
      <c r="L150" s="169">
        <f t="shared" si="81"/>
        <v>1</v>
      </c>
      <c r="M150" s="172">
        <f t="shared" si="81"/>
        <v>33</v>
      </c>
      <c r="N150" s="142">
        <f t="shared" si="81"/>
        <v>0</v>
      </c>
      <c r="O150" s="169">
        <f t="shared" si="81"/>
        <v>7</v>
      </c>
      <c r="P150" s="169">
        <f t="shared" si="81"/>
        <v>19.5</v>
      </c>
      <c r="Q150" s="172">
        <f t="shared" si="81"/>
        <v>26.5</v>
      </c>
      <c r="R150" s="180">
        <f t="shared" si="81"/>
        <v>83</v>
      </c>
    </row>
    <row r="151" spans="1:18" ht="14" thickBot="1" x14ac:dyDescent="0.2">
      <c r="A151" s="363"/>
      <c r="B151" s="182"/>
      <c r="C151" s="183"/>
      <c r="D151" s="183"/>
      <c r="E151" s="184"/>
      <c r="F151" s="182"/>
      <c r="G151" s="183"/>
      <c r="H151" s="183"/>
      <c r="I151" s="184"/>
      <c r="J151" s="182"/>
      <c r="K151" s="183"/>
      <c r="L151" s="183"/>
      <c r="M151" s="184"/>
      <c r="N151" s="182"/>
      <c r="O151" s="183"/>
      <c r="P151" s="183"/>
      <c r="Q151" s="184"/>
      <c r="R151" s="185"/>
    </row>
  </sheetData>
  <pageMargins left="0.39370078740157483" right="0" top="0.59055118110236227" bottom="0" header="0" footer="0"/>
  <pageSetup paperSize="9" scale="86" orientation="portrait" horizontalDpi="4294967292"/>
  <headerFooter alignWithMargins="0">
    <oddFooter>&amp;CKILBIRNIE</oddFooter>
  </headerFooter>
  <rowBreaks count="1" manualBreakCount="1">
    <brk id="7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6660B-948F-6042-8F13-6FFA898C450B}">
  <dimension ref="A1:R151"/>
  <sheetViews>
    <sheetView zoomScaleNormal="100" workbookViewId="0">
      <selection activeCell="P11" sqref="P11"/>
    </sheetView>
  </sheetViews>
  <sheetFormatPr baseColWidth="10" defaultColWidth="9.1640625" defaultRowHeight="13" x14ac:dyDescent="0.15"/>
  <cols>
    <col min="1" max="1" width="13.5" style="229" customWidth="1"/>
    <col min="2" max="3" width="5.6640625" style="229" customWidth="1"/>
    <col min="4" max="4" width="5.6640625" style="229" hidden="1" customWidth="1"/>
    <col min="5" max="5" width="5.6640625" style="229" customWidth="1"/>
    <col min="6" max="10" width="5.6640625" style="229" hidden="1" customWidth="1"/>
    <col min="11" max="14" width="5.6640625" style="229" customWidth="1"/>
    <col min="15" max="15" width="5.6640625" style="229" hidden="1" customWidth="1"/>
    <col min="16" max="17" width="5.6640625" style="229" customWidth="1"/>
    <col min="18" max="16384" width="9.1640625" style="229"/>
  </cols>
  <sheetData>
    <row r="1" spans="1:18" x14ac:dyDescent="0.15">
      <c r="A1" s="354" t="s">
        <v>0</v>
      </c>
      <c r="B1" s="354"/>
      <c r="C1" s="362"/>
      <c r="D1" s="362"/>
      <c r="J1" s="354" t="s">
        <v>1</v>
      </c>
      <c r="M1" s="379" t="s">
        <v>21</v>
      </c>
    </row>
    <row r="2" spans="1:18" x14ac:dyDescent="0.15">
      <c r="A2" s="354"/>
      <c r="B2" s="354"/>
      <c r="C2" s="362"/>
      <c r="D2" s="362"/>
      <c r="F2" s="354"/>
      <c r="I2" s="379"/>
    </row>
    <row r="3" spans="1:18" ht="14" thickBot="1" x14ac:dyDescent="0.2">
      <c r="A3" s="354"/>
      <c r="B3" s="354" t="str">
        <f>Upland_Glenmore!B3</f>
        <v>Average Mon-Fri March 2012</v>
      </c>
      <c r="D3" s="362"/>
    </row>
    <row r="4" spans="1:18" x14ac:dyDescent="0.15">
      <c r="A4" s="376"/>
      <c r="B4" s="174" t="s">
        <v>3</v>
      </c>
      <c r="C4" s="350"/>
      <c r="D4" s="350"/>
      <c r="E4" s="375"/>
      <c r="F4" s="174" t="s">
        <v>4</v>
      </c>
      <c r="G4" s="350"/>
      <c r="H4" s="350"/>
      <c r="I4" s="375"/>
      <c r="J4" s="174" t="s">
        <v>5</v>
      </c>
      <c r="K4" s="350"/>
      <c r="L4" s="350"/>
      <c r="M4" s="375"/>
      <c r="N4" s="174" t="s">
        <v>6</v>
      </c>
      <c r="O4" s="350"/>
      <c r="P4" s="350"/>
      <c r="Q4" s="375"/>
      <c r="R4" s="177" t="s">
        <v>36</v>
      </c>
    </row>
    <row r="5" spans="1:18" s="359" customFormat="1" ht="14" thickBot="1" x14ac:dyDescent="0.2">
      <c r="A5" s="369"/>
      <c r="B5" s="345"/>
      <c r="C5" s="346" t="s">
        <v>18</v>
      </c>
      <c r="D5" s="343"/>
      <c r="E5" s="374"/>
      <c r="F5" s="345"/>
      <c r="G5" s="346" t="s">
        <v>2</v>
      </c>
      <c r="H5" s="343"/>
      <c r="I5" s="374"/>
      <c r="J5" s="345"/>
      <c r="K5" s="346" t="s">
        <v>19</v>
      </c>
      <c r="L5" s="343"/>
      <c r="M5" s="374"/>
      <c r="N5" s="346" t="s">
        <v>20</v>
      </c>
      <c r="P5" s="343"/>
      <c r="Q5" s="374"/>
      <c r="R5" s="366"/>
    </row>
    <row r="6" spans="1:18" s="370" customFormat="1" ht="11" x14ac:dyDescent="0.15">
      <c r="A6" s="373"/>
      <c r="B6" s="339" t="s">
        <v>7</v>
      </c>
      <c r="C6" s="337" t="s">
        <v>8</v>
      </c>
      <c r="D6" s="337" t="s">
        <v>9</v>
      </c>
      <c r="E6" s="372" t="s">
        <v>10</v>
      </c>
      <c r="F6" s="339" t="s">
        <v>7</v>
      </c>
      <c r="G6" s="337" t="s">
        <v>8</v>
      </c>
      <c r="H6" s="337" t="s">
        <v>9</v>
      </c>
      <c r="I6" s="372" t="s">
        <v>10</v>
      </c>
      <c r="J6" s="339" t="s">
        <v>7</v>
      </c>
      <c r="K6" s="337" t="s">
        <v>8</v>
      </c>
      <c r="L6" s="337" t="s">
        <v>9</v>
      </c>
      <c r="M6" s="372" t="s">
        <v>10</v>
      </c>
      <c r="N6" s="339" t="s">
        <v>7</v>
      </c>
      <c r="O6" s="337" t="s">
        <v>8</v>
      </c>
      <c r="P6" s="337" t="s">
        <v>9</v>
      </c>
      <c r="Q6" s="372" t="s">
        <v>10</v>
      </c>
      <c r="R6" s="371"/>
    </row>
    <row r="7" spans="1:18" s="359" customFormat="1" x14ac:dyDescent="0.15">
      <c r="A7" s="369"/>
      <c r="B7" s="330"/>
      <c r="C7" s="328"/>
      <c r="D7" s="328"/>
      <c r="E7" s="368"/>
      <c r="F7" s="330"/>
      <c r="G7" s="328"/>
      <c r="H7" s="328"/>
      <c r="I7" s="368"/>
      <c r="J7" s="330"/>
      <c r="K7" s="328"/>
      <c r="L7" s="328"/>
      <c r="M7" s="368"/>
      <c r="N7" s="330"/>
      <c r="O7" s="328"/>
      <c r="P7" s="328"/>
      <c r="Q7" s="367"/>
      <c r="R7" s="221"/>
    </row>
    <row r="8" spans="1:18" s="359" customFormat="1" x14ac:dyDescent="0.15">
      <c r="A8" s="360" t="s">
        <v>127</v>
      </c>
      <c r="B8" s="132">
        <f t="shared" ref="B8:D15" si="0">+(B33+B58+B83+B108+B133)/5</f>
        <v>28.6</v>
      </c>
      <c r="C8" s="133">
        <f t="shared" si="0"/>
        <v>1</v>
      </c>
      <c r="D8" s="133">
        <f t="shared" si="0"/>
        <v>0</v>
      </c>
      <c r="E8" s="134">
        <f t="shared" ref="E8:E15" si="1">SUM(B8:D8)</f>
        <v>29.6</v>
      </c>
      <c r="F8" s="132">
        <f t="shared" ref="F8:H15" si="2">+(F33+F58+F83+F108+F133)/5</f>
        <v>0</v>
      </c>
      <c r="G8" s="133">
        <f t="shared" si="2"/>
        <v>0</v>
      </c>
      <c r="H8" s="133">
        <f t="shared" si="2"/>
        <v>0</v>
      </c>
      <c r="I8" s="134">
        <f t="shared" ref="I8:I15" si="3">SUM(F8:H8)</f>
        <v>0</v>
      </c>
      <c r="J8" s="132">
        <f t="shared" ref="J8:L15" si="4">+(J33+J58+J83+J108+J133)/5</f>
        <v>0</v>
      </c>
      <c r="K8" s="133">
        <f t="shared" si="4"/>
        <v>1.6</v>
      </c>
      <c r="L8" s="133">
        <f t="shared" si="4"/>
        <v>0.2</v>
      </c>
      <c r="M8" s="134">
        <f t="shared" ref="M8:M15" si="5">SUM(J8:L8)</f>
        <v>1.8</v>
      </c>
      <c r="N8" s="132">
        <f t="shared" ref="N8:P15" si="6">+(N33+N58+N83+N108+N133)/5</f>
        <v>0</v>
      </c>
      <c r="O8" s="133">
        <f t="shared" si="6"/>
        <v>0</v>
      </c>
      <c r="P8" s="133">
        <f t="shared" si="6"/>
        <v>0.2</v>
      </c>
      <c r="Q8" s="134">
        <f t="shared" ref="Q8:Q15" si="7">SUM(N8:P8)</f>
        <v>0.2</v>
      </c>
      <c r="R8" s="135">
        <f t="shared" ref="R8:R15" si="8">+(R33+R58+R83+R108+R133)/5</f>
        <v>31.6</v>
      </c>
    </row>
    <row r="9" spans="1:18" s="359" customFormat="1" x14ac:dyDescent="0.15">
      <c r="A9" s="360" t="s">
        <v>126</v>
      </c>
      <c r="B9" s="132">
        <f t="shared" si="0"/>
        <v>39.6</v>
      </c>
      <c r="C9" s="133">
        <f t="shared" si="0"/>
        <v>1</v>
      </c>
      <c r="D9" s="133">
        <f t="shared" si="0"/>
        <v>0</v>
      </c>
      <c r="E9" s="134">
        <f t="shared" si="1"/>
        <v>40.6</v>
      </c>
      <c r="F9" s="132">
        <f t="shared" si="2"/>
        <v>0</v>
      </c>
      <c r="G9" s="133">
        <f t="shared" si="2"/>
        <v>0</v>
      </c>
      <c r="H9" s="133">
        <f t="shared" si="2"/>
        <v>0</v>
      </c>
      <c r="I9" s="134">
        <f t="shared" si="3"/>
        <v>0</v>
      </c>
      <c r="J9" s="132">
        <f t="shared" si="4"/>
        <v>0</v>
      </c>
      <c r="K9" s="133">
        <f t="shared" si="4"/>
        <v>1.4</v>
      </c>
      <c r="L9" s="133">
        <f t="shared" si="4"/>
        <v>0.2</v>
      </c>
      <c r="M9" s="134">
        <f t="shared" si="5"/>
        <v>1.5999999999999999</v>
      </c>
      <c r="N9" s="132">
        <f t="shared" si="6"/>
        <v>0</v>
      </c>
      <c r="O9" s="133">
        <f t="shared" si="6"/>
        <v>0</v>
      </c>
      <c r="P9" s="133">
        <f t="shared" si="6"/>
        <v>1.6</v>
      </c>
      <c r="Q9" s="134">
        <f t="shared" si="7"/>
        <v>1.6</v>
      </c>
      <c r="R9" s="135">
        <f t="shared" si="8"/>
        <v>42.8</v>
      </c>
    </row>
    <row r="10" spans="1:18" s="359" customFormat="1" x14ac:dyDescent="0.15">
      <c r="A10" s="360" t="s">
        <v>125</v>
      </c>
      <c r="B10" s="132">
        <f t="shared" si="0"/>
        <v>56</v>
      </c>
      <c r="C10" s="133">
        <f t="shared" si="0"/>
        <v>2.4</v>
      </c>
      <c r="D10" s="133">
        <f t="shared" si="0"/>
        <v>0</v>
      </c>
      <c r="E10" s="134">
        <f t="shared" si="1"/>
        <v>58.4</v>
      </c>
      <c r="F10" s="132">
        <f t="shared" si="2"/>
        <v>0</v>
      </c>
      <c r="G10" s="133">
        <f t="shared" si="2"/>
        <v>0</v>
      </c>
      <c r="H10" s="133">
        <f t="shared" si="2"/>
        <v>0</v>
      </c>
      <c r="I10" s="134">
        <f t="shared" si="3"/>
        <v>0</v>
      </c>
      <c r="J10" s="132">
        <f t="shared" si="4"/>
        <v>0</v>
      </c>
      <c r="K10" s="133">
        <f t="shared" si="4"/>
        <v>2.4</v>
      </c>
      <c r="L10" s="133">
        <f t="shared" si="4"/>
        <v>0.2</v>
      </c>
      <c r="M10" s="134">
        <f t="shared" si="5"/>
        <v>2.6</v>
      </c>
      <c r="N10" s="132">
        <f t="shared" si="6"/>
        <v>0</v>
      </c>
      <c r="O10" s="133">
        <f t="shared" si="6"/>
        <v>0</v>
      </c>
      <c r="P10" s="133">
        <f t="shared" si="6"/>
        <v>3.6</v>
      </c>
      <c r="Q10" s="134">
        <f t="shared" si="7"/>
        <v>3.6</v>
      </c>
      <c r="R10" s="135">
        <f t="shared" si="8"/>
        <v>64.599999999999994</v>
      </c>
    </row>
    <row r="11" spans="1:18" s="359" customFormat="1" x14ac:dyDescent="0.15">
      <c r="A11" s="360" t="s">
        <v>124</v>
      </c>
      <c r="B11" s="132">
        <f t="shared" si="0"/>
        <v>65</v>
      </c>
      <c r="C11" s="133">
        <f t="shared" si="0"/>
        <v>4.4000000000000004</v>
      </c>
      <c r="D11" s="133">
        <f t="shared" si="0"/>
        <v>0</v>
      </c>
      <c r="E11" s="134">
        <f t="shared" si="1"/>
        <v>69.400000000000006</v>
      </c>
      <c r="F11" s="132">
        <f t="shared" si="2"/>
        <v>0</v>
      </c>
      <c r="G11" s="133">
        <f t="shared" si="2"/>
        <v>0</v>
      </c>
      <c r="H11" s="133">
        <f t="shared" si="2"/>
        <v>0</v>
      </c>
      <c r="I11" s="134">
        <f t="shared" si="3"/>
        <v>0</v>
      </c>
      <c r="J11" s="132">
        <f t="shared" si="4"/>
        <v>0</v>
      </c>
      <c r="K11" s="133">
        <f t="shared" si="4"/>
        <v>2</v>
      </c>
      <c r="L11" s="133">
        <f t="shared" si="4"/>
        <v>0.4</v>
      </c>
      <c r="M11" s="134">
        <f t="shared" si="5"/>
        <v>2.4</v>
      </c>
      <c r="N11" s="132">
        <f t="shared" si="6"/>
        <v>0</v>
      </c>
      <c r="O11" s="133">
        <f t="shared" si="6"/>
        <v>0</v>
      </c>
      <c r="P11" s="133">
        <f t="shared" si="6"/>
        <v>3.2</v>
      </c>
      <c r="Q11" s="134">
        <f t="shared" si="7"/>
        <v>3.2</v>
      </c>
      <c r="R11" s="135">
        <f t="shared" si="8"/>
        <v>75</v>
      </c>
    </row>
    <row r="12" spans="1:18" s="359" customFormat="1" x14ac:dyDescent="0.15">
      <c r="A12" s="360" t="s">
        <v>123</v>
      </c>
      <c r="B12" s="132">
        <f t="shared" si="0"/>
        <v>69.2</v>
      </c>
      <c r="C12" s="133">
        <f t="shared" si="0"/>
        <v>3.6</v>
      </c>
      <c r="D12" s="133">
        <f t="shared" si="0"/>
        <v>0</v>
      </c>
      <c r="E12" s="134">
        <f t="shared" si="1"/>
        <v>72.8</v>
      </c>
      <c r="F12" s="132">
        <f t="shared" si="2"/>
        <v>0</v>
      </c>
      <c r="G12" s="133">
        <f t="shared" si="2"/>
        <v>0</v>
      </c>
      <c r="H12" s="133">
        <f t="shared" si="2"/>
        <v>0</v>
      </c>
      <c r="I12" s="134">
        <f t="shared" si="3"/>
        <v>0</v>
      </c>
      <c r="J12" s="132">
        <f t="shared" si="4"/>
        <v>0</v>
      </c>
      <c r="K12" s="133">
        <f t="shared" si="4"/>
        <v>0.2</v>
      </c>
      <c r="L12" s="133">
        <f t="shared" si="4"/>
        <v>1.4</v>
      </c>
      <c r="M12" s="134">
        <f t="shared" si="5"/>
        <v>1.5999999999999999</v>
      </c>
      <c r="N12" s="132">
        <f t="shared" si="6"/>
        <v>0</v>
      </c>
      <c r="O12" s="133">
        <f t="shared" si="6"/>
        <v>0</v>
      </c>
      <c r="P12" s="133">
        <f t="shared" si="6"/>
        <v>2.4</v>
      </c>
      <c r="Q12" s="134">
        <f t="shared" si="7"/>
        <v>2.4</v>
      </c>
      <c r="R12" s="135">
        <f t="shared" si="8"/>
        <v>76.8</v>
      </c>
    </row>
    <row r="13" spans="1:18" s="359" customFormat="1" x14ac:dyDescent="0.15">
      <c r="A13" s="360" t="s">
        <v>122</v>
      </c>
      <c r="B13" s="132">
        <f t="shared" si="0"/>
        <v>51.8</v>
      </c>
      <c r="C13" s="133">
        <f t="shared" si="0"/>
        <v>1.2</v>
      </c>
      <c r="D13" s="133">
        <f t="shared" si="0"/>
        <v>0</v>
      </c>
      <c r="E13" s="134">
        <f t="shared" si="1"/>
        <v>53</v>
      </c>
      <c r="F13" s="132">
        <f t="shared" si="2"/>
        <v>0</v>
      </c>
      <c r="G13" s="133">
        <f t="shared" si="2"/>
        <v>0</v>
      </c>
      <c r="H13" s="133">
        <f t="shared" si="2"/>
        <v>0</v>
      </c>
      <c r="I13" s="134">
        <f t="shared" si="3"/>
        <v>0</v>
      </c>
      <c r="J13" s="132">
        <f t="shared" si="4"/>
        <v>0</v>
      </c>
      <c r="K13" s="133">
        <f t="shared" si="4"/>
        <v>1</v>
      </c>
      <c r="L13" s="133">
        <f t="shared" si="4"/>
        <v>0.4</v>
      </c>
      <c r="M13" s="134">
        <f t="shared" si="5"/>
        <v>1.4</v>
      </c>
      <c r="N13" s="132">
        <f t="shared" si="6"/>
        <v>0</v>
      </c>
      <c r="O13" s="133">
        <f t="shared" si="6"/>
        <v>0</v>
      </c>
      <c r="P13" s="133">
        <f t="shared" si="6"/>
        <v>2</v>
      </c>
      <c r="Q13" s="134">
        <f t="shared" si="7"/>
        <v>2</v>
      </c>
      <c r="R13" s="135">
        <f t="shared" si="8"/>
        <v>56.4</v>
      </c>
    </row>
    <row r="14" spans="1:18" s="359" customFormat="1" x14ac:dyDescent="0.15">
      <c r="A14" s="360" t="s">
        <v>121</v>
      </c>
      <c r="B14" s="132">
        <f t="shared" si="0"/>
        <v>46.8</v>
      </c>
      <c r="C14" s="133">
        <f t="shared" si="0"/>
        <v>1.4</v>
      </c>
      <c r="D14" s="133">
        <f t="shared" si="0"/>
        <v>0</v>
      </c>
      <c r="E14" s="134">
        <f t="shared" si="1"/>
        <v>48.199999999999996</v>
      </c>
      <c r="F14" s="132">
        <f t="shared" si="2"/>
        <v>0</v>
      </c>
      <c r="G14" s="133">
        <f t="shared" si="2"/>
        <v>0</v>
      </c>
      <c r="H14" s="133">
        <f t="shared" si="2"/>
        <v>0</v>
      </c>
      <c r="I14" s="134">
        <f t="shared" si="3"/>
        <v>0</v>
      </c>
      <c r="J14" s="132">
        <f t="shared" si="4"/>
        <v>0</v>
      </c>
      <c r="K14" s="133">
        <f t="shared" si="4"/>
        <v>0.2</v>
      </c>
      <c r="L14" s="133">
        <f t="shared" si="4"/>
        <v>0</v>
      </c>
      <c r="M14" s="134">
        <f t="shared" si="5"/>
        <v>0.2</v>
      </c>
      <c r="N14" s="132">
        <f t="shared" si="6"/>
        <v>0</v>
      </c>
      <c r="O14" s="133">
        <f t="shared" si="6"/>
        <v>0</v>
      </c>
      <c r="P14" s="133">
        <f t="shared" si="6"/>
        <v>1.4</v>
      </c>
      <c r="Q14" s="134">
        <f t="shared" si="7"/>
        <v>1.4</v>
      </c>
      <c r="R14" s="135">
        <f t="shared" si="8"/>
        <v>49.8</v>
      </c>
    </row>
    <row r="15" spans="1:18" s="359" customFormat="1" x14ac:dyDescent="0.15">
      <c r="A15" s="360" t="s">
        <v>120</v>
      </c>
      <c r="B15" s="132">
        <f t="shared" si="0"/>
        <v>26.8</v>
      </c>
      <c r="C15" s="133">
        <f t="shared" si="0"/>
        <v>1.4</v>
      </c>
      <c r="D15" s="133">
        <f t="shared" si="0"/>
        <v>0</v>
      </c>
      <c r="E15" s="134">
        <f t="shared" si="1"/>
        <v>28.2</v>
      </c>
      <c r="F15" s="132">
        <f t="shared" si="2"/>
        <v>0</v>
      </c>
      <c r="G15" s="133">
        <f t="shared" si="2"/>
        <v>0</v>
      </c>
      <c r="H15" s="133">
        <f t="shared" si="2"/>
        <v>0</v>
      </c>
      <c r="I15" s="134">
        <f t="shared" si="3"/>
        <v>0</v>
      </c>
      <c r="J15" s="132">
        <f t="shared" si="4"/>
        <v>0</v>
      </c>
      <c r="K15" s="133">
        <f t="shared" si="4"/>
        <v>0</v>
      </c>
      <c r="L15" s="133">
        <f t="shared" si="4"/>
        <v>0</v>
      </c>
      <c r="M15" s="134">
        <f t="shared" si="5"/>
        <v>0</v>
      </c>
      <c r="N15" s="132">
        <f t="shared" si="6"/>
        <v>0</v>
      </c>
      <c r="O15" s="133">
        <f t="shared" si="6"/>
        <v>0</v>
      </c>
      <c r="P15" s="133">
        <f t="shared" si="6"/>
        <v>1</v>
      </c>
      <c r="Q15" s="134">
        <f t="shared" si="7"/>
        <v>1</v>
      </c>
      <c r="R15" s="135">
        <f t="shared" si="8"/>
        <v>29.2</v>
      </c>
    </row>
    <row r="16" spans="1:18" s="359" customFormat="1" x14ac:dyDescent="0.15">
      <c r="A16" s="364"/>
      <c r="B16" s="137"/>
      <c r="C16" s="136"/>
      <c r="D16" s="136"/>
      <c r="E16" s="138"/>
      <c r="F16" s="137"/>
      <c r="G16" s="136"/>
      <c r="H16" s="136"/>
      <c r="I16" s="138"/>
      <c r="J16" s="137"/>
      <c r="K16" s="136"/>
      <c r="L16" s="136"/>
      <c r="M16" s="138"/>
      <c r="N16" s="137"/>
      <c r="O16" s="136"/>
      <c r="P16" s="136"/>
      <c r="Q16" s="138"/>
      <c r="R16" s="221"/>
    </row>
    <row r="17" spans="1:18" s="359" customFormat="1" x14ac:dyDescent="0.15">
      <c r="A17" s="360" t="s">
        <v>119</v>
      </c>
      <c r="B17" s="132">
        <f t="shared" ref="B17:R17" si="9">SUM(B8:B11)</f>
        <v>189.2</v>
      </c>
      <c r="C17" s="133">
        <f t="shared" si="9"/>
        <v>8.8000000000000007</v>
      </c>
      <c r="D17" s="133">
        <f t="shared" si="9"/>
        <v>0</v>
      </c>
      <c r="E17" s="134">
        <f t="shared" si="9"/>
        <v>198</v>
      </c>
      <c r="F17" s="132">
        <f t="shared" si="9"/>
        <v>0</v>
      </c>
      <c r="G17" s="133">
        <f t="shared" si="9"/>
        <v>0</v>
      </c>
      <c r="H17" s="133">
        <f t="shared" si="9"/>
        <v>0</v>
      </c>
      <c r="I17" s="134">
        <f t="shared" si="9"/>
        <v>0</v>
      </c>
      <c r="J17" s="132">
        <f t="shared" si="9"/>
        <v>0</v>
      </c>
      <c r="K17" s="133">
        <f t="shared" si="9"/>
        <v>7.4</v>
      </c>
      <c r="L17" s="133">
        <f t="shared" si="9"/>
        <v>1</v>
      </c>
      <c r="M17" s="134">
        <f t="shared" si="9"/>
        <v>8.4</v>
      </c>
      <c r="N17" s="132">
        <f t="shared" si="9"/>
        <v>0</v>
      </c>
      <c r="O17" s="133">
        <f t="shared" si="9"/>
        <v>0</v>
      </c>
      <c r="P17" s="133">
        <f t="shared" si="9"/>
        <v>8.6000000000000014</v>
      </c>
      <c r="Q17" s="134">
        <f t="shared" si="9"/>
        <v>8.6000000000000014</v>
      </c>
      <c r="R17" s="135">
        <f t="shared" si="9"/>
        <v>214</v>
      </c>
    </row>
    <row r="18" spans="1:18" s="359" customFormat="1" x14ac:dyDescent="0.15">
      <c r="A18" s="360" t="s">
        <v>118</v>
      </c>
      <c r="B18" s="132">
        <f t="shared" ref="B18:R18" si="10">SUM(B9:B12)</f>
        <v>229.8</v>
      </c>
      <c r="C18" s="133">
        <f t="shared" si="10"/>
        <v>11.4</v>
      </c>
      <c r="D18" s="133">
        <f t="shared" si="10"/>
        <v>0</v>
      </c>
      <c r="E18" s="134">
        <f t="shared" si="10"/>
        <v>241.2</v>
      </c>
      <c r="F18" s="132">
        <f t="shared" si="10"/>
        <v>0</v>
      </c>
      <c r="G18" s="133">
        <f t="shared" si="10"/>
        <v>0</v>
      </c>
      <c r="H18" s="133">
        <f t="shared" si="10"/>
        <v>0</v>
      </c>
      <c r="I18" s="134">
        <f t="shared" si="10"/>
        <v>0</v>
      </c>
      <c r="J18" s="132">
        <f t="shared" si="10"/>
        <v>0</v>
      </c>
      <c r="K18" s="133">
        <f t="shared" si="10"/>
        <v>6</v>
      </c>
      <c r="L18" s="133">
        <f t="shared" si="10"/>
        <v>2.2000000000000002</v>
      </c>
      <c r="M18" s="134">
        <f t="shared" si="10"/>
        <v>8.1999999999999993</v>
      </c>
      <c r="N18" s="132">
        <f t="shared" si="10"/>
        <v>0</v>
      </c>
      <c r="O18" s="133">
        <f t="shared" si="10"/>
        <v>0</v>
      </c>
      <c r="P18" s="133">
        <f t="shared" si="10"/>
        <v>10.8</v>
      </c>
      <c r="Q18" s="134">
        <f t="shared" si="10"/>
        <v>10.8</v>
      </c>
      <c r="R18" s="135">
        <f t="shared" si="10"/>
        <v>259.2</v>
      </c>
    </row>
    <row r="19" spans="1:18" s="359" customFormat="1" x14ac:dyDescent="0.15">
      <c r="A19" s="360" t="s">
        <v>117</v>
      </c>
      <c r="B19" s="132">
        <f t="shared" ref="B19:R19" si="11">SUM(B10:B13)</f>
        <v>242</v>
      </c>
      <c r="C19" s="133">
        <f t="shared" si="11"/>
        <v>11.6</v>
      </c>
      <c r="D19" s="133">
        <f t="shared" si="11"/>
        <v>0</v>
      </c>
      <c r="E19" s="134">
        <f t="shared" si="11"/>
        <v>253.60000000000002</v>
      </c>
      <c r="F19" s="132">
        <f t="shared" si="11"/>
        <v>0</v>
      </c>
      <c r="G19" s="133">
        <f t="shared" si="11"/>
        <v>0</v>
      </c>
      <c r="H19" s="133">
        <f t="shared" si="11"/>
        <v>0</v>
      </c>
      <c r="I19" s="134">
        <f t="shared" si="11"/>
        <v>0</v>
      </c>
      <c r="J19" s="132">
        <f t="shared" si="11"/>
        <v>0</v>
      </c>
      <c r="K19" s="133">
        <f t="shared" si="11"/>
        <v>5.6000000000000005</v>
      </c>
      <c r="L19" s="133">
        <f t="shared" si="11"/>
        <v>2.4</v>
      </c>
      <c r="M19" s="134">
        <f t="shared" si="11"/>
        <v>8</v>
      </c>
      <c r="N19" s="132">
        <f t="shared" si="11"/>
        <v>0</v>
      </c>
      <c r="O19" s="133">
        <f t="shared" si="11"/>
        <v>0</v>
      </c>
      <c r="P19" s="133">
        <f t="shared" si="11"/>
        <v>11.200000000000001</v>
      </c>
      <c r="Q19" s="134">
        <f t="shared" si="11"/>
        <v>11.200000000000001</v>
      </c>
      <c r="R19" s="135">
        <f t="shared" si="11"/>
        <v>272.79999999999995</v>
      </c>
    </row>
    <row r="20" spans="1:18" s="359" customFormat="1" x14ac:dyDescent="0.15">
      <c r="A20" s="360" t="s">
        <v>116</v>
      </c>
      <c r="B20" s="132">
        <f t="shared" ref="B20:R20" si="12">SUM(B11:B14)</f>
        <v>232.8</v>
      </c>
      <c r="C20" s="133">
        <f t="shared" si="12"/>
        <v>10.6</v>
      </c>
      <c r="D20" s="133">
        <f t="shared" si="12"/>
        <v>0</v>
      </c>
      <c r="E20" s="134">
        <f t="shared" si="12"/>
        <v>243.39999999999998</v>
      </c>
      <c r="F20" s="132">
        <f t="shared" si="12"/>
        <v>0</v>
      </c>
      <c r="G20" s="133">
        <f t="shared" si="12"/>
        <v>0</v>
      </c>
      <c r="H20" s="133">
        <f t="shared" si="12"/>
        <v>0</v>
      </c>
      <c r="I20" s="134">
        <f t="shared" si="12"/>
        <v>0</v>
      </c>
      <c r="J20" s="132">
        <f t="shared" si="12"/>
        <v>0</v>
      </c>
      <c r="K20" s="133">
        <f t="shared" si="12"/>
        <v>3.4000000000000004</v>
      </c>
      <c r="L20" s="133">
        <f t="shared" si="12"/>
        <v>2.1999999999999997</v>
      </c>
      <c r="M20" s="134">
        <f t="shared" si="12"/>
        <v>5.6000000000000005</v>
      </c>
      <c r="N20" s="132">
        <f t="shared" si="12"/>
        <v>0</v>
      </c>
      <c r="O20" s="133">
        <f t="shared" si="12"/>
        <v>0</v>
      </c>
      <c r="P20" s="133">
        <f t="shared" si="12"/>
        <v>9</v>
      </c>
      <c r="Q20" s="134">
        <f t="shared" si="12"/>
        <v>9</v>
      </c>
      <c r="R20" s="135">
        <f t="shared" si="12"/>
        <v>258</v>
      </c>
    </row>
    <row r="21" spans="1:18" s="359" customFormat="1" ht="14" thickBot="1" x14ac:dyDescent="0.2">
      <c r="A21" s="378" t="s">
        <v>115</v>
      </c>
      <c r="B21" s="140">
        <f t="shared" ref="B21:R21" si="13">SUM(B12:B15)</f>
        <v>194.60000000000002</v>
      </c>
      <c r="C21" s="139">
        <f t="shared" si="13"/>
        <v>7.6</v>
      </c>
      <c r="D21" s="139">
        <f t="shared" si="13"/>
        <v>0</v>
      </c>
      <c r="E21" s="141">
        <f t="shared" si="13"/>
        <v>202.2</v>
      </c>
      <c r="F21" s="140">
        <f t="shared" si="13"/>
        <v>0</v>
      </c>
      <c r="G21" s="139">
        <f t="shared" si="13"/>
        <v>0</v>
      </c>
      <c r="H21" s="139">
        <f t="shared" si="13"/>
        <v>0</v>
      </c>
      <c r="I21" s="141">
        <f t="shared" si="13"/>
        <v>0</v>
      </c>
      <c r="J21" s="140">
        <f t="shared" si="13"/>
        <v>0</v>
      </c>
      <c r="K21" s="139">
        <f t="shared" si="13"/>
        <v>1.4</v>
      </c>
      <c r="L21" s="139">
        <f t="shared" si="13"/>
        <v>1.7999999999999998</v>
      </c>
      <c r="M21" s="141">
        <f t="shared" si="13"/>
        <v>3.2</v>
      </c>
      <c r="N21" s="140">
        <f t="shared" si="13"/>
        <v>0</v>
      </c>
      <c r="O21" s="139">
        <f t="shared" si="13"/>
        <v>0</v>
      </c>
      <c r="P21" s="139">
        <f t="shared" si="13"/>
        <v>6.8000000000000007</v>
      </c>
      <c r="Q21" s="141">
        <f t="shared" si="13"/>
        <v>6.8000000000000007</v>
      </c>
      <c r="R21" s="202">
        <f t="shared" si="13"/>
        <v>212.2</v>
      </c>
    </row>
    <row r="22" spans="1:18" x14ac:dyDescent="0.15">
      <c r="A22" s="365"/>
      <c r="B22" s="161"/>
      <c r="C22" s="162"/>
      <c r="D22" s="162"/>
      <c r="E22" s="176"/>
      <c r="F22" s="161"/>
      <c r="G22" s="162"/>
      <c r="H22" s="162"/>
      <c r="I22" s="176"/>
      <c r="J22" s="161"/>
      <c r="K22" s="162"/>
      <c r="L22" s="162"/>
      <c r="M22" s="176"/>
      <c r="N22" s="161"/>
      <c r="O22" s="162"/>
      <c r="P22" s="162"/>
      <c r="Q22" s="176"/>
      <c r="R22" s="177"/>
    </row>
    <row r="23" spans="1:18" x14ac:dyDescent="0.15">
      <c r="A23" s="364" t="s">
        <v>114</v>
      </c>
      <c r="B23" s="142">
        <f t="shared" ref="B23:R23" si="14">SUM(B8:B15)</f>
        <v>383.8</v>
      </c>
      <c r="C23" s="169">
        <f t="shared" si="14"/>
        <v>16.399999999999999</v>
      </c>
      <c r="D23" s="169">
        <f t="shared" si="14"/>
        <v>0</v>
      </c>
      <c r="E23" s="172">
        <f t="shared" si="14"/>
        <v>400.2</v>
      </c>
      <c r="F23" s="142">
        <f t="shared" si="14"/>
        <v>0</v>
      </c>
      <c r="G23" s="169">
        <f t="shared" si="14"/>
        <v>0</v>
      </c>
      <c r="H23" s="169">
        <f t="shared" si="14"/>
        <v>0</v>
      </c>
      <c r="I23" s="172">
        <f t="shared" si="14"/>
        <v>0</v>
      </c>
      <c r="J23" s="142">
        <f t="shared" si="14"/>
        <v>0</v>
      </c>
      <c r="K23" s="169">
        <f t="shared" si="14"/>
        <v>8.8000000000000007</v>
      </c>
      <c r="L23" s="169">
        <f t="shared" si="14"/>
        <v>2.8</v>
      </c>
      <c r="M23" s="172">
        <f t="shared" si="14"/>
        <v>11.6</v>
      </c>
      <c r="N23" s="142">
        <f t="shared" si="14"/>
        <v>0</v>
      </c>
      <c r="O23" s="169">
        <f t="shared" si="14"/>
        <v>0</v>
      </c>
      <c r="P23" s="169">
        <f t="shared" si="14"/>
        <v>15.400000000000002</v>
      </c>
      <c r="Q23" s="172">
        <f t="shared" si="14"/>
        <v>15.400000000000002</v>
      </c>
      <c r="R23" s="180">
        <f t="shared" si="14"/>
        <v>426.2</v>
      </c>
    </row>
    <row r="24" spans="1:18" x14ac:dyDescent="0.15">
      <c r="A24" s="364" t="s">
        <v>11</v>
      </c>
      <c r="B24" s="142">
        <f t="shared" ref="B24:R24" si="15">MAX(B17:B21)</f>
        <v>242</v>
      </c>
      <c r="C24" s="169">
        <f t="shared" si="15"/>
        <v>11.6</v>
      </c>
      <c r="D24" s="169">
        <f t="shared" si="15"/>
        <v>0</v>
      </c>
      <c r="E24" s="172">
        <f t="shared" si="15"/>
        <v>253.60000000000002</v>
      </c>
      <c r="F24" s="142">
        <f t="shared" si="15"/>
        <v>0</v>
      </c>
      <c r="G24" s="169">
        <f t="shared" si="15"/>
        <v>0</v>
      </c>
      <c r="H24" s="169">
        <f t="shared" si="15"/>
        <v>0</v>
      </c>
      <c r="I24" s="172">
        <f t="shared" si="15"/>
        <v>0</v>
      </c>
      <c r="J24" s="142">
        <f t="shared" si="15"/>
        <v>0</v>
      </c>
      <c r="K24" s="169">
        <f t="shared" si="15"/>
        <v>7.4</v>
      </c>
      <c r="L24" s="169">
        <f t="shared" si="15"/>
        <v>2.4</v>
      </c>
      <c r="M24" s="172">
        <f t="shared" si="15"/>
        <v>8.4</v>
      </c>
      <c r="N24" s="142">
        <f t="shared" si="15"/>
        <v>0</v>
      </c>
      <c r="O24" s="169">
        <f t="shared" si="15"/>
        <v>0</v>
      </c>
      <c r="P24" s="169">
        <f t="shared" si="15"/>
        <v>11.200000000000001</v>
      </c>
      <c r="Q24" s="172">
        <f t="shared" si="15"/>
        <v>11.200000000000001</v>
      </c>
      <c r="R24" s="180">
        <f t="shared" si="15"/>
        <v>272.79999999999995</v>
      </c>
    </row>
    <row r="25" spans="1:18" x14ac:dyDescent="0.15">
      <c r="A25" s="364" t="s">
        <v>12</v>
      </c>
      <c r="B25" s="142">
        <f t="shared" ref="B25:R25" si="16">SUM(B8:B15)/2</f>
        <v>191.9</v>
      </c>
      <c r="C25" s="169">
        <f t="shared" si="16"/>
        <v>8.1999999999999993</v>
      </c>
      <c r="D25" s="169">
        <f t="shared" si="16"/>
        <v>0</v>
      </c>
      <c r="E25" s="172">
        <f t="shared" si="16"/>
        <v>200.1</v>
      </c>
      <c r="F25" s="142">
        <f t="shared" si="16"/>
        <v>0</v>
      </c>
      <c r="G25" s="169">
        <f t="shared" si="16"/>
        <v>0</v>
      </c>
      <c r="H25" s="169">
        <f t="shared" si="16"/>
        <v>0</v>
      </c>
      <c r="I25" s="172">
        <f t="shared" si="16"/>
        <v>0</v>
      </c>
      <c r="J25" s="142">
        <f t="shared" si="16"/>
        <v>0</v>
      </c>
      <c r="K25" s="169">
        <f t="shared" si="16"/>
        <v>4.4000000000000004</v>
      </c>
      <c r="L25" s="169">
        <f t="shared" si="16"/>
        <v>1.4</v>
      </c>
      <c r="M25" s="172">
        <f t="shared" si="16"/>
        <v>5.8</v>
      </c>
      <c r="N25" s="142">
        <f t="shared" si="16"/>
        <v>0</v>
      </c>
      <c r="O25" s="169">
        <f t="shared" si="16"/>
        <v>0</v>
      </c>
      <c r="P25" s="169">
        <f t="shared" si="16"/>
        <v>7.7000000000000011</v>
      </c>
      <c r="Q25" s="172">
        <f t="shared" si="16"/>
        <v>7.7000000000000011</v>
      </c>
      <c r="R25" s="180">
        <f t="shared" si="16"/>
        <v>213.1</v>
      </c>
    </row>
    <row r="26" spans="1:18" ht="14" thickBot="1" x14ac:dyDescent="0.2">
      <c r="A26" s="363"/>
      <c r="B26" s="182"/>
      <c r="C26" s="183"/>
      <c r="D26" s="183"/>
      <c r="E26" s="184"/>
      <c r="F26" s="182"/>
      <c r="G26" s="183"/>
      <c r="H26" s="183"/>
      <c r="I26" s="184"/>
      <c r="J26" s="182"/>
      <c r="K26" s="183"/>
      <c r="L26" s="183"/>
      <c r="M26" s="184"/>
      <c r="N26" s="182"/>
      <c r="O26" s="183"/>
      <c r="P26" s="183"/>
      <c r="Q26" s="184"/>
      <c r="R26" s="185"/>
    </row>
    <row r="27" spans="1:18" x14ac:dyDescent="0.15">
      <c r="A27" s="377"/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</row>
    <row r="28" spans="1:18" ht="14" thickBot="1" x14ac:dyDescent="0.2">
      <c r="A28" s="354"/>
      <c r="B28" s="354" t="str">
        <f>Upland_Glenmore!B28</f>
        <v>Monday 12 March 2012</v>
      </c>
      <c r="D28" s="362"/>
      <c r="M28" s="354" t="str">
        <f>'cycle (2)'!B4</f>
        <v>Fine and Dry</v>
      </c>
    </row>
    <row r="29" spans="1:18" x14ac:dyDescent="0.15">
      <c r="A29" s="376"/>
      <c r="B29" s="174" t="s">
        <v>3</v>
      </c>
      <c r="C29" s="350"/>
      <c r="D29" s="350"/>
      <c r="E29" s="375"/>
      <c r="F29" s="174" t="s">
        <v>4</v>
      </c>
      <c r="G29" s="350"/>
      <c r="H29" s="350"/>
      <c r="I29" s="375"/>
      <c r="J29" s="174" t="s">
        <v>5</v>
      </c>
      <c r="K29" s="350"/>
      <c r="L29" s="350"/>
      <c r="M29" s="375"/>
      <c r="N29" s="174" t="s">
        <v>6</v>
      </c>
      <c r="O29" s="350"/>
      <c r="P29" s="350"/>
      <c r="Q29" s="375"/>
      <c r="R29" s="177" t="s">
        <v>36</v>
      </c>
    </row>
    <row r="30" spans="1:18" s="359" customFormat="1" ht="14" thickBot="1" x14ac:dyDescent="0.2">
      <c r="A30" s="369"/>
      <c r="B30" s="345"/>
      <c r="C30" s="346" t="str">
        <f>C5</f>
        <v>Hutt Rd</v>
      </c>
      <c r="D30" s="343"/>
      <c r="E30" s="374"/>
      <c r="F30" s="345"/>
      <c r="G30" s="346" t="str">
        <f>G5</f>
        <v>XXXX</v>
      </c>
      <c r="H30" s="343"/>
      <c r="I30" s="374"/>
      <c r="J30" s="345"/>
      <c r="K30" s="346" t="str">
        <f>K5</f>
        <v>Tinakori</v>
      </c>
      <c r="L30" s="343"/>
      <c r="M30" s="374"/>
      <c r="N30" s="346" t="str">
        <f>N5</f>
        <v>Thorndon Quay</v>
      </c>
      <c r="P30" s="343"/>
      <c r="Q30" s="374"/>
      <c r="R30" s="366"/>
    </row>
    <row r="31" spans="1:18" s="370" customFormat="1" ht="11" x14ac:dyDescent="0.15">
      <c r="A31" s="373"/>
      <c r="B31" s="339" t="s">
        <v>7</v>
      </c>
      <c r="C31" s="337" t="s">
        <v>8</v>
      </c>
      <c r="D31" s="337" t="s">
        <v>9</v>
      </c>
      <c r="E31" s="372" t="s">
        <v>10</v>
      </c>
      <c r="F31" s="339" t="s">
        <v>7</v>
      </c>
      <c r="G31" s="337" t="s">
        <v>8</v>
      </c>
      <c r="H31" s="337" t="s">
        <v>9</v>
      </c>
      <c r="I31" s="372" t="s">
        <v>10</v>
      </c>
      <c r="J31" s="339" t="s">
        <v>7</v>
      </c>
      <c r="K31" s="337" t="s">
        <v>8</v>
      </c>
      <c r="L31" s="337" t="s">
        <v>9</v>
      </c>
      <c r="M31" s="372" t="s">
        <v>10</v>
      </c>
      <c r="N31" s="339" t="s">
        <v>7</v>
      </c>
      <c r="O31" s="337" t="s">
        <v>8</v>
      </c>
      <c r="P31" s="337" t="s">
        <v>9</v>
      </c>
      <c r="Q31" s="372" t="s">
        <v>10</v>
      </c>
      <c r="R31" s="371"/>
    </row>
    <row r="32" spans="1:18" s="359" customFormat="1" x14ac:dyDescent="0.15">
      <c r="A32" s="369"/>
      <c r="B32" s="330"/>
      <c r="C32" s="328"/>
      <c r="D32" s="328"/>
      <c r="E32" s="368"/>
      <c r="F32" s="330"/>
      <c r="G32" s="328"/>
      <c r="H32" s="328"/>
      <c r="I32" s="368"/>
      <c r="J32" s="330"/>
      <c r="K32" s="328"/>
      <c r="L32" s="328"/>
      <c r="M32" s="368"/>
      <c r="N32" s="330"/>
      <c r="O32" s="328"/>
      <c r="P32" s="328"/>
      <c r="Q32" s="367"/>
      <c r="R32" s="221"/>
    </row>
    <row r="33" spans="1:18" s="359" customFormat="1" x14ac:dyDescent="0.15">
      <c r="A33" s="360" t="s">
        <v>127</v>
      </c>
      <c r="B33" s="132">
        <v>19</v>
      </c>
      <c r="C33" s="133">
        <v>1</v>
      </c>
      <c r="D33" s="133"/>
      <c r="E33" s="134">
        <f t="shared" ref="E33:E40" si="17">SUM(B33:D33)</f>
        <v>20</v>
      </c>
      <c r="F33" s="132"/>
      <c r="G33" s="133"/>
      <c r="H33" s="133"/>
      <c r="I33" s="134">
        <f t="shared" ref="I33:I40" si="18">SUM(F33:H33)</f>
        <v>0</v>
      </c>
      <c r="J33" s="132"/>
      <c r="K33" s="133">
        <v>0</v>
      </c>
      <c r="L33" s="133">
        <v>0</v>
      </c>
      <c r="M33" s="134">
        <f t="shared" ref="M33:M40" si="19">SUM(J33:L33)</f>
        <v>0</v>
      </c>
      <c r="N33" s="132">
        <v>0</v>
      </c>
      <c r="O33" s="133"/>
      <c r="P33" s="133">
        <v>0</v>
      </c>
      <c r="Q33" s="134">
        <f t="shared" ref="Q33:Q40" si="20">SUM(N33:P33)</f>
        <v>0</v>
      </c>
      <c r="R33" s="135">
        <f t="shared" ref="R33:R40" si="21">E33+M33+Q33</f>
        <v>20</v>
      </c>
    </row>
    <row r="34" spans="1:18" s="359" customFormat="1" x14ac:dyDescent="0.15">
      <c r="A34" s="360" t="s">
        <v>126</v>
      </c>
      <c r="B34" s="132">
        <v>6</v>
      </c>
      <c r="C34" s="133">
        <v>0</v>
      </c>
      <c r="D34" s="133"/>
      <c r="E34" s="134">
        <f t="shared" si="17"/>
        <v>6</v>
      </c>
      <c r="F34" s="132"/>
      <c r="G34" s="133"/>
      <c r="H34" s="133"/>
      <c r="I34" s="134">
        <f t="shared" si="18"/>
        <v>0</v>
      </c>
      <c r="J34" s="132"/>
      <c r="K34" s="133">
        <v>0</v>
      </c>
      <c r="L34" s="133">
        <v>0</v>
      </c>
      <c r="M34" s="134">
        <f t="shared" si="19"/>
        <v>0</v>
      </c>
      <c r="N34" s="132">
        <v>0</v>
      </c>
      <c r="O34" s="133"/>
      <c r="P34" s="133">
        <v>1</v>
      </c>
      <c r="Q34" s="134">
        <f t="shared" si="20"/>
        <v>1</v>
      </c>
      <c r="R34" s="135">
        <f t="shared" si="21"/>
        <v>7</v>
      </c>
    </row>
    <row r="35" spans="1:18" s="359" customFormat="1" x14ac:dyDescent="0.15">
      <c r="A35" s="360" t="s">
        <v>125</v>
      </c>
      <c r="B35" s="132">
        <v>56</v>
      </c>
      <c r="C35" s="133">
        <v>0</v>
      </c>
      <c r="D35" s="133"/>
      <c r="E35" s="134">
        <f t="shared" si="17"/>
        <v>56</v>
      </c>
      <c r="F35" s="132"/>
      <c r="G35" s="133"/>
      <c r="H35" s="133"/>
      <c r="I35" s="134">
        <f t="shared" si="18"/>
        <v>0</v>
      </c>
      <c r="J35" s="132"/>
      <c r="K35" s="133">
        <v>2</v>
      </c>
      <c r="L35" s="133">
        <v>0</v>
      </c>
      <c r="M35" s="134">
        <f t="shared" si="19"/>
        <v>2</v>
      </c>
      <c r="N35" s="132">
        <v>0</v>
      </c>
      <c r="O35" s="133"/>
      <c r="P35" s="133">
        <v>1</v>
      </c>
      <c r="Q35" s="134">
        <f t="shared" si="20"/>
        <v>1</v>
      </c>
      <c r="R35" s="135">
        <f t="shared" si="21"/>
        <v>59</v>
      </c>
    </row>
    <row r="36" spans="1:18" s="359" customFormat="1" x14ac:dyDescent="0.15">
      <c r="A36" s="360" t="s">
        <v>124</v>
      </c>
      <c r="B36" s="132">
        <v>29</v>
      </c>
      <c r="C36" s="133">
        <v>3</v>
      </c>
      <c r="D36" s="133"/>
      <c r="E36" s="134">
        <f t="shared" si="17"/>
        <v>32</v>
      </c>
      <c r="F36" s="132"/>
      <c r="G36" s="133"/>
      <c r="H36" s="133"/>
      <c r="I36" s="134">
        <f t="shared" si="18"/>
        <v>0</v>
      </c>
      <c r="J36" s="132"/>
      <c r="K36" s="133">
        <v>0</v>
      </c>
      <c r="L36" s="133">
        <v>0</v>
      </c>
      <c r="M36" s="134">
        <f t="shared" si="19"/>
        <v>0</v>
      </c>
      <c r="N36" s="132">
        <v>0</v>
      </c>
      <c r="O36" s="133"/>
      <c r="P36" s="133">
        <v>2</v>
      </c>
      <c r="Q36" s="134">
        <f t="shared" si="20"/>
        <v>2</v>
      </c>
      <c r="R36" s="135">
        <f t="shared" si="21"/>
        <v>34</v>
      </c>
    </row>
    <row r="37" spans="1:18" s="359" customFormat="1" x14ac:dyDescent="0.15">
      <c r="A37" s="360" t="s">
        <v>123</v>
      </c>
      <c r="B37" s="132">
        <v>40</v>
      </c>
      <c r="C37" s="133">
        <v>4</v>
      </c>
      <c r="D37" s="133"/>
      <c r="E37" s="134">
        <f t="shared" si="17"/>
        <v>44</v>
      </c>
      <c r="F37" s="132"/>
      <c r="G37" s="133"/>
      <c r="H37" s="133"/>
      <c r="I37" s="134">
        <f t="shared" si="18"/>
        <v>0</v>
      </c>
      <c r="J37" s="132"/>
      <c r="K37" s="133">
        <v>0</v>
      </c>
      <c r="L37" s="133">
        <v>0</v>
      </c>
      <c r="M37" s="134">
        <f t="shared" si="19"/>
        <v>0</v>
      </c>
      <c r="N37" s="132">
        <v>0</v>
      </c>
      <c r="O37" s="133"/>
      <c r="P37" s="133">
        <v>1</v>
      </c>
      <c r="Q37" s="134">
        <f t="shared" si="20"/>
        <v>1</v>
      </c>
      <c r="R37" s="135">
        <f t="shared" si="21"/>
        <v>45</v>
      </c>
    </row>
    <row r="38" spans="1:18" s="359" customFormat="1" x14ac:dyDescent="0.15">
      <c r="A38" s="360" t="s">
        <v>122</v>
      </c>
      <c r="B38" s="132">
        <v>32</v>
      </c>
      <c r="C38" s="133">
        <v>3</v>
      </c>
      <c r="D38" s="133"/>
      <c r="E38" s="134">
        <f t="shared" si="17"/>
        <v>35</v>
      </c>
      <c r="F38" s="132"/>
      <c r="G38" s="133"/>
      <c r="H38" s="133"/>
      <c r="I38" s="134">
        <f t="shared" si="18"/>
        <v>0</v>
      </c>
      <c r="J38" s="132"/>
      <c r="K38" s="133">
        <v>1</v>
      </c>
      <c r="L38" s="133">
        <v>0</v>
      </c>
      <c r="M38" s="134">
        <f t="shared" si="19"/>
        <v>1</v>
      </c>
      <c r="N38" s="132">
        <v>0</v>
      </c>
      <c r="O38" s="133"/>
      <c r="P38" s="133">
        <v>1</v>
      </c>
      <c r="Q38" s="134">
        <f t="shared" si="20"/>
        <v>1</v>
      </c>
      <c r="R38" s="135">
        <f t="shared" si="21"/>
        <v>37</v>
      </c>
    </row>
    <row r="39" spans="1:18" s="359" customFormat="1" x14ac:dyDescent="0.15">
      <c r="A39" s="360" t="s">
        <v>121</v>
      </c>
      <c r="B39" s="132">
        <v>33</v>
      </c>
      <c r="C39" s="133">
        <v>1</v>
      </c>
      <c r="D39" s="133"/>
      <c r="E39" s="134">
        <f t="shared" si="17"/>
        <v>34</v>
      </c>
      <c r="F39" s="132"/>
      <c r="G39" s="133"/>
      <c r="H39" s="133"/>
      <c r="I39" s="134">
        <f t="shared" si="18"/>
        <v>0</v>
      </c>
      <c r="J39" s="132"/>
      <c r="K39" s="133">
        <v>0</v>
      </c>
      <c r="L39" s="133">
        <v>0</v>
      </c>
      <c r="M39" s="134">
        <f t="shared" si="19"/>
        <v>0</v>
      </c>
      <c r="N39" s="132">
        <v>0</v>
      </c>
      <c r="O39" s="133"/>
      <c r="P39" s="133">
        <v>0</v>
      </c>
      <c r="Q39" s="134">
        <f t="shared" si="20"/>
        <v>0</v>
      </c>
      <c r="R39" s="135">
        <f t="shared" si="21"/>
        <v>34</v>
      </c>
    </row>
    <row r="40" spans="1:18" s="359" customFormat="1" x14ac:dyDescent="0.15">
      <c r="A40" s="360" t="s">
        <v>120</v>
      </c>
      <c r="B40" s="132">
        <v>23</v>
      </c>
      <c r="C40" s="133">
        <v>0</v>
      </c>
      <c r="D40" s="133"/>
      <c r="E40" s="134">
        <f t="shared" si="17"/>
        <v>23</v>
      </c>
      <c r="F40" s="132"/>
      <c r="G40" s="133"/>
      <c r="H40" s="133"/>
      <c r="I40" s="134">
        <f t="shared" si="18"/>
        <v>0</v>
      </c>
      <c r="J40" s="132"/>
      <c r="K40" s="133">
        <v>0</v>
      </c>
      <c r="L40" s="133">
        <v>0</v>
      </c>
      <c r="M40" s="134">
        <f t="shared" si="19"/>
        <v>0</v>
      </c>
      <c r="N40" s="132">
        <v>0</v>
      </c>
      <c r="O40" s="133"/>
      <c r="P40" s="133">
        <v>1</v>
      </c>
      <c r="Q40" s="134">
        <f t="shared" si="20"/>
        <v>1</v>
      </c>
      <c r="R40" s="135">
        <f t="shared" si="21"/>
        <v>24</v>
      </c>
    </row>
    <row r="41" spans="1:18" s="359" customFormat="1" ht="14" thickBot="1" x14ac:dyDescent="0.2">
      <c r="A41" s="364"/>
      <c r="B41" s="137"/>
      <c r="C41" s="136"/>
      <c r="D41" s="136"/>
      <c r="E41" s="138"/>
      <c r="F41" s="137"/>
      <c r="G41" s="136"/>
      <c r="H41" s="136"/>
      <c r="I41" s="138"/>
      <c r="J41" s="137"/>
      <c r="K41" s="136"/>
      <c r="L41" s="136"/>
      <c r="M41" s="138"/>
      <c r="N41" s="137"/>
      <c r="O41" s="136"/>
      <c r="P41" s="136"/>
      <c r="Q41" s="138"/>
      <c r="R41" s="366"/>
    </row>
    <row r="42" spans="1:18" s="359" customFormat="1" ht="14" hidden="1" thickBot="1" x14ac:dyDescent="0.2">
      <c r="A42" s="364" t="s">
        <v>119</v>
      </c>
      <c r="B42" s="137">
        <f>SUM(B33:B40)</f>
        <v>238</v>
      </c>
      <c r="C42" s="136">
        <f>SUM(C33:C40)</f>
        <v>12</v>
      </c>
      <c r="D42" s="136">
        <f t="shared" ref="D42:J46" si="22">SUM(D33:D36)</f>
        <v>0</v>
      </c>
      <c r="E42" s="138">
        <f t="shared" si="22"/>
        <v>114</v>
      </c>
      <c r="F42" s="137">
        <f t="shared" si="22"/>
        <v>0</v>
      </c>
      <c r="G42" s="136">
        <f t="shared" si="22"/>
        <v>0</v>
      </c>
      <c r="H42" s="136">
        <f t="shared" si="22"/>
        <v>0</v>
      </c>
      <c r="I42" s="138">
        <f t="shared" si="22"/>
        <v>0</v>
      </c>
      <c r="J42" s="137">
        <f t="shared" si="22"/>
        <v>0</v>
      </c>
      <c r="K42" s="136">
        <f>SUM(K33:K40)</f>
        <v>3</v>
      </c>
      <c r="L42" s="136">
        <f>SUM(L33:L40)</f>
        <v>0</v>
      </c>
      <c r="M42" s="138">
        <f>SUM(M33:M36)</f>
        <v>2</v>
      </c>
      <c r="N42" s="137">
        <f>SUM(N33:N40)</f>
        <v>0</v>
      </c>
      <c r="O42" s="136">
        <f>SUM(O33:O36)</f>
        <v>0</v>
      </c>
      <c r="P42" s="136">
        <f>SUM(P33:P40)</f>
        <v>7</v>
      </c>
      <c r="Q42" s="138">
        <f t="shared" ref="Q42:R46" si="23">SUM(Q33:Q36)</f>
        <v>4</v>
      </c>
      <c r="R42" s="359">
        <f t="shared" si="23"/>
        <v>120</v>
      </c>
    </row>
    <row r="43" spans="1:18" s="359" customFormat="1" ht="14" hidden="1" thickBot="1" x14ac:dyDescent="0.2">
      <c r="A43" s="364" t="s">
        <v>118</v>
      </c>
      <c r="B43" s="137">
        <f t="shared" ref="B43:C46" si="24">SUM(B34:B37)</f>
        <v>131</v>
      </c>
      <c r="C43" s="136">
        <f t="shared" si="24"/>
        <v>7</v>
      </c>
      <c r="D43" s="136">
        <f t="shared" si="22"/>
        <v>0</v>
      </c>
      <c r="E43" s="138">
        <f t="shared" si="22"/>
        <v>138</v>
      </c>
      <c r="F43" s="137">
        <f t="shared" si="22"/>
        <v>0</v>
      </c>
      <c r="G43" s="136">
        <f t="shared" si="22"/>
        <v>0</v>
      </c>
      <c r="H43" s="136">
        <f t="shared" si="22"/>
        <v>0</v>
      </c>
      <c r="I43" s="138">
        <f t="shared" si="22"/>
        <v>0</v>
      </c>
      <c r="J43" s="137">
        <f t="shared" si="22"/>
        <v>0</v>
      </c>
      <c r="K43" s="136">
        <f t="shared" ref="K43:L46" si="25">SUM(K34:K37)</f>
        <v>2</v>
      </c>
      <c r="L43" s="136">
        <f t="shared" si="25"/>
        <v>0</v>
      </c>
      <c r="M43" s="138">
        <f>SUM(M34:M37)</f>
        <v>2</v>
      </c>
      <c r="N43" s="137">
        <f>SUM(N34:N37)</f>
        <v>0</v>
      </c>
      <c r="O43" s="136">
        <f>SUM(O34:O37)</f>
        <v>0</v>
      </c>
      <c r="P43" s="136">
        <f>SUM(P34:P37)</f>
        <v>5</v>
      </c>
      <c r="Q43" s="138">
        <f t="shared" si="23"/>
        <v>5</v>
      </c>
      <c r="R43" s="359">
        <f t="shared" si="23"/>
        <v>145</v>
      </c>
    </row>
    <row r="44" spans="1:18" s="359" customFormat="1" ht="14" hidden="1" thickBot="1" x14ac:dyDescent="0.2">
      <c r="A44" s="364" t="s">
        <v>117</v>
      </c>
      <c r="B44" s="137">
        <f t="shared" si="24"/>
        <v>157</v>
      </c>
      <c r="C44" s="136">
        <f t="shared" si="24"/>
        <v>10</v>
      </c>
      <c r="D44" s="136">
        <f t="shared" si="22"/>
        <v>0</v>
      </c>
      <c r="E44" s="138">
        <f t="shared" si="22"/>
        <v>167</v>
      </c>
      <c r="F44" s="137">
        <f t="shared" si="22"/>
        <v>0</v>
      </c>
      <c r="G44" s="136">
        <f t="shared" si="22"/>
        <v>0</v>
      </c>
      <c r="H44" s="136">
        <f t="shared" si="22"/>
        <v>0</v>
      </c>
      <c r="I44" s="138">
        <f t="shared" si="22"/>
        <v>0</v>
      </c>
      <c r="J44" s="137">
        <f t="shared" si="22"/>
        <v>0</v>
      </c>
      <c r="K44" s="136">
        <f t="shared" si="25"/>
        <v>3</v>
      </c>
      <c r="L44" s="136">
        <f t="shared" si="25"/>
        <v>0</v>
      </c>
      <c r="M44" s="138">
        <f>SUM(M35:M38)</f>
        <v>3</v>
      </c>
      <c r="N44" s="137">
        <f>SUM(N35:N38)</f>
        <v>0</v>
      </c>
      <c r="O44" s="136">
        <f>SUM(O35:O38)</f>
        <v>0</v>
      </c>
      <c r="P44" s="136">
        <f>SUM(P35:P38)</f>
        <v>5</v>
      </c>
      <c r="Q44" s="138">
        <f t="shared" si="23"/>
        <v>5</v>
      </c>
      <c r="R44" s="359">
        <f t="shared" si="23"/>
        <v>175</v>
      </c>
    </row>
    <row r="45" spans="1:18" s="359" customFormat="1" ht="14" hidden="1" thickBot="1" x14ac:dyDescent="0.2">
      <c r="A45" s="364" t="s">
        <v>116</v>
      </c>
      <c r="B45" s="137">
        <f t="shared" si="24"/>
        <v>134</v>
      </c>
      <c r="C45" s="136">
        <f t="shared" si="24"/>
        <v>11</v>
      </c>
      <c r="D45" s="136">
        <f t="shared" si="22"/>
        <v>0</v>
      </c>
      <c r="E45" s="138">
        <f t="shared" si="22"/>
        <v>145</v>
      </c>
      <c r="F45" s="137">
        <f t="shared" si="22"/>
        <v>0</v>
      </c>
      <c r="G45" s="136">
        <f t="shared" si="22"/>
        <v>0</v>
      </c>
      <c r="H45" s="136">
        <f t="shared" si="22"/>
        <v>0</v>
      </c>
      <c r="I45" s="138">
        <f t="shared" si="22"/>
        <v>0</v>
      </c>
      <c r="J45" s="137">
        <f t="shared" si="22"/>
        <v>0</v>
      </c>
      <c r="K45" s="136">
        <f t="shared" si="25"/>
        <v>1</v>
      </c>
      <c r="L45" s="136">
        <f t="shared" si="25"/>
        <v>0</v>
      </c>
      <c r="M45" s="138">
        <f>SUM(M36:M39)</f>
        <v>1</v>
      </c>
      <c r="N45" s="137">
        <f>SUM(N36:N39)</f>
        <v>0</v>
      </c>
      <c r="O45" s="136">
        <f>SUM(O36:O39)</f>
        <v>0</v>
      </c>
      <c r="P45" s="136">
        <f>SUM(P36:P39)</f>
        <v>4</v>
      </c>
      <c r="Q45" s="138">
        <f t="shared" si="23"/>
        <v>4</v>
      </c>
      <c r="R45" s="359">
        <f t="shared" si="23"/>
        <v>150</v>
      </c>
    </row>
    <row r="46" spans="1:18" s="359" customFormat="1" ht="14" hidden="1" thickBot="1" x14ac:dyDescent="0.2">
      <c r="A46" s="363" t="s">
        <v>115</v>
      </c>
      <c r="B46" s="224">
        <f t="shared" si="24"/>
        <v>128</v>
      </c>
      <c r="C46" s="225">
        <f t="shared" si="24"/>
        <v>8</v>
      </c>
      <c r="D46" s="225">
        <f t="shared" si="22"/>
        <v>0</v>
      </c>
      <c r="E46" s="296">
        <f t="shared" si="22"/>
        <v>136</v>
      </c>
      <c r="F46" s="224">
        <f t="shared" si="22"/>
        <v>0</v>
      </c>
      <c r="G46" s="225">
        <f t="shared" si="22"/>
        <v>0</v>
      </c>
      <c r="H46" s="225">
        <f t="shared" si="22"/>
        <v>0</v>
      </c>
      <c r="I46" s="296">
        <f t="shared" si="22"/>
        <v>0</v>
      </c>
      <c r="J46" s="224">
        <f t="shared" si="22"/>
        <v>0</v>
      </c>
      <c r="K46" s="225">
        <f t="shared" si="25"/>
        <v>1</v>
      </c>
      <c r="L46" s="225">
        <f t="shared" si="25"/>
        <v>0</v>
      </c>
      <c r="M46" s="296">
        <f>SUM(M37:M40)</f>
        <v>1</v>
      </c>
      <c r="N46" s="224">
        <f>SUM(N37:N40)</f>
        <v>0</v>
      </c>
      <c r="O46" s="225">
        <f>SUM(O37:O40)</f>
        <v>0</v>
      </c>
      <c r="P46" s="225">
        <f>SUM(P37:P40)</f>
        <v>3</v>
      </c>
      <c r="Q46" s="296">
        <f t="shared" si="23"/>
        <v>3</v>
      </c>
      <c r="R46" s="359">
        <f t="shared" si="23"/>
        <v>140</v>
      </c>
    </row>
    <row r="47" spans="1:18" x14ac:dyDescent="0.15">
      <c r="A47" s="365"/>
      <c r="B47" s="161"/>
      <c r="C47" s="162"/>
      <c r="D47" s="162"/>
      <c r="E47" s="176"/>
      <c r="F47" s="161"/>
      <c r="G47" s="162"/>
      <c r="H47" s="162"/>
      <c r="I47" s="176"/>
      <c r="J47" s="161"/>
      <c r="K47" s="162"/>
      <c r="L47" s="162"/>
      <c r="M47" s="176"/>
      <c r="N47" s="161"/>
      <c r="O47" s="162"/>
      <c r="P47" s="162"/>
      <c r="Q47" s="176"/>
      <c r="R47" s="177"/>
    </row>
    <row r="48" spans="1:18" x14ac:dyDescent="0.15">
      <c r="A48" s="364" t="s">
        <v>114</v>
      </c>
      <c r="B48" s="142">
        <f t="shared" ref="B48:R48" si="26">SUM(B33:B40)</f>
        <v>238</v>
      </c>
      <c r="C48" s="169">
        <f t="shared" si="26"/>
        <v>12</v>
      </c>
      <c r="D48" s="169">
        <f t="shared" si="26"/>
        <v>0</v>
      </c>
      <c r="E48" s="172">
        <f t="shared" si="26"/>
        <v>250</v>
      </c>
      <c r="F48" s="142">
        <f t="shared" si="26"/>
        <v>0</v>
      </c>
      <c r="G48" s="169">
        <f t="shared" si="26"/>
        <v>0</v>
      </c>
      <c r="H48" s="169">
        <f t="shared" si="26"/>
        <v>0</v>
      </c>
      <c r="I48" s="172">
        <f t="shared" si="26"/>
        <v>0</v>
      </c>
      <c r="J48" s="142">
        <f t="shared" si="26"/>
        <v>0</v>
      </c>
      <c r="K48" s="169">
        <f t="shared" si="26"/>
        <v>3</v>
      </c>
      <c r="L48" s="169">
        <f t="shared" si="26"/>
        <v>0</v>
      </c>
      <c r="M48" s="172">
        <f t="shared" si="26"/>
        <v>3</v>
      </c>
      <c r="N48" s="142">
        <f t="shared" si="26"/>
        <v>0</v>
      </c>
      <c r="O48" s="169">
        <f t="shared" si="26"/>
        <v>0</v>
      </c>
      <c r="P48" s="169">
        <f t="shared" si="26"/>
        <v>7</v>
      </c>
      <c r="Q48" s="172">
        <f t="shared" si="26"/>
        <v>7</v>
      </c>
      <c r="R48" s="180">
        <f t="shared" si="26"/>
        <v>260</v>
      </c>
    </row>
    <row r="49" spans="1:18" x14ac:dyDescent="0.15">
      <c r="A49" s="364" t="s">
        <v>11</v>
      </c>
      <c r="B49" s="142">
        <f t="shared" ref="B49:R49" si="27">MAX(B42:B46)</f>
        <v>238</v>
      </c>
      <c r="C49" s="169">
        <f t="shared" si="27"/>
        <v>12</v>
      </c>
      <c r="D49" s="169">
        <f t="shared" si="27"/>
        <v>0</v>
      </c>
      <c r="E49" s="172">
        <f t="shared" si="27"/>
        <v>167</v>
      </c>
      <c r="F49" s="142">
        <f t="shared" si="27"/>
        <v>0</v>
      </c>
      <c r="G49" s="169">
        <f t="shared" si="27"/>
        <v>0</v>
      </c>
      <c r="H49" s="169">
        <f t="shared" si="27"/>
        <v>0</v>
      </c>
      <c r="I49" s="172">
        <f t="shared" si="27"/>
        <v>0</v>
      </c>
      <c r="J49" s="142">
        <f t="shared" si="27"/>
        <v>0</v>
      </c>
      <c r="K49" s="169">
        <f t="shared" si="27"/>
        <v>3</v>
      </c>
      <c r="L49" s="169">
        <f t="shared" si="27"/>
        <v>0</v>
      </c>
      <c r="M49" s="172">
        <f t="shared" si="27"/>
        <v>3</v>
      </c>
      <c r="N49" s="142">
        <f t="shared" si="27"/>
        <v>0</v>
      </c>
      <c r="O49" s="169">
        <f t="shared" si="27"/>
        <v>0</v>
      </c>
      <c r="P49" s="169">
        <f t="shared" si="27"/>
        <v>7</v>
      </c>
      <c r="Q49" s="172">
        <f t="shared" si="27"/>
        <v>5</v>
      </c>
      <c r="R49" s="180">
        <f t="shared" si="27"/>
        <v>175</v>
      </c>
    </row>
    <row r="50" spans="1:18" x14ac:dyDescent="0.15">
      <c r="A50" s="364" t="s">
        <v>12</v>
      </c>
      <c r="B50" s="142">
        <f t="shared" ref="B50:R50" si="28">SUM(B33:B40)/2</f>
        <v>119</v>
      </c>
      <c r="C50" s="169">
        <f t="shared" si="28"/>
        <v>6</v>
      </c>
      <c r="D50" s="169">
        <f t="shared" si="28"/>
        <v>0</v>
      </c>
      <c r="E50" s="172">
        <f t="shared" si="28"/>
        <v>125</v>
      </c>
      <c r="F50" s="142">
        <f t="shared" si="28"/>
        <v>0</v>
      </c>
      <c r="G50" s="169">
        <f t="shared" si="28"/>
        <v>0</v>
      </c>
      <c r="H50" s="169">
        <f t="shared" si="28"/>
        <v>0</v>
      </c>
      <c r="I50" s="172">
        <f t="shared" si="28"/>
        <v>0</v>
      </c>
      <c r="J50" s="142">
        <f t="shared" si="28"/>
        <v>0</v>
      </c>
      <c r="K50" s="169">
        <f t="shared" si="28"/>
        <v>1.5</v>
      </c>
      <c r="L50" s="169">
        <f t="shared" si="28"/>
        <v>0</v>
      </c>
      <c r="M50" s="172">
        <f t="shared" si="28"/>
        <v>1.5</v>
      </c>
      <c r="N50" s="142">
        <f t="shared" si="28"/>
        <v>0</v>
      </c>
      <c r="O50" s="169">
        <f t="shared" si="28"/>
        <v>0</v>
      </c>
      <c r="P50" s="169">
        <f t="shared" si="28"/>
        <v>3.5</v>
      </c>
      <c r="Q50" s="172">
        <f t="shared" si="28"/>
        <v>3.5</v>
      </c>
      <c r="R50" s="180">
        <f t="shared" si="28"/>
        <v>130</v>
      </c>
    </row>
    <row r="51" spans="1:18" ht="14" thickBot="1" x14ac:dyDescent="0.2">
      <c r="A51" s="363"/>
      <c r="B51" s="182"/>
      <c r="C51" s="183"/>
      <c r="D51" s="183"/>
      <c r="E51" s="184"/>
      <c r="F51" s="182"/>
      <c r="G51" s="183"/>
      <c r="H51" s="183"/>
      <c r="I51" s="184"/>
      <c r="J51" s="182"/>
      <c r="K51" s="183"/>
      <c r="L51" s="183"/>
      <c r="M51" s="184"/>
      <c r="N51" s="182"/>
      <c r="O51" s="183"/>
      <c r="P51" s="183"/>
      <c r="Q51" s="184"/>
      <c r="R51" s="185"/>
    </row>
    <row r="52" spans="1:18" x14ac:dyDescent="0.15">
      <c r="A52" s="377"/>
      <c r="B52" s="125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</row>
    <row r="53" spans="1:18" ht="14" thickBot="1" x14ac:dyDescent="0.2">
      <c r="A53" s="354"/>
      <c r="B53" s="354" t="str">
        <f>Upland_Glenmore!B53</f>
        <v>Tuesday 13 March 2012</v>
      </c>
      <c r="D53" s="362"/>
      <c r="M53" s="354" t="str">
        <f>'cycle (2)'!B5</f>
        <v>Fine and Dry</v>
      </c>
    </row>
    <row r="54" spans="1:18" x14ac:dyDescent="0.15">
      <c r="A54" s="376"/>
      <c r="B54" s="174" t="s">
        <v>3</v>
      </c>
      <c r="C54" s="350"/>
      <c r="D54" s="350"/>
      <c r="E54" s="375"/>
      <c r="F54" s="174" t="s">
        <v>4</v>
      </c>
      <c r="G54" s="350"/>
      <c r="H54" s="350"/>
      <c r="I54" s="375"/>
      <c r="J54" s="174" t="s">
        <v>5</v>
      </c>
      <c r="K54" s="350"/>
      <c r="L54" s="350"/>
      <c r="M54" s="375"/>
      <c r="N54" s="174" t="s">
        <v>6</v>
      </c>
      <c r="O54" s="350"/>
      <c r="P54" s="350"/>
      <c r="Q54" s="375"/>
      <c r="R54" s="177" t="s">
        <v>36</v>
      </c>
    </row>
    <row r="55" spans="1:18" s="359" customFormat="1" ht="14" thickBot="1" x14ac:dyDescent="0.2">
      <c r="A55" s="369"/>
      <c r="B55" s="345"/>
      <c r="C55" s="346" t="str">
        <f>C30</f>
        <v>Hutt Rd</v>
      </c>
      <c r="D55" s="343"/>
      <c r="E55" s="374"/>
      <c r="F55" s="345"/>
      <c r="G55" s="346" t="str">
        <f>G30</f>
        <v>XXXX</v>
      </c>
      <c r="H55" s="343"/>
      <c r="I55" s="374"/>
      <c r="J55" s="345"/>
      <c r="K55" s="346" t="str">
        <f>K30</f>
        <v>Tinakori</v>
      </c>
      <c r="L55" s="343"/>
      <c r="M55" s="374"/>
      <c r="N55" s="346" t="str">
        <f>N30</f>
        <v>Thorndon Quay</v>
      </c>
      <c r="P55" s="343"/>
      <c r="Q55" s="374"/>
      <c r="R55" s="366"/>
    </row>
    <row r="56" spans="1:18" s="370" customFormat="1" ht="11" x14ac:dyDescent="0.15">
      <c r="A56" s="373"/>
      <c r="B56" s="339" t="s">
        <v>7</v>
      </c>
      <c r="C56" s="337" t="s">
        <v>8</v>
      </c>
      <c r="D56" s="337" t="s">
        <v>9</v>
      </c>
      <c r="E56" s="372" t="s">
        <v>10</v>
      </c>
      <c r="F56" s="339" t="s">
        <v>7</v>
      </c>
      <c r="G56" s="337" t="s">
        <v>8</v>
      </c>
      <c r="H56" s="337" t="s">
        <v>9</v>
      </c>
      <c r="I56" s="372" t="s">
        <v>10</v>
      </c>
      <c r="J56" s="339" t="s">
        <v>7</v>
      </c>
      <c r="K56" s="337" t="s">
        <v>8</v>
      </c>
      <c r="L56" s="337" t="s">
        <v>9</v>
      </c>
      <c r="M56" s="372" t="s">
        <v>10</v>
      </c>
      <c r="N56" s="339" t="s">
        <v>7</v>
      </c>
      <c r="O56" s="337" t="s">
        <v>8</v>
      </c>
      <c r="P56" s="337" t="s">
        <v>9</v>
      </c>
      <c r="Q56" s="372" t="s">
        <v>10</v>
      </c>
      <c r="R56" s="371"/>
    </row>
    <row r="57" spans="1:18" s="359" customFormat="1" x14ac:dyDescent="0.15">
      <c r="A57" s="369"/>
      <c r="B57" s="330"/>
      <c r="C57" s="328"/>
      <c r="D57" s="328"/>
      <c r="E57" s="368"/>
      <c r="F57" s="330"/>
      <c r="G57" s="328"/>
      <c r="H57" s="328"/>
      <c r="I57" s="368"/>
      <c r="J57" s="330"/>
      <c r="K57" s="328"/>
      <c r="L57" s="328"/>
      <c r="M57" s="368"/>
      <c r="N57" s="330"/>
      <c r="O57" s="328"/>
      <c r="P57" s="328"/>
      <c r="Q57" s="367"/>
      <c r="R57" s="221"/>
    </row>
    <row r="58" spans="1:18" s="359" customFormat="1" x14ac:dyDescent="0.15">
      <c r="A58" s="360" t="s">
        <v>127</v>
      </c>
      <c r="B58" s="132">
        <v>43</v>
      </c>
      <c r="C58" s="133">
        <v>1</v>
      </c>
      <c r="D58" s="133"/>
      <c r="E58" s="134">
        <f t="shared" ref="E58:E65" si="29">SUM(B58:D58)</f>
        <v>44</v>
      </c>
      <c r="F58" s="132"/>
      <c r="G58" s="133"/>
      <c r="H58" s="133"/>
      <c r="I58" s="134">
        <f t="shared" ref="I58:I65" si="30">SUM(F58:H58)</f>
        <v>0</v>
      </c>
      <c r="J58" s="132"/>
      <c r="K58" s="133">
        <v>2</v>
      </c>
      <c r="L58" s="133">
        <v>0</v>
      </c>
      <c r="M58" s="134">
        <f>SUM(J58:L58)</f>
        <v>2</v>
      </c>
      <c r="N58" s="132">
        <v>0</v>
      </c>
      <c r="O58" s="133"/>
      <c r="P58" s="133">
        <v>0</v>
      </c>
      <c r="Q58" s="134">
        <f t="shared" ref="Q58:Q65" si="31">SUM(N58:P58)</f>
        <v>0</v>
      </c>
      <c r="R58" s="135">
        <f t="shared" ref="R58:R65" si="32">E58+M58+Q58</f>
        <v>46</v>
      </c>
    </row>
    <row r="59" spans="1:18" s="359" customFormat="1" x14ac:dyDescent="0.15">
      <c r="A59" s="360" t="s">
        <v>126</v>
      </c>
      <c r="B59" s="132">
        <v>70</v>
      </c>
      <c r="C59" s="133">
        <v>2</v>
      </c>
      <c r="D59" s="133"/>
      <c r="E59" s="134">
        <f t="shared" si="29"/>
        <v>72</v>
      </c>
      <c r="F59" s="132"/>
      <c r="G59" s="133"/>
      <c r="H59" s="133"/>
      <c r="I59" s="134">
        <f t="shared" si="30"/>
        <v>0</v>
      </c>
      <c r="J59" s="132"/>
      <c r="K59" s="133">
        <v>5</v>
      </c>
      <c r="L59" s="133">
        <v>0</v>
      </c>
      <c r="M59" s="134">
        <v>0</v>
      </c>
      <c r="N59" s="132">
        <v>0</v>
      </c>
      <c r="O59" s="133"/>
      <c r="P59" s="133">
        <v>2</v>
      </c>
      <c r="Q59" s="134">
        <f t="shared" si="31"/>
        <v>2</v>
      </c>
      <c r="R59" s="135">
        <f t="shared" si="32"/>
        <v>74</v>
      </c>
    </row>
    <row r="60" spans="1:18" s="359" customFormat="1" x14ac:dyDescent="0.15">
      <c r="A60" s="360" t="s">
        <v>125</v>
      </c>
      <c r="B60" s="132">
        <v>57</v>
      </c>
      <c r="C60" s="133">
        <v>3</v>
      </c>
      <c r="D60" s="133"/>
      <c r="E60" s="134">
        <f t="shared" si="29"/>
        <v>60</v>
      </c>
      <c r="F60" s="132"/>
      <c r="G60" s="133"/>
      <c r="H60" s="133"/>
      <c r="I60" s="134">
        <f t="shared" si="30"/>
        <v>0</v>
      </c>
      <c r="J60" s="132"/>
      <c r="K60" s="133">
        <v>3</v>
      </c>
      <c r="L60" s="133">
        <v>0</v>
      </c>
      <c r="M60" s="134">
        <f t="shared" ref="M60:M65" si="33">SUM(J60:L60)</f>
        <v>3</v>
      </c>
      <c r="N60" s="132">
        <v>0</v>
      </c>
      <c r="O60" s="133"/>
      <c r="P60" s="133">
        <v>7</v>
      </c>
      <c r="Q60" s="134">
        <f t="shared" si="31"/>
        <v>7</v>
      </c>
      <c r="R60" s="135">
        <f t="shared" si="32"/>
        <v>70</v>
      </c>
    </row>
    <row r="61" spans="1:18" s="359" customFormat="1" x14ac:dyDescent="0.15">
      <c r="A61" s="360" t="s">
        <v>124</v>
      </c>
      <c r="B61" s="132">
        <v>85</v>
      </c>
      <c r="C61" s="133">
        <v>7</v>
      </c>
      <c r="D61" s="133"/>
      <c r="E61" s="134">
        <f t="shared" si="29"/>
        <v>92</v>
      </c>
      <c r="F61" s="132"/>
      <c r="G61" s="133"/>
      <c r="H61" s="133"/>
      <c r="I61" s="134">
        <f t="shared" si="30"/>
        <v>0</v>
      </c>
      <c r="J61" s="132"/>
      <c r="K61" s="133">
        <v>1</v>
      </c>
      <c r="L61" s="133">
        <v>0</v>
      </c>
      <c r="M61" s="134">
        <f t="shared" si="33"/>
        <v>1</v>
      </c>
      <c r="N61" s="132">
        <v>0</v>
      </c>
      <c r="O61" s="133"/>
      <c r="P61" s="133">
        <v>3</v>
      </c>
      <c r="Q61" s="134">
        <f t="shared" si="31"/>
        <v>3</v>
      </c>
      <c r="R61" s="135">
        <f t="shared" si="32"/>
        <v>96</v>
      </c>
    </row>
    <row r="62" spans="1:18" s="359" customFormat="1" x14ac:dyDescent="0.15">
      <c r="A62" s="360" t="s">
        <v>123</v>
      </c>
      <c r="B62" s="132">
        <v>100</v>
      </c>
      <c r="C62" s="133">
        <v>5</v>
      </c>
      <c r="D62" s="133"/>
      <c r="E62" s="134">
        <f t="shared" si="29"/>
        <v>105</v>
      </c>
      <c r="F62" s="132"/>
      <c r="G62" s="133"/>
      <c r="H62" s="133"/>
      <c r="I62" s="134">
        <f t="shared" si="30"/>
        <v>0</v>
      </c>
      <c r="J62" s="132"/>
      <c r="K62" s="133">
        <v>0</v>
      </c>
      <c r="L62" s="133">
        <v>0</v>
      </c>
      <c r="M62" s="134">
        <f t="shared" si="33"/>
        <v>0</v>
      </c>
      <c r="N62" s="132">
        <v>0</v>
      </c>
      <c r="O62" s="133"/>
      <c r="P62" s="133">
        <v>4</v>
      </c>
      <c r="Q62" s="134">
        <f t="shared" si="31"/>
        <v>4</v>
      </c>
      <c r="R62" s="135">
        <f t="shared" si="32"/>
        <v>109</v>
      </c>
    </row>
    <row r="63" spans="1:18" s="359" customFormat="1" x14ac:dyDescent="0.15">
      <c r="A63" s="360" t="s">
        <v>122</v>
      </c>
      <c r="B63" s="132">
        <v>64</v>
      </c>
      <c r="C63" s="133">
        <v>1</v>
      </c>
      <c r="D63" s="133"/>
      <c r="E63" s="134">
        <f t="shared" si="29"/>
        <v>65</v>
      </c>
      <c r="F63" s="132"/>
      <c r="G63" s="133"/>
      <c r="H63" s="133"/>
      <c r="I63" s="134">
        <f t="shared" si="30"/>
        <v>0</v>
      </c>
      <c r="J63" s="132"/>
      <c r="K63" s="133">
        <v>1</v>
      </c>
      <c r="L63" s="133">
        <v>1</v>
      </c>
      <c r="M63" s="134">
        <f t="shared" si="33"/>
        <v>2</v>
      </c>
      <c r="N63" s="132">
        <v>0</v>
      </c>
      <c r="O63" s="133"/>
      <c r="P63" s="133">
        <v>3</v>
      </c>
      <c r="Q63" s="134">
        <f t="shared" si="31"/>
        <v>3</v>
      </c>
      <c r="R63" s="135">
        <f t="shared" si="32"/>
        <v>70</v>
      </c>
    </row>
    <row r="64" spans="1:18" s="359" customFormat="1" x14ac:dyDescent="0.15">
      <c r="A64" s="360" t="s">
        <v>121</v>
      </c>
      <c r="B64" s="132">
        <v>68</v>
      </c>
      <c r="C64" s="133">
        <v>1</v>
      </c>
      <c r="D64" s="133"/>
      <c r="E64" s="134">
        <f t="shared" si="29"/>
        <v>69</v>
      </c>
      <c r="F64" s="132"/>
      <c r="G64" s="133"/>
      <c r="H64" s="133"/>
      <c r="I64" s="134">
        <f t="shared" si="30"/>
        <v>0</v>
      </c>
      <c r="J64" s="132"/>
      <c r="K64" s="133">
        <v>0</v>
      </c>
      <c r="L64" s="133">
        <v>0</v>
      </c>
      <c r="M64" s="134">
        <f t="shared" si="33"/>
        <v>0</v>
      </c>
      <c r="N64" s="132">
        <v>0</v>
      </c>
      <c r="O64" s="133"/>
      <c r="P64" s="133">
        <v>1</v>
      </c>
      <c r="Q64" s="134">
        <f t="shared" si="31"/>
        <v>1</v>
      </c>
      <c r="R64" s="135">
        <f t="shared" si="32"/>
        <v>70</v>
      </c>
    </row>
    <row r="65" spans="1:18" s="359" customFormat="1" x14ac:dyDescent="0.15">
      <c r="A65" s="360" t="s">
        <v>120</v>
      </c>
      <c r="B65" s="132">
        <v>31</v>
      </c>
      <c r="C65" s="133">
        <v>4</v>
      </c>
      <c r="D65" s="133"/>
      <c r="E65" s="134">
        <f t="shared" si="29"/>
        <v>35</v>
      </c>
      <c r="F65" s="132"/>
      <c r="G65" s="133"/>
      <c r="H65" s="133"/>
      <c r="I65" s="134">
        <f t="shared" si="30"/>
        <v>0</v>
      </c>
      <c r="J65" s="132"/>
      <c r="K65" s="133">
        <v>0</v>
      </c>
      <c r="L65" s="133">
        <v>0</v>
      </c>
      <c r="M65" s="134">
        <f t="shared" si="33"/>
        <v>0</v>
      </c>
      <c r="N65" s="132">
        <v>0</v>
      </c>
      <c r="O65" s="133"/>
      <c r="P65" s="133">
        <v>0</v>
      </c>
      <c r="Q65" s="134">
        <f t="shared" si="31"/>
        <v>0</v>
      </c>
      <c r="R65" s="135">
        <f t="shared" si="32"/>
        <v>35</v>
      </c>
    </row>
    <row r="66" spans="1:18" s="359" customFormat="1" ht="14" thickBot="1" x14ac:dyDescent="0.2">
      <c r="A66" s="364"/>
      <c r="B66" s="137"/>
      <c r="C66" s="136"/>
      <c r="D66" s="136"/>
      <c r="E66" s="138"/>
      <c r="F66" s="137"/>
      <c r="G66" s="136"/>
      <c r="H66" s="136"/>
      <c r="I66" s="138"/>
      <c r="J66" s="137"/>
      <c r="K66" s="136"/>
      <c r="L66" s="136"/>
      <c r="M66" s="138"/>
      <c r="N66" s="137"/>
      <c r="O66" s="136"/>
      <c r="P66" s="136"/>
      <c r="Q66" s="138"/>
      <c r="R66" s="366"/>
    </row>
    <row r="67" spans="1:18" s="359" customFormat="1" ht="14" hidden="1" thickBot="1" x14ac:dyDescent="0.2">
      <c r="A67" s="364" t="s">
        <v>119</v>
      </c>
      <c r="B67" s="137">
        <f>SUM(B58:B65)</f>
        <v>518</v>
      </c>
      <c r="C67" s="136">
        <f>SUM(C58:C65)</f>
        <v>24</v>
      </c>
      <c r="D67" s="136">
        <f t="shared" ref="D67:J71" si="34">SUM(D58:D61)</f>
        <v>0</v>
      </c>
      <c r="E67" s="138">
        <f t="shared" si="34"/>
        <v>268</v>
      </c>
      <c r="F67" s="137">
        <f t="shared" si="34"/>
        <v>0</v>
      </c>
      <c r="G67" s="136">
        <f t="shared" si="34"/>
        <v>0</v>
      </c>
      <c r="H67" s="136">
        <f t="shared" si="34"/>
        <v>0</v>
      </c>
      <c r="I67" s="138">
        <f t="shared" si="34"/>
        <v>0</v>
      </c>
      <c r="J67" s="137">
        <f t="shared" si="34"/>
        <v>0</v>
      </c>
      <c r="K67" s="136">
        <f>SUM(K58:K65)</f>
        <v>12</v>
      </c>
      <c r="L67" s="136">
        <f>SUM(L58:L65)</f>
        <v>1</v>
      </c>
      <c r="M67" s="138">
        <f>SUM(M58:M61)</f>
        <v>6</v>
      </c>
      <c r="N67" s="137">
        <f>SUM(N58:N65)</f>
        <v>0</v>
      </c>
      <c r="O67" s="136">
        <f>SUM(O58:O61)</f>
        <v>0</v>
      </c>
      <c r="P67" s="136">
        <f>SUM(P58:P65)</f>
        <v>20</v>
      </c>
      <c r="Q67" s="138">
        <f t="shared" ref="Q67:R71" si="35">SUM(Q58:Q61)</f>
        <v>12</v>
      </c>
      <c r="R67" s="359">
        <f t="shared" si="35"/>
        <v>286</v>
      </c>
    </row>
    <row r="68" spans="1:18" s="359" customFormat="1" ht="14" hidden="1" thickBot="1" x14ac:dyDescent="0.2">
      <c r="A68" s="364" t="s">
        <v>118</v>
      </c>
      <c r="B68" s="137">
        <f t="shared" ref="B68:C71" si="36">SUM(B59:B62)</f>
        <v>312</v>
      </c>
      <c r="C68" s="136">
        <f t="shared" si="36"/>
        <v>17</v>
      </c>
      <c r="D68" s="136">
        <f t="shared" si="34"/>
        <v>0</v>
      </c>
      <c r="E68" s="138">
        <f t="shared" si="34"/>
        <v>329</v>
      </c>
      <c r="F68" s="137">
        <f t="shared" si="34"/>
        <v>0</v>
      </c>
      <c r="G68" s="136">
        <f t="shared" si="34"/>
        <v>0</v>
      </c>
      <c r="H68" s="136">
        <f t="shared" si="34"/>
        <v>0</v>
      </c>
      <c r="I68" s="138">
        <f t="shared" si="34"/>
        <v>0</v>
      </c>
      <c r="J68" s="137">
        <f t="shared" si="34"/>
        <v>0</v>
      </c>
      <c r="K68" s="136">
        <f t="shared" ref="K68:L71" si="37">SUM(K59:K62)</f>
        <v>9</v>
      </c>
      <c r="L68" s="136">
        <f t="shared" si="37"/>
        <v>0</v>
      </c>
      <c r="M68" s="138">
        <f>SUM(M59:M62)</f>
        <v>4</v>
      </c>
      <c r="N68" s="137">
        <f>SUM(N59:N62)</f>
        <v>0</v>
      </c>
      <c r="O68" s="136">
        <f>SUM(O59:O62)</f>
        <v>0</v>
      </c>
      <c r="P68" s="136">
        <f>SUM(P59:P62)</f>
        <v>16</v>
      </c>
      <c r="Q68" s="138">
        <f t="shared" si="35"/>
        <v>16</v>
      </c>
      <c r="R68" s="359">
        <f t="shared" si="35"/>
        <v>349</v>
      </c>
    </row>
    <row r="69" spans="1:18" s="359" customFormat="1" ht="14" hidden="1" thickBot="1" x14ac:dyDescent="0.2">
      <c r="A69" s="364" t="s">
        <v>117</v>
      </c>
      <c r="B69" s="137">
        <f t="shared" si="36"/>
        <v>306</v>
      </c>
      <c r="C69" s="136">
        <f t="shared" si="36"/>
        <v>16</v>
      </c>
      <c r="D69" s="136">
        <f t="shared" si="34"/>
        <v>0</v>
      </c>
      <c r="E69" s="138">
        <f t="shared" si="34"/>
        <v>322</v>
      </c>
      <c r="F69" s="137">
        <f t="shared" si="34"/>
        <v>0</v>
      </c>
      <c r="G69" s="136">
        <f t="shared" si="34"/>
        <v>0</v>
      </c>
      <c r="H69" s="136">
        <f t="shared" si="34"/>
        <v>0</v>
      </c>
      <c r="I69" s="138">
        <f t="shared" si="34"/>
        <v>0</v>
      </c>
      <c r="J69" s="137">
        <f t="shared" si="34"/>
        <v>0</v>
      </c>
      <c r="K69" s="136">
        <f t="shared" si="37"/>
        <v>5</v>
      </c>
      <c r="L69" s="136">
        <f t="shared" si="37"/>
        <v>1</v>
      </c>
      <c r="M69" s="138">
        <f>SUM(M60:M63)</f>
        <v>6</v>
      </c>
      <c r="N69" s="137">
        <f>SUM(N60:N63)</f>
        <v>0</v>
      </c>
      <c r="O69" s="136">
        <f>SUM(O60:O63)</f>
        <v>0</v>
      </c>
      <c r="P69" s="136">
        <f>SUM(P60:P63)</f>
        <v>17</v>
      </c>
      <c r="Q69" s="138">
        <f t="shared" si="35"/>
        <v>17</v>
      </c>
      <c r="R69" s="359">
        <f t="shared" si="35"/>
        <v>345</v>
      </c>
    </row>
    <row r="70" spans="1:18" s="359" customFormat="1" ht="14" hidden="1" thickBot="1" x14ac:dyDescent="0.2">
      <c r="A70" s="364" t="s">
        <v>116</v>
      </c>
      <c r="B70" s="137">
        <f t="shared" si="36"/>
        <v>317</v>
      </c>
      <c r="C70" s="136">
        <f t="shared" si="36"/>
        <v>14</v>
      </c>
      <c r="D70" s="136">
        <f t="shared" si="34"/>
        <v>0</v>
      </c>
      <c r="E70" s="138">
        <f t="shared" si="34"/>
        <v>331</v>
      </c>
      <c r="F70" s="137">
        <f t="shared" si="34"/>
        <v>0</v>
      </c>
      <c r="G70" s="136">
        <f t="shared" si="34"/>
        <v>0</v>
      </c>
      <c r="H70" s="136">
        <f t="shared" si="34"/>
        <v>0</v>
      </c>
      <c r="I70" s="138">
        <f t="shared" si="34"/>
        <v>0</v>
      </c>
      <c r="J70" s="137">
        <f t="shared" si="34"/>
        <v>0</v>
      </c>
      <c r="K70" s="136">
        <f t="shared" si="37"/>
        <v>2</v>
      </c>
      <c r="L70" s="136">
        <f t="shared" si="37"/>
        <v>1</v>
      </c>
      <c r="M70" s="138">
        <f>SUM(M61:M64)</f>
        <v>3</v>
      </c>
      <c r="N70" s="137">
        <f>SUM(N61:N64)</f>
        <v>0</v>
      </c>
      <c r="O70" s="136">
        <f>SUM(O61:O64)</f>
        <v>0</v>
      </c>
      <c r="P70" s="136">
        <f>SUM(P61:P64)</f>
        <v>11</v>
      </c>
      <c r="Q70" s="138">
        <f t="shared" si="35"/>
        <v>11</v>
      </c>
      <c r="R70" s="359">
        <f t="shared" si="35"/>
        <v>345</v>
      </c>
    </row>
    <row r="71" spans="1:18" s="359" customFormat="1" ht="14" hidden="1" thickBot="1" x14ac:dyDescent="0.2">
      <c r="A71" s="363" t="s">
        <v>115</v>
      </c>
      <c r="B71" s="224">
        <f t="shared" si="36"/>
        <v>263</v>
      </c>
      <c r="C71" s="225">
        <f t="shared" si="36"/>
        <v>11</v>
      </c>
      <c r="D71" s="225">
        <f t="shared" si="34"/>
        <v>0</v>
      </c>
      <c r="E71" s="296">
        <f t="shared" si="34"/>
        <v>274</v>
      </c>
      <c r="F71" s="224">
        <f t="shared" si="34"/>
        <v>0</v>
      </c>
      <c r="G71" s="225">
        <f t="shared" si="34"/>
        <v>0</v>
      </c>
      <c r="H71" s="225">
        <f t="shared" si="34"/>
        <v>0</v>
      </c>
      <c r="I71" s="296">
        <f t="shared" si="34"/>
        <v>0</v>
      </c>
      <c r="J71" s="224">
        <f t="shared" si="34"/>
        <v>0</v>
      </c>
      <c r="K71" s="225">
        <f t="shared" si="37"/>
        <v>1</v>
      </c>
      <c r="L71" s="225">
        <f t="shared" si="37"/>
        <v>1</v>
      </c>
      <c r="M71" s="296">
        <f>SUM(M62:M65)</f>
        <v>2</v>
      </c>
      <c r="N71" s="224">
        <f>SUM(N62:N65)</f>
        <v>0</v>
      </c>
      <c r="O71" s="225">
        <f>SUM(O62:O65)</f>
        <v>0</v>
      </c>
      <c r="P71" s="225">
        <f>SUM(P62:P65)</f>
        <v>8</v>
      </c>
      <c r="Q71" s="296">
        <f t="shared" si="35"/>
        <v>8</v>
      </c>
      <c r="R71" s="359">
        <f t="shared" si="35"/>
        <v>284</v>
      </c>
    </row>
    <row r="72" spans="1:18" x14ac:dyDescent="0.15">
      <c r="A72" s="365"/>
      <c r="B72" s="161"/>
      <c r="C72" s="162"/>
      <c r="D72" s="162"/>
      <c r="E72" s="176"/>
      <c r="F72" s="161"/>
      <c r="G72" s="162"/>
      <c r="H72" s="162"/>
      <c r="I72" s="176"/>
      <c r="J72" s="161"/>
      <c r="K72" s="162"/>
      <c r="L72" s="162"/>
      <c r="M72" s="176"/>
      <c r="N72" s="161"/>
      <c r="O72" s="162"/>
      <c r="P72" s="162"/>
      <c r="Q72" s="176"/>
      <c r="R72" s="177"/>
    </row>
    <row r="73" spans="1:18" x14ac:dyDescent="0.15">
      <c r="A73" s="364" t="s">
        <v>114</v>
      </c>
      <c r="B73" s="142">
        <f t="shared" ref="B73:R73" si="38">SUM(B58:B65)</f>
        <v>518</v>
      </c>
      <c r="C73" s="169">
        <f t="shared" si="38"/>
        <v>24</v>
      </c>
      <c r="D73" s="169">
        <f t="shared" si="38"/>
        <v>0</v>
      </c>
      <c r="E73" s="172">
        <f t="shared" si="38"/>
        <v>542</v>
      </c>
      <c r="F73" s="142">
        <f t="shared" si="38"/>
        <v>0</v>
      </c>
      <c r="G73" s="169">
        <f t="shared" si="38"/>
        <v>0</v>
      </c>
      <c r="H73" s="169">
        <f t="shared" si="38"/>
        <v>0</v>
      </c>
      <c r="I73" s="172">
        <f t="shared" si="38"/>
        <v>0</v>
      </c>
      <c r="J73" s="142">
        <f t="shared" si="38"/>
        <v>0</v>
      </c>
      <c r="K73" s="169">
        <f t="shared" si="38"/>
        <v>12</v>
      </c>
      <c r="L73" s="169">
        <f t="shared" si="38"/>
        <v>1</v>
      </c>
      <c r="M73" s="172">
        <f t="shared" si="38"/>
        <v>8</v>
      </c>
      <c r="N73" s="142">
        <f t="shared" si="38"/>
        <v>0</v>
      </c>
      <c r="O73" s="169">
        <f t="shared" si="38"/>
        <v>0</v>
      </c>
      <c r="P73" s="169">
        <f t="shared" si="38"/>
        <v>20</v>
      </c>
      <c r="Q73" s="172">
        <f t="shared" si="38"/>
        <v>20</v>
      </c>
      <c r="R73" s="180">
        <f t="shared" si="38"/>
        <v>570</v>
      </c>
    </row>
    <row r="74" spans="1:18" x14ac:dyDescent="0.15">
      <c r="A74" s="364" t="s">
        <v>11</v>
      </c>
      <c r="B74" s="142">
        <f t="shared" ref="B74:R74" si="39">MAX(B67:B71)</f>
        <v>518</v>
      </c>
      <c r="C74" s="169">
        <f t="shared" si="39"/>
        <v>24</v>
      </c>
      <c r="D74" s="169">
        <f t="shared" si="39"/>
        <v>0</v>
      </c>
      <c r="E74" s="172">
        <f t="shared" si="39"/>
        <v>331</v>
      </c>
      <c r="F74" s="142">
        <f t="shared" si="39"/>
        <v>0</v>
      </c>
      <c r="G74" s="169">
        <f t="shared" si="39"/>
        <v>0</v>
      </c>
      <c r="H74" s="169">
        <f t="shared" si="39"/>
        <v>0</v>
      </c>
      <c r="I74" s="172">
        <f t="shared" si="39"/>
        <v>0</v>
      </c>
      <c r="J74" s="142">
        <f t="shared" si="39"/>
        <v>0</v>
      </c>
      <c r="K74" s="169">
        <f t="shared" si="39"/>
        <v>12</v>
      </c>
      <c r="L74" s="169">
        <f t="shared" si="39"/>
        <v>1</v>
      </c>
      <c r="M74" s="172">
        <f t="shared" si="39"/>
        <v>6</v>
      </c>
      <c r="N74" s="142">
        <f t="shared" si="39"/>
        <v>0</v>
      </c>
      <c r="O74" s="169">
        <f t="shared" si="39"/>
        <v>0</v>
      </c>
      <c r="P74" s="169">
        <f t="shared" si="39"/>
        <v>20</v>
      </c>
      <c r="Q74" s="172">
        <f t="shared" si="39"/>
        <v>17</v>
      </c>
      <c r="R74" s="180">
        <f t="shared" si="39"/>
        <v>349</v>
      </c>
    </row>
    <row r="75" spans="1:18" x14ac:dyDescent="0.15">
      <c r="A75" s="364" t="s">
        <v>12</v>
      </c>
      <c r="B75" s="142">
        <f t="shared" ref="B75:R75" si="40">SUM(B58:B65)/2</f>
        <v>259</v>
      </c>
      <c r="C75" s="169">
        <f t="shared" si="40"/>
        <v>12</v>
      </c>
      <c r="D75" s="169">
        <f t="shared" si="40"/>
        <v>0</v>
      </c>
      <c r="E75" s="172">
        <f t="shared" si="40"/>
        <v>271</v>
      </c>
      <c r="F75" s="142">
        <f t="shared" si="40"/>
        <v>0</v>
      </c>
      <c r="G75" s="169">
        <f t="shared" si="40"/>
        <v>0</v>
      </c>
      <c r="H75" s="169">
        <f t="shared" si="40"/>
        <v>0</v>
      </c>
      <c r="I75" s="172">
        <f t="shared" si="40"/>
        <v>0</v>
      </c>
      <c r="J75" s="142">
        <f t="shared" si="40"/>
        <v>0</v>
      </c>
      <c r="K75" s="169">
        <f t="shared" si="40"/>
        <v>6</v>
      </c>
      <c r="L75" s="169">
        <f t="shared" si="40"/>
        <v>0.5</v>
      </c>
      <c r="M75" s="172">
        <f t="shared" si="40"/>
        <v>4</v>
      </c>
      <c r="N75" s="142">
        <f t="shared" si="40"/>
        <v>0</v>
      </c>
      <c r="O75" s="169">
        <f t="shared" si="40"/>
        <v>0</v>
      </c>
      <c r="P75" s="169">
        <f t="shared" si="40"/>
        <v>10</v>
      </c>
      <c r="Q75" s="172">
        <f t="shared" si="40"/>
        <v>10</v>
      </c>
      <c r="R75" s="180">
        <f t="shared" si="40"/>
        <v>285</v>
      </c>
    </row>
    <row r="76" spans="1:18" ht="14" thickBot="1" x14ac:dyDescent="0.2">
      <c r="A76" s="363"/>
      <c r="B76" s="182"/>
      <c r="C76" s="183"/>
      <c r="D76" s="183"/>
      <c r="E76" s="184"/>
      <c r="F76" s="182"/>
      <c r="G76" s="183"/>
      <c r="H76" s="183"/>
      <c r="I76" s="184"/>
      <c r="J76" s="182"/>
      <c r="K76" s="183"/>
      <c r="L76" s="183"/>
      <c r="M76" s="184"/>
      <c r="N76" s="182"/>
      <c r="O76" s="183"/>
      <c r="P76" s="183"/>
      <c r="Q76" s="184"/>
      <c r="R76" s="185"/>
    </row>
    <row r="77" spans="1:18" x14ac:dyDescent="0.15">
      <c r="A77" s="377"/>
      <c r="B77" s="125"/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5"/>
    </row>
    <row r="78" spans="1:18" ht="14" thickBot="1" x14ac:dyDescent="0.2">
      <c r="A78" s="354"/>
      <c r="B78" s="354" t="str">
        <f>Upland_Glenmore!B78</f>
        <v>Wednesday 14 March 2012</v>
      </c>
      <c r="D78" s="362"/>
      <c r="M78" s="354" t="str">
        <f>'cycle (2)'!B6</f>
        <v>Fine and Dry</v>
      </c>
    </row>
    <row r="79" spans="1:18" x14ac:dyDescent="0.15">
      <c r="A79" s="376"/>
      <c r="B79" s="174" t="s">
        <v>3</v>
      </c>
      <c r="C79" s="350"/>
      <c r="D79" s="350"/>
      <c r="E79" s="375"/>
      <c r="F79" s="174" t="s">
        <v>4</v>
      </c>
      <c r="G79" s="350"/>
      <c r="H79" s="350"/>
      <c r="I79" s="375"/>
      <c r="J79" s="174" t="s">
        <v>5</v>
      </c>
      <c r="K79" s="350"/>
      <c r="L79" s="350"/>
      <c r="M79" s="375"/>
      <c r="N79" s="174" t="s">
        <v>6</v>
      </c>
      <c r="O79" s="350"/>
      <c r="P79" s="350"/>
      <c r="Q79" s="375"/>
      <c r="R79" s="177" t="s">
        <v>36</v>
      </c>
    </row>
    <row r="80" spans="1:18" s="359" customFormat="1" ht="14" thickBot="1" x14ac:dyDescent="0.2">
      <c r="A80" s="369"/>
      <c r="B80" s="345"/>
      <c r="C80" s="346" t="str">
        <f>C55</f>
        <v>Hutt Rd</v>
      </c>
      <c r="D80" s="343"/>
      <c r="E80" s="374"/>
      <c r="F80" s="345"/>
      <c r="G80" s="346" t="str">
        <f>G55</f>
        <v>XXXX</v>
      </c>
      <c r="H80" s="343"/>
      <c r="I80" s="374"/>
      <c r="J80" s="345"/>
      <c r="K80" s="346" t="str">
        <f>K55</f>
        <v>Tinakori</v>
      </c>
      <c r="L80" s="343"/>
      <c r="M80" s="374"/>
      <c r="N80" s="346" t="str">
        <f>N55</f>
        <v>Thorndon Quay</v>
      </c>
      <c r="P80" s="343"/>
      <c r="Q80" s="374"/>
      <c r="R80" s="366"/>
    </row>
    <row r="81" spans="1:18" s="370" customFormat="1" ht="11" x14ac:dyDescent="0.15">
      <c r="A81" s="373"/>
      <c r="B81" s="339" t="s">
        <v>7</v>
      </c>
      <c r="C81" s="337" t="s">
        <v>8</v>
      </c>
      <c r="D81" s="337" t="s">
        <v>9</v>
      </c>
      <c r="E81" s="372" t="s">
        <v>10</v>
      </c>
      <c r="F81" s="339" t="s">
        <v>7</v>
      </c>
      <c r="G81" s="337" t="s">
        <v>8</v>
      </c>
      <c r="H81" s="337" t="s">
        <v>9</v>
      </c>
      <c r="I81" s="372" t="s">
        <v>10</v>
      </c>
      <c r="J81" s="339" t="s">
        <v>7</v>
      </c>
      <c r="K81" s="337" t="s">
        <v>8</v>
      </c>
      <c r="L81" s="337" t="s">
        <v>9</v>
      </c>
      <c r="M81" s="372" t="s">
        <v>10</v>
      </c>
      <c r="N81" s="339" t="s">
        <v>7</v>
      </c>
      <c r="O81" s="337" t="s">
        <v>8</v>
      </c>
      <c r="P81" s="337" t="s">
        <v>9</v>
      </c>
      <c r="Q81" s="372" t="s">
        <v>10</v>
      </c>
      <c r="R81" s="371"/>
    </row>
    <row r="82" spans="1:18" s="359" customFormat="1" x14ac:dyDescent="0.15">
      <c r="A82" s="369"/>
      <c r="B82" s="330"/>
      <c r="C82" s="328"/>
      <c r="D82" s="328"/>
      <c r="E82" s="368"/>
      <c r="F82" s="330"/>
      <c r="G82" s="328"/>
      <c r="H82" s="328"/>
      <c r="I82" s="368"/>
      <c r="J82" s="330"/>
      <c r="K82" s="328"/>
      <c r="L82" s="328"/>
      <c r="M82" s="368"/>
      <c r="N82" s="330"/>
      <c r="O82" s="328"/>
      <c r="P82" s="328"/>
      <c r="Q82" s="367"/>
      <c r="R82" s="221"/>
    </row>
    <row r="83" spans="1:18" s="359" customFormat="1" x14ac:dyDescent="0.15">
      <c r="A83" s="360" t="s">
        <v>127</v>
      </c>
      <c r="B83" s="132">
        <v>36</v>
      </c>
      <c r="C83" s="133">
        <v>1</v>
      </c>
      <c r="D83" s="133"/>
      <c r="E83" s="134">
        <f t="shared" ref="E83:E90" si="41">SUM(B83:D83)</f>
        <v>37</v>
      </c>
      <c r="F83" s="132"/>
      <c r="G83" s="133"/>
      <c r="H83" s="133"/>
      <c r="I83" s="134">
        <f t="shared" ref="I83:I90" si="42">SUM(F83:H83)</f>
        <v>0</v>
      </c>
      <c r="J83" s="132"/>
      <c r="K83" s="133">
        <v>4</v>
      </c>
      <c r="L83" s="133">
        <v>0</v>
      </c>
      <c r="M83" s="134">
        <f t="shared" ref="M83:M90" si="43">SUM(J83:L83)</f>
        <v>4</v>
      </c>
      <c r="N83" s="132">
        <v>0</v>
      </c>
      <c r="O83" s="133"/>
      <c r="P83" s="133">
        <v>1</v>
      </c>
      <c r="Q83" s="134">
        <f t="shared" ref="Q83:Q90" si="44">SUM(N83:P83)</f>
        <v>1</v>
      </c>
      <c r="R83" s="135">
        <f t="shared" ref="R83:R90" si="45">E83+M83+Q83</f>
        <v>42</v>
      </c>
    </row>
    <row r="84" spans="1:18" s="359" customFormat="1" x14ac:dyDescent="0.15">
      <c r="A84" s="360" t="s">
        <v>126</v>
      </c>
      <c r="B84" s="132">
        <v>57</v>
      </c>
      <c r="C84" s="133">
        <v>2</v>
      </c>
      <c r="D84" s="133"/>
      <c r="E84" s="134">
        <f t="shared" si="41"/>
        <v>59</v>
      </c>
      <c r="F84" s="132"/>
      <c r="G84" s="133"/>
      <c r="H84" s="133"/>
      <c r="I84" s="134">
        <f t="shared" si="42"/>
        <v>0</v>
      </c>
      <c r="J84" s="132"/>
      <c r="K84" s="133">
        <v>0</v>
      </c>
      <c r="L84" s="133">
        <v>1</v>
      </c>
      <c r="M84" s="134">
        <f t="shared" si="43"/>
        <v>1</v>
      </c>
      <c r="N84" s="132">
        <v>0</v>
      </c>
      <c r="O84" s="133"/>
      <c r="P84" s="133">
        <v>3</v>
      </c>
      <c r="Q84" s="134">
        <f t="shared" si="44"/>
        <v>3</v>
      </c>
      <c r="R84" s="135">
        <f t="shared" si="45"/>
        <v>63</v>
      </c>
    </row>
    <row r="85" spans="1:18" s="359" customFormat="1" x14ac:dyDescent="0.15">
      <c r="A85" s="360" t="s">
        <v>125</v>
      </c>
      <c r="B85" s="132">
        <v>57</v>
      </c>
      <c r="C85" s="133">
        <v>2</v>
      </c>
      <c r="D85" s="133"/>
      <c r="E85" s="134">
        <f t="shared" si="41"/>
        <v>59</v>
      </c>
      <c r="F85" s="132"/>
      <c r="G85" s="133"/>
      <c r="H85" s="133"/>
      <c r="I85" s="134">
        <f t="shared" si="42"/>
        <v>0</v>
      </c>
      <c r="J85" s="132"/>
      <c r="K85" s="133">
        <v>2</v>
      </c>
      <c r="L85" s="133">
        <v>0</v>
      </c>
      <c r="M85" s="134">
        <f t="shared" si="43"/>
        <v>2</v>
      </c>
      <c r="N85" s="132">
        <v>0</v>
      </c>
      <c r="O85" s="133"/>
      <c r="P85" s="133">
        <v>4</v>
      </c>
      <c r="Q85" s="134">
        <f t="shared" si="44"/>
        <v>4</v>
      </c>
      <c r="R85" s="135">
        <f t="shared" si="45"/>
        <v>65</v>
      </c>
    </row>
    <row r="86" spans="1:18" s="359" customFormat="1" x14ac:dyDescent="0.15">
      <c r="A86" s="360" t="s">
        <v>124</v>
      </c>
      <c r="B86" s="132">
        <v>93</v>
      </c>
      <c r="C86" s="133">
        <v>8</v>
      </c>
      <c r="D86" s="133"/>
      <c r="E86" s="134">
        <f t="shared" si="41"/>
        <v>101</v>
      </c>
      <c r="F86" s="132"/>
      <c r="G86" s="133"/>
      <c r="H86" s="133"/>
      <c r="I86" s="134">
        <f t="shared" si="42"/>
        <v>0</v>
      </c>
      <c r="J86" s="132"/>
      <c r="K86" s="133">
        <v>0</v>
      </c>
      <c r="L86" s="133">
        <v>0</v>
      </c>
      <c r="M86" s="134">
        <f t="shared" si="43"/>
        <v>0</v>
      </c>
      <c r="N86" s="132">
        <v>0</v>
      </c>
      <c r="O86" s="133"/>
      <c r="P86" s="133">
        <v>4</v>
      </c>
      <c r="Q86" s="134">
        <f t="shared" si="44"/>
        <v>4</v>
      </c>
      <c r="R86" s="135">
        <f t="shared" si="45"/>
        <v>105</v>
      </c>
    </row>
    <row r="87" spans="1:18" s="359" customFormat="1" x14ac:dyDescent="0.15">
      <c r="A87" s="360" t="s">
        <v>123</v>
      </c>
      <c r="B87" s="132">
        <v>84</v>
      </c>
      <c r="C87" s="133">
        <v>3</v>
      </c>
      <c r="D87" s="133"/>
      <c r="E87" s="134">
        <f t="shared" si="41"/>
        <v>87</v>
      </c>
      <c r="F87" s="132"/>
      <c r="G87" s="133"/>
      <c r="H87" s="133"/>
      <c r="I87" s="134">
        <f t="shared" si="42"/>
        <v>0</v>
      </c>
      <c r="J87" s="132"/>
      <c r="K87" s="133">
        <v>1</v>
      </c>
      <c r="L87" s="133">
        <v>0</v>
      </c>
      <c r="M87" s="134">
        <f t="shared" si="43"/>
        <v>1</v>
      </c>
      <c r="N87" s="132">
        <v>0</v>
      </c>
      <c r="O87" s="133"/>
      <c r="P87" s="133">
        <v>2</v>
      </c>
      <c r="Q87" s="134">
        <f t="shared" si="44"/>
        <v>2</v>
      </c>
      <c r="R87" s="135">
        <f t="shared" si="45"/>
        <v>90</v>
      </c>
    </row>
    <row r="88" spans="1:18" s="359" customFormat="1" x14ac:dyDescent="0.15">
      <c r="A88" s="360" t="s">
        <v>122</v>
      </c>
      <c r="B88" s="132">
        <v>59</v>
      </c>
      <c r="C88" s="133">
        <v>2</v>
      </c>
      <c r="D88" s="133"/>
      <c r="E88" s="134">
        <f t="shared" si="41"/>
        <v>61</v>
      </c>
      <c r="F88" s="132"/>
      <c r="G88" s="133"/>
      <c r="H88" s="133"/>
      <c r="I88" s="134">
        <f t="shared" si="42"/>
        <v>0</v>
      </c>
      <c r="J88" s="132"/>
      <c r="K88" s="133">
        <v>1</v>
      </c>
      <c r="L88" s="133">
        <v>1</v>
      </c>
      <c r="M88" s="134">
        <f t="shared" si="43"/>
        <v>2</v>
      </c>
      <c r="N88" s="132">
        <v>0</v>
      </c>
      <c r="O88" s="133"/>
      <c r="P88" s="133">
        <v>3</v>
      </c>
      <c r="Q88" s="134">
        <f t="shared" si="44"/>
        <v>3</v>
      </c>
      <c r="R88" s="135">
        <f t="shared" si="45"/>
        <v>66</v>
      </c>
    </row>
    <row r="89" spans="1:18" s="359" customFormat="1" x14ac:dyDescent="0.15">
      <c r="A89" s="360" t="s">
        <v>121</v>
      </c>
      <c r="B89" s="132">
        <v>53</v>
      </c>
      <c r="C89" s="133">
        <v>1</v>
      </c>
      <c r="D89" s="133"/>
      <c r="E89" s="134">
        <f t="shared" si="41"/>
        <v>54</v>
      </c>
      <c r="F89" s="132"/>
      <c r="G89" s="133"/>
      <c r="H89" s="133"/>
      <c r="I89" s="134">
        <f t="shared" si="42"/>
        <v>0</v>
      </c>
      <c r="J89" s="132"/>
      <c r="K89" s="133">
        <v>0</v>
      </c>
      <c r="L89" s="133">
        <v>0</v>
      </c>
      <c r="M89" s="134">
        <f t="shared" si="43"/>
        <v>0</v>
      </c>
      <c r="N89" s="132">
        <v>0</v>
      </c>
      <c r="O89" s="133"/>
      <c r="P89" s="133">
        <v>5</v>
      </c>
      <c r="Q89" s="134">
        <f t="shared" si="44"/>
        <v>5</v>
      </c>
      <c r="R89" s="135">
        <f t="shared" si="45"/>
        <v>59</v>
      </c>
    </row>
    <row r="90" spans="1:18" s="359" customFormat="1" x14ac:dyDescent="0.15">
      <c r="A90" s="360" t="s">
        <v>120</v>
      </c>
      <c r="B90" s="132">
        <v>27</v>
      </c>
      <c r="C90" s="133">
        <v>0</v>
      </c>
      <c r="D90" s="133"/>
      <c r="E90" s="134">
        <f t="shared" si="41"/>
        <v>27</v>
      </c>
      <c r="F90" s="132"/>
      <c r="G90" s="133"/>
      <c r="H90" s="133"/>
      <c r="I90" s="134">
        <f t="shared" si="42"/>
        <v>0</v>
      </c>
      <c r="J90" s="132"/>
      <c r="K90" s="133">
        <v>0</v>
      </c>
      <c r="L90" s="133">
        <v>0</v>
      </c>
      <c r="M90" s="134">
        <f t="shared" si="43"/>
        <v>0</v>
      </c>
      <c r="N90" s="132">
        <v>0</v>
      </c>
      <c r="O90" s="133"/>
      <c r="P90" s="133">
        <v>3</v>
      </c>
      <c r="Q90" s="134">
        <f t="shared" si="44"/>
        <v>3</v>
      </c>
      <c r="R90" s="135">
        <f t="shared" si="45"/>
        <v>30</v>
      </c>
    </row>
    <row r="91" spans="1:18" s="359" customFormat="1" ht="14" thickBot="1" x14ac:dyDescent="0.2">
      <c r="A91" s="364"/>
      <c r="B91" s="137"/>
      <c r="C91" s="136"/>
      <c r="D91" s="136"/>
      <c r="E91" s="138"/>
      <c r="F91" s="137"/>
      <c r="G91" s="136"/>
      <c r="H91" s="136"/>
      <c r="I91" s="138"/>
      <c r="J91" s="137"/>
      <c r="K91" s="136"/>
      <c r="L91" s="136"/>
      <c r="M91" s="138"/>
      <c r="N91" s="137"/>
      <c r="O91" s="136"/>
      <c r="P91" s="136"/>
      <c r="Q91" s="138"/>
      <c r="R91" s="366"/>
    </row>
    <row r="92" spans="1:18" s="359" customFormat="1" ht="14" hidden="1" thickBot="1" x14ac:dyDescent="0.2">
      <c r="A92" s="364" t="s">
        <v>119</v>
      </c>
      <c r="B92" s="137">
        <f>SUM(B83:B90)</f>
        <v>466</v>
      </c>
      <c r="C92" s="136">
        <f>SUM(C83:C90)</f>
        <v>19</v>
      </c>
      <c r="D92" s="136">
        <f t="shared" ref="D92:J96" si="46">SUM(D83:D86)</f>
        <v>0</v>
      </c>
      <c r="E92" s="138">
        <f t="shared" si="46"/>
        <v>256</v>
      </c>
      <c r="F92" s="137">
        <f t="shared" si="46"/>
        <v>0</v>
      </c>
      <c r="G92" s="136">
        <f t="shared" si="46"/>
        <v>0</v>
      </c>
      <c r="H92" s="136">
        <f t="shared" si="46"/>
        <v>0</v>
      </c>
      <c r="I92" s="138">
        <f t="shared" si="46"/>
        <v>0</v>
      </c>
      <c r="J92" s="137">
        <f t="shared" si="46"/>
        <v>0</v>
      </c>
      <c r="K92" s="136">
        <f>SUM(K83:K90)</f>
        <v>8</v>
      </c>
      <c r="L92" s="136">
        <f>SUM(L83:L90)</f>
        <v>2</v>
      </c>
      <c r="M92" s="138">
        <f>SUM(M83:M86)</f>
        <v>7</v>
      </c>
      <c r="N92" s="137">
        <f>SUM(N83:N90)</f>
        <v>0</v>
      </c>
      <c r="O92" s="136">
        <f>SUM(O83:O86)</f>
        <v>0</v>
      </c>
      <c r="P92" s="136">
        <f>SUM(P83:P90)</f>
        <v>25</v>
      </c>
      <c r="Q92" s="138">
        <f t="shared" ref="Q92:R96" si="47">SUM(Q83:Q86)</f>
        <v>12</v>
      </c>
      <c r="R92" s="359">
        <f t="shared" si="47"/>
        <v>275</v>
      </c>
    </row>
    <row r="93" spans="1:18" s="359" customFormat="1" ht="14" hidden="1" thickBot="1" x14ac:dyDescent="0.2">
      <c r="A93" s="364" t="s">
        <v>118</v>
      </c>
      <c r="B93" s="137">
        <f t="shared" ref="B93:C96" si="48">SUM(B84:B87)</f>
        <v>291</v>
      </c>
      <c r="C93" s="136">
        <f t="shared" si="48"/>
        <v>15</v>
      </c>
      <c r="D93" s="136">
        <f t="shared" si="46"/>
        <v>0</v>
      </c>
      <c r="E93" s="138">
        <f t="shared" si="46"/>
        <v>306</v>
      </c>
      <c r="F93" s="137">
        <f t="shared" si="46"/>
        <v>0</v>
      </c>
      <c r="G93" s="136">
        <f t="shared" si="46"/>
        <v>0</v>
      </c>
      <c r="H93" s="136">
        <f t="shared" si="46"/>
        <v>0</v>
      </c>
      <c r="I93" s="138">
        <f t="shared" si="46"/>
        <v>0</v>
      </c>
      <c r="J93" s="137">
        <f t="shared" si="46"/>
        <v>0</v>
      </c>
      <c r="K93" s="136">
        <f t="shared" ref="K93:L96" si="49">SUM(K84:K87)</f>
        <v>3</v>
      </c>
      <c r="L93" s="136">
        <f t="shared" si="49"/>
        <v>1</v>
      </c>
      <c r="M93" s="138">
        <f>SUM(M84:M87)</f>
        <v>4</v>
      </c>
      <c r="N93" s="137">
        <f>SUM(N84:N87)</f>
        <v>0</v>
      </c>
      <c r="O93" s="136">
        <f>SUM(O84:O87)</f>
        <v>0</v>
      </c>
      <c r="P93" s="136">
        <f>SUM(P84:P87)</f>
        <v>13</v>
      </c>
      <c r="Q93" s="138">
        <f t="shared" si="47"/>
        <v>13</v>
      </c>
      <c r="R93" s="359">
        <f t="shared" si="47"/>
        <v>323</v>
      </c>
    </row>
    <row r="94" spans="1:18" s="359" customFormat="1" ht="14" hidden="1" thickBot="1" x14ac:dyDescent="0.2">
      <c r="A94" s="364" t="s">
        <v>117</v>
      </c>
      <c r="B94" s="137">
        <f t="shared" si="48"/>
        <v>293</v>
      </c>
      <c r="C94" s="136">
        <f t="shared" si="48"/>
        <v>15</v>
      </c>
      <c r="D94" s="136">
        <f t="shared" si="46"/>
        <v>0</v>
      </c>
      <c r="E94" s="138">
        <f t="shared" si="46"/>
        <v>308</v>
      </c>
      <c r="F94" s="137">
        <f t="shared" si="46"/>
        <v>0</v>
      </c>
      <c r="G94" s="136">
        <f t="shared" si="46"/>
        <v>0</v>
      </c>
      <c r="H94" s="136">
        <f t="shared" si="46"/>
        <v>0</v>
      </c>
      <c r="I94" s="138">
        <f t="shared" si="46"/>
        <v>0</v>
      </c>
      <c r="J94" s="137">
        <f t="shared" si="46"/>
        <v>0</v>
      </c>
      <c r="K94" s="136">
        <f t="shared" si="49"/>
        <v>4</v>
      </c>
      <c r="L94" s="136">
        <f t="shared" si="49"/>
        <v>1</v>
      </c>
      <c r="M94" s="138">
        <f>SUM(M85:M88)</f>
        <v>5</v>
      </c>
      <c r="N94" s="137">
        <f>SUM(N85:N88)</f>
        <v>0</v>
      </c>
      <c r="O94" s="136">
        <f>SUM(O85:O88)</f>
        <v>0</v>
      </c>
      <c r="P94" s="136">
        <f>SUM(P85:P88)</f>
        <v>13</v>
      </c>
      <c r="Q94" s="138">
        <f t="shared" si="47"/>
        <v>13</v>
      </c>
      <c r="R94" s="359">
        <f t="shared" si="47"/>
        <v>326</v>
      </c>
    </row>
    <row r="95" spans="1:18" s="359" customFormat="1" ht="14" hidden="1" thickBot="1" x14ac:dyDescent="0.2">
      <c r="A95" s="364" t="s">
        <v>116</v>
      </c>
      <c r="B95" s="137">
        <f t="shared" si="48"/>
        <v>289</v>
      </c>
      <c r="C95" s="136">
        <f t="shared" si="48"/>
        <v>14</v>
      </c>
      <c r="D95" s="136">
        <f t="shared" si="46"/>
        <v>0</v>
      </c>
      <c r="E95" s="138">
        <f t="shared" si="46"/>
        <v>303</v>
      </c>
      <c r="F95" s="137">
        <f t="shared" si="46"/>
        <v>0</v>
      </c>
      <c r="G95" s="136">
        <f t="shared" si="46"/>
        <v>0</v>
      </c>
      <c r="H95" s="136">
        <f t="shared" si="46"/>
        <v>0</v>
      </c>
      <c r="I95" s="138">
        <f t="shared" si="46"/>
        <v>0</v>
      </c>
      <c r="J95" s="137">
        <f t="shared" si="46"/>
        <v>0</v>
      </c>
      <c r="K95" s="136">
        <f t="shared" si="49"/>
        <v>2</v>
      </c>
      <c r="L95" s="136">
        <f t="shared" si="49"/>
        <v>1</v>
      </c>
      <c r="M95" s="138">
        <f>SUM(M86:M89)</f>
        <v>3</v>
      </c>
      <c r="N95" s="137">
        <f>SUM(N86:N89)</f>
        <v>0</v>
      </c>
      <c r="O95" s="136">
        <f>SUM(O86:O89)</f>
        <v>0</v>
      </c>
      <c r="P95" s="136">
        <f>SUM(P86:P89)</f>
        <v>14</v>
      </c>
      <c r="Q95" s="138">
        <f t="shared" si="47"/>
        <v>14</v>
      </c>
      <c r="R95" s="359">
        <f t="shared" si="47"/>
        <v>320</v>
      </c>
    </row>
    <row r="96" spans="1:18" s="359" customFormat="1" ht="14" hidden="1" thickBot="1" x14ac:dyDescent="0.2">
      <c r="A96" s="363" t="s">
        <v>115</v>
      </c>
      <c r="B96" s="224">
        <f t="shared" si="48"/>
        <v>223</v>
      </c>
      <c r="C96" s="225">
        <f t="shared" si="48"/>
        <v>6</v>
      </c>
      <c r="D96" s="225">
        <f t="shared" si="46"/>
        <v>0</v>
      </c>
      <c r="E96" s="296">
        <f t="shared" si="46"/>
        <v>229</v>
      </c>
      <c r="F96" s="224">
        <f t="shared" si="46"/>
        <v>0</v>
      </c>
      <c r="G96" s="225">
        <f t="shared" si="46"/>
        <v>0</v>
      </c>
      <c r="H96" s="225">
        <f t="shared" si="46"/>
        <v>0</v>
      </c>
      <c r="I96" s="296">
        <f t="shared" si="46"/>
        <v>0</v>
      </c>
      <c r="J96" s="224">
        <f t="shared" si="46"/>
        <v>0</v>
      </c>
      <c r="K96" s="225">
        <f t="shared" si="49"/>
        <v>2</v>
      </c>
      <c r="L96" s="225">
        <f t="shared" si="49"/>
        <v>1</v>
      </c>
      <c r="M96" s="296">
        <f>SUM(M87:M90)</f>
        <v>3</v>
      </c>
      <c r="N96" s="224">
        <f>SUM(N87:N90)</f>
        <v>0</v>
      </c>
      <c r="O96" s="225">
        <f>SUM(O87:O90)</f>
        <v>0</v>
      </c>
      <c r="P96" s="225">
        <f>SUM(P87:P90)</f>
        <v>13</v>
      </c>
      <c r="Q96" s="296">
        <f t="shared" si="47"/>
        <v>13</v>
      </c>
      <c r="R96" s="359">
        <f t="shared" si="47"/>
        <v>245</v>
      </c>
    </row>
    <row r="97" spans="1:18" x14ac:dyDescent="0.15">
      <c r="A97" s="365"/>
      <c r="B97" s="161"/>
      <c r="C97" s="162"/>
      <c r="D97" s="162"/>
      <c r="E97" s="176"/>
      <c r="F97" s="161"/>
      <c r="G97" s="162"/>
      <c r="H97" s="162"/>
      <c r="I97" s="176"/>
      <c r="J97" s="161"/>
      <c r="K97" s="162"/>
      <c r="L97" s="162"/>
      <c r="M97" s="176"/>
      <c r="N97" s="161"/>
      <c r="O97" s="162"/>
      <c r="P97" s="162"/>
      <c r="Q97" s="176"/>
      <c r="R97" s="177"/>
    </row>
    <row r="98" spans="1:18" x14ac:dyDescent="0.15">
      <c r="A98" s="364" t="s">
        <v>114</v>
      </c>
      <c r="B98" s="142">
        <f t="shared" ref="B98:R98" si="50">SUM(B83:B90)</f>
        <v>466</v>
      </c>
      <c r="C98" s="169">
        <f t="shared" si="50"/>
        <v>19</v>
      </c>
      <c r="D98" s="169">
        <f t="shared" si="50"/>
        <v>0</v>
      </c>
      <c r="E98" s="172">
        <f t="shared" si="50"/>
        <v>485</v>
      </c>
      <c r="F98" s="142">
        <f t="shared" si="50"/>
        <v>0</v>
      </c>
      <c r="G98" s="169">
        <f t="shared" si="50"/>
        <v>0</v>
      </c>
      <c r="H98" s="169">
        <f t="shared" si="50"/>
        <v>0</v>
      </c>
      <c r="I98" s="172">
        <f t="shared" si="50"/>
        <v>0</v>
      </c>
      <c r="J98" s="142">
        <f t="shared" si="50"/>
        <v>0</v>
      </c>
      <c r="K98" s="169">
        <f t="shared" si="50"/>
        <v>8</v>
      </c>
      <c r="L98" s="169">
        <f t="shared" si="50"/>
        <v>2</v>
      </c>
      <c r="M98" s="172">
        <f t="shared" si="50"/>
        <v>10</v>
      </c>
      <c r="N98" s="142">
        <f t="shared" si="50"/>
        <v>0</v>
      </c>
      <c r="O98" s="169">
        <f t="shared" si="50"/>
        <v>0</v>
      </c>
      <c r="P98" s="169">
        <f t="shared" si="50"/>
        <v>25</v>
      </c>
      <c r="Q98" s="172">
        <f t="shared" si="50"/>
        <v>25</v>
      </c>
      <c r="R98" s="180">
        <f t="shared" si="50"/>
        <v>520</v>
      </c>
    </row>
    <row r="99" spans="1:18" x14ac:dyDescent="0.15">
      <c r="A99" s="364" t="s">
        <v>11</v>
      </c>
      <c r="B99" s="142">
        <f t="shared" ref="B99:R99" si="51">MAX(B92:B96)</f>
        <v>466</v>
      </c>
      <c r="C99" s="169">
        <f t="shared" si="51"/>
        <v>19</v>
      </c>
      <c r="D99" s="169">
        <f t="shared" si="51"/>
        <v>0</v>
      </c>
      <c r="E99" s="172">
        <f t="shared" si="51"/>
        <v>308</v>
      </c>
      <c r="F99" s="142">
        <f t="shared" si="51"/>
        <v>0</v>
      </c>
      <c r="G99" s="169">
        <f t="shared" si="51"/>
        <v>0</v>
      </c>
      <c r="H99" s="169">
        <f t="shared" si="51"/>
        <v>0</v>
      </c>
      <c r="I99" s="172">
        <f t="shared" si="51"/>
        <v>0</v>
      </c>
      <c r="J99" s="142">
        <f t="shared" si="51"/>
        <v>0</v>
      </c>
      <c r="K99" s="169">
        <f t="shared" si="51"/>
        <v>8</v>
      </c>
      <c r="L99" s="169">
        <f t="shared" si="51"/>
        <v>2</v>
      </c>
      <c r="M99" s="172">
        <f t="shared" si="51"/>
        <v>7</v>
      </c>
      <c r="N99" s="142">
        <f t="shared" si="51"/>
        <v>0</v>
      </c>
      <c r="O99" s="169">
        <f t="shared" si="51"/>
        <v>0</v>
      </c>
      <c r="P99" s="169">
        <f t="shared" si="51"/>
        <v>25</v>
      </c>
      <c r="Q99" s="172">
        <f t="shared" si="51"/>
        <v>14</v>
      </c>
      <c r="R99" s="180">
        <f t="shared" si="51"/>
        <v>326</v>
      </c>
    </row>
    <row r="100" spans="1:18" x14ac:dyDescent="0.15">
      <c r="A100" s="364" t="s">
        <v>12</v>
      </c>
      <c r="B100" s="142">
        <f t="shared" ref="B100:R100" si="52">SUM(B83:B90)/2</f>
        <v>233</v>
      </c>
      <c r="C100" s="169">
        <f t="shared" si="52"/>
        <v>9.5</v>
      </c>
      <c r="D100" s="169">
        <f t="shared" si="52"/>
        <v>0</v>
      </c>
      <c r="E100" s="172">
        <f t="shared" si="52"/>
        <v>242.5</v>
      </c>
      <c r="F100" s="142">
        <f t="shared" si="52"/>
        <v>0</v>
      </c>
      <c r="G100" s="169">
        <f t="shared" si="52"/>
        <v>0</v>
      </c>
      <c r="H100" s="169">
        <f t="shared" si="52"/>
        <v>0</v>
      </c>
      <c r="I100" s="172">
        <f t="shared" si="52"/>
        <v>0</v>
      </c>
      <c r="J100" s="142">
        <f t="shared" si="52"/>
        <v>0</v>
      </c>
      <c r="K100" s="169">
        <f t="shared" si="52"/>
        <v>4</v>
      </c>
      <c r="L100" s="169">
        <f t="shared" si="52"/>
        <v>1</v>
      </c>
      <c r="M100" s="172">
        <f t="shared" si="52"/>
        <v>5</v>
      </c>
      <c r="N100" s="142">
        <f t="shared" si="52"/>
        <v>0</v>
      </c>
      <c r="O100" s="169">
        <f t="shared" si="52"/>
        <v>0</v>
      </c>
      <c r="P100" s="169">
        <f t="shared" si="52"/>
        <v>12.5</v>
      </c>
      <c r="Q100" s="172">
        <f t="shared" si="52"/>
        <v>12.5</v>
      </c>
      <c r="R100" s="180">
        <f t="shared" si="52"/>
        <v>260</v>
      </c>
    </row>
    <row r="101" spans="1:18" ht="14" thickBot="1" x14ac:dyDescent="0.2">
      <c r="A101" s="363"/>
      <c r="B101" s="182"/>
      <c r="C101" s="183"/>
      <c r="D101" s="183"/>
      <c r="E101" s="184"/>
      <c r="F101" s="182"/>
      <c r="G101" s="183"/>
      <c r="H101" s="183"/>
      <c r="I101" s="184"/>
      <c r="J101" s="182"/>
      <c r="K101" s="183"/>
      <c r="L101" s="183"/>
      <c r="M101" s="184"/>
      <c r="N101" s="182"/>
      <c r="O101" s="183"/>
      <c r="P101" s="183"/>
      <c r="Q101" s="184"/>
      <c r="R101" s="185"/>
    </row>
    <row r="102" spans="1:18" x14ac:dyDescent="0.15">
      <c r="A102" s="377"/>
      <c r="B102" s="125"/>
      <c r="C102" s="125"/>
      <c r="D102" s="125"/>
      <c r="E102" s="125"/>
      <c r="F102" s="125"/>
      <c r="G102" s="125"/>
      <c r="H102" s="125"/>
      <c r="I102" s="125"/>
      <c r="J102" s="125"/>
      <c r="K102" s="125"/>
      <c r="L102" s="125"/>
      <c r="M102" s="125"/>
      <c r="N102" s="125"/>
      <c r="O102" s="125"/>
      <c r="P102" s="125"/>
      <c r="Q102" s="125"/>
    </row>
    <row r="103" spans="1:18" ht="14" thickBot="1" x14ac:dyDescent="0.2">
      <c r="A103" s="354"/>
      <c r="B103" s="354" t="str">
        <f>Upland_Glenmore!B103</f>
        <v>Thursday 15 March 2012</v>
      </c>
      <c r="D103" s="362"/>
      <c r="M103" s="354" t="str">
        <f>'cycle (2)'!B7</f>
        <v>Fine and Dry</v>
      </c>
    </row>
    <row r="104" spans="1:18" x14ac:dyDescent="0.15">
      <c r="A104" s="376"/>
      <c r="B104" s="174" t="s">
        <v>3</v>
      </c>
      <c r="C104" s="350"/>
      <c r="D104" s="350"/>
      <c r="E104" s="375"/>
      <c r="F104" s="174" t="s">
        <v>4</v>
      </c>
      <c r="G104" s="350"/>
      <c r="H104" s="350"/>
      <c r="I104" s="375"/>
      <c r="J104" s="174" t="s">
        <v>5</v>
      </c>
      <c r="K104" s="350"/>
      <c r="L104" s="350"/>
      <c r="M104" s="375"/>
      <c r="N104" s="174" t="s">
        <v>6</v>
      </c>
      <c r="O104" s="350"/>
      <c r="P104" s="350"/>
      <c r="Q104" s="375"/>
      <c r="R104" s="177" t="s">
        <v>36</v>
      </c>
    </row>
    <row r="105" spans="1:18" s="359" customFormat="1" ht="14" thickBot="1" x14ac:dyDescent="0.2">
      <c r="A105" s="369"/>
      <c r="B105" s="345"/>
      <c r="C105" s="346" t="str">
        <f>C80</f>
        <v>Hutt Rd</v>
      </c>
      <c r="D105" s="343"/>
      <c r="E105" s="374"/>
      <c r="F105" s="345"/>
      <c r="G105" s="346" t="str">
        <f>G80</f>
        <v>XXXX</v>
      </c>
      <c r="H105" s="343"/>
      <c r="I105" s="374"/>
      <c r="J105" s="345"/>
      <c r="K105" s="346" t="str">
        <f>K80</f>
        <v>Tinakori</v>
      </c>
      <c r="L105" s="343"/>
      <c r="M105" s="374"/>
      <c r="N105" s="346" t="str">
        <f>N80</f>
        <v>Thorndon Quay</v>
      </c>
      <c r="P105" s="343"/>
      <c r="Q105" s="374"/>
      <c r="R105" s="366"/>
    </row>
    <row r="106" spans="1:18" s="370" customFormat="1" ht="11" x14ac:dyDescent="0.15">
      <c r="A106" s="373"/>
      <c r="B106" s="339" t="s">
        <v>7</v>
      </c>
      <c r="C106" s="337" t="s">
        <v>8</v>
      </c>
      <c r="D106" s="337" t="s">
        <v>9</v>
      </c>
      <c r="E106" s="372" t="s">
        <v>10</v>
      </c>
      <c r="F106" s="339" t="s">
        <v>7</v>
      </c>
      <c r="G106" s="337" t="s">
        <v>8</v>
      </c>
      <c r="H106" s="337" t="s">
        <v>9</v>
      </c>
      <c r="I106" s="372" t="s">
        <v>10</v>
      </c>
      <c r="J106" s="339" t="s">
        <v>7</v>
      </c>
      <c r="K106" s="337" t="s">
        <v>8</v>
      </c>
      <c r="L106" s="337" t="s">
        <v>9</v>
      </c>
      <c r="M106" s="372" t="s">
        <v>10</v>
      </c>
      <c r="N106" s="339" t="s">
        <v>7</v>
      </c>
      <c r="O106" s="337" t="s">
        <v>8</v>
      </c>
      <c r="P106" s="337" t="s">
        <v>9</v>
      </c>
      <c r="Q106" s="372" t="s">
        <v>10</v>
      </c>
      <c r="R106" s="371"/>
    </row>
    <row r="107" spans="1:18" s="359" customFormat="1" x14ac:dyDescent="0.15">
      <c r="A107" s="369"/>
      <c r="B107" s="330"/>
      <c r="C107" s="328"/>
      <c r="D107" s="328"/>
      <c r="E107" s="368"/>
      <c r="F107" s="330"/>
      <c r="G107" s="328"/>
      <c r="H107" s="328"/>
      <c r="I107" s="368"/>
      <c r="J107" s="330"/>
      <c r="K107" s="328"/>
      <c r="L107" s="328"/>
      <c r="M107" s="368"/>
      <c r="N107" s="330"/>
      <c r="O107" s="328"/>
      <c r="P107" s="328"/>
      <c r="Q107" s="367"/>
      <c r="R107" s="221"/>
    </row>
    <row r="108" spans="1:18" s="359" customFormat="1" x14ac:dyDescent="0.15">
      <c r="A108" s="360" t="s">
        <v>127</v>
      </c>
      <c r="B108" s="132">
        <v>24</v>
      </c>
      <c r="C108" s="133">
        <v>1</v>
      </c>
      <c r="D108" s="133"/>
      <c r="E108" s="134">
        <f t="shared" ref="E108:E115" si="53">SUM(B108:D108)</f>
        <v>25</v>
      </c>
      <c r="F108" s="132"/>
      <c r="G108" s="133"/>
      <c r="H108" s="133"/>
      <c r="I108" s="134">
        <f t="shared" ref="I108:I115" si="54">SUM(F108:H108)</f>
        <v>0</v>
      </c>
      <c r="J108" s="132"/>
      <c r="K108" s="133">
        <v>1</v>
      </c>
      <c r="L108" s="133">
        <v>1</v>
      </c>
      <c r="M108" s="134">
        <f t="shared" ref="M108:M115" si="55">SUM(J108:L108)</f>
        <v>2</v>
      </c>
      <c r="N108" s="132">
        <v>0</v>
      </c>
      <c r="O108" s="133"/>
      <c r="P108" s="133">
        <v>0</v>
      </c>
      <c r="Q108" s="134">
        <f t="shared" ref="Q108:Q115" si="56">SUM(N108:P108)</f>
        <v>0</v>
      </c>
      <c r="R108" s="135">
        <f t="shared" ref="R108:R115" si="57">E108+M108+Q108</f>
        <v>27</v>
      </c>
    </row>
    <row r="109" spans="1:18" s="359" customFormat="1" x14ac:dyDescent="0.15">
      <c r="A109" s="360" t="s">
        <v>126</v>
      </c>
      <c r="B109" s="132">
        <v>32</v>
      </c>
      <c r="C109" s="133">
        <v>1</v>
      </c>
      <c r="D109" s="133"/>
      <c r="E109" s="134">
        <f t="shared" si="53"/>
        <v>33</v>
      </c>
      <c r="F109" s="132"/>
      <c r="G109" s="133"/>
      <c r="H109" s="133"/>
      <c r="I109" s="134">
        <f t="shared" si="54"/>
        <v>0</v>
      </c>
      <c r="J109" s="132"/>
      <c r="K109" s="133">
        <v>1</v>
      </c>
      <c r="L109" s="133">
        <v>0</v>
      </c>
      <c r="M109" s="134">
        <f t="shared" si="55"/>
        <v>1</v>
      </c>
      <c r="N109" s="132">
        <v>0</v>
      </c>
      <c r="O109" s="133"/>
      <c r="P109" s="133">
        <v>0</v>
      </c>
      <c r="Q109" s="134">
        <f t="shared" si="56"/>
        <v>0</v>
      </c>
      <c r="R109" s="135">
        <f t="shared" si="57"/>
        <v>34</v>
      </c>
    </row>
    <row r="110" spans="1:18" s="359" customFormat="1" x14ac:dyDescent="0.15">
      <c r="A110" s="360" t="s">
        <v>125</v>
      </c>
      <c r="B110" s="132">
        <v>53</v>
      </c>
      <c r="C110" s="133">
        <v>4</v>
      </c>
      <c r="D110" s="133"/>
      <c r="E110" s="134">
        <f t="shared" si="53"/>
        <v>57</v>
      </c>
      <c r="F110" s="132"/>
      <c r="G110" s="133"/>
      <c r="H110" s="133"/>
      <c r="I110" s="134">
        <f t="shared" si="54"/>
        <v>0</v>
      </c>
      <c r="J110" s="132"/>
      <c r="K110" s="133">
        <v>3</v>
      </c>
      <c r="L110" s="133">
        <v>0</v>
      </c>
      <c r="M110" s="134">
        <f t="shared" si="55"/>
        <v>3</v>
      </c>
      <c r="N110" s="132">
        <v>0</v>
      </c>
      <c r="O110" s="133"/>
      <c r="P110" s="133">
        <v>0</v>
      </c>
      <c r="Q110" s="134">
        <f t="shared" si="56"/>
        <v>0</v>
      </c>
      <c r="R110" s="135">
        <f t="shared" si="57"/>
        <v>60</v>
      </c>
    </row>
    <row r="111" spans="1:18" s="359" customFormat="1" x14ac:dyDescent="0.15">
      <c r="A111" s="360" t="s">
        <v>124</v>
      </c>
      <c r="B111" s="132">
        <v>55</v>
      </c>
      <c r="C111" s="133">
        <v>2</v>
      </c>
      <c r="D111" s="133"/>
      <c r="E111" s="134">
        <f t="shared" si="53"/>
        <v>57</v>
      </c>
      <c r="F111" s="132"/>
      <c r="G111" s="133"/>
      <c r="H111" s="133"/>
      <c r="I111" s="134">
        <f t="shared" si="54"/>
        <v>0</v>
      </c>
      <c r="J111" s="132"/>
      <c r="K111" s="133">
        <v>5</v>
      </c>
      <c r="L111" s="133">
        <v>0</v>
      </c>
      <c r="M111" s="134">
        <f t="shared" si="55"/>
        <v>5</v>
      </c>
      <c r="N111" s="132">
        <v>0</v>
      </c>
      <c r="O111" s="133"/>
      <c r="P111" s="133">
        <v>4</v>
      </c>
      <c r="Q111" s="134">
        <f t="shared" si="56"/>
        <v>4</v>
      </c>
      <c r="R111" s="135">
        <f t="shared" si="57"/>
        <v>66</v>
      </c>
    </row>
    <row r="112" spans="1:18" s="359" customFormat="1" x14ac:dyDescent="0.15">
      <c r="A112" s="360" t="s">
        <v>123</v>
      </c>
      <c r="B112" s="132">
        <v>66</v>
      </c>
      <c r="C112" s="133">
        <v>3</v>
      </c>
      <c r="D112" s="133"/>
      <c r="E112" s="134">
        <f t="shared" si="53"/>
        <v>69</v>
      </c>
      <c r="F112" s="132"/>
      <c r="G112" s="133"/>
      <c r="H112" s="133"/>
      <c r="I112" s="134">
        <f t="shared" si="54"/>
        <v>0</v>
      </c>
      <c r="J112" s="132"/>
      <c r="K112" s="133">
        <v>0</v>
      </c>
      <c r="L112" s="133">
        <v>0</v>
      </c>
      <c r="M112" s="134">
        <f t="shared" si="55"/>
        <v>0</v>
      </c>
      <c r="N112" s="132">
        <v>0</v>
      </c>
      <c r="O112" s="133"/>
      <c r="P112" s="133">
        <v>2</v>
      </c>
      <c r="Q112" s="134">
        <f t="shared" si="56"/>
        <v>2</v>
      </c>
      <c r="R112" s="135">
        <f t="shared" si="57"/>
        <v>71</v>
      </c>
    </row>
    <row r="113" spans="1:18" s="359" customFormat="1" x14ac:dyDescent="0.15">
      <c r="A113" s="360" t="s">
        <v>122</v>
      </c>
      <c r="B113" s="132">
        <v>53</v>
      </c>
      <c r="C113" s="133">
        <v>0</v>
      </c>
      <c r="D113" s="133"/>
      <c r="E113" s="134">
        <f t="shared" si="53"/>
        <v>53</v>
      </c>
      <c r="F113" s="132"/>
      <c r="G113" s="133"/>
      <c r="H113" s="133"/>
      <c r="I113" s="134">
        <f t="shared" si="54"/>
        <v>0</v>
      </c>
      <c r="J113" s="132"/>
      <c r="K113" s="133">
        <v>1</v>
      </c>
      <c r="L113" s="133">
        <v>0</v>
      </c>
      <c r="M113" s="134">
        <f t="shared" si="55"/>
        <v>1</v>
      </c>
      <c r="N113" s="132">
        <v>0</v>
      </c>
      <c r="O113" s="133"/>
      <c r="P113" s="133">
        <v>3</v>
      </c>
      <c r="Q113" s="134">
        <f t="shared" si="56"/>
        <v>3</v>
      </c>
      <c r="R113" s="135">
        <f t="shared" si="57"/>
        <v>57</v>
      </c>
    </row>
    <row r="114" spans="1:18" s="359" customFormat="1" x14ac:dyDescent="0.15">
      <c r="A114" s="360" t="s">
        <v>121</v>
      </c>
      <c r="B114" s="132">
        <v>44</v>
      </c>
      <c r="C114" s="133">
        <v>2</v>
      </c>
      <c r="D114" s="133"/>
      <c r="E114" s="134">
        <f t="shared" si="53"/>
        <v>46</v>
      </c>
      <c r="F114" s="132"/>
      <c r="G114" s="133"/>
      <c r="H114" s="133"/>
      <c r="I114" s="134">
        <f t="shared" si="54"/>
        <v>0</v>
      </c>
      <c r="J114" s="132"/>
      <c r="K114" s="133">
        <v>1</v>
      </c>
      <c r="L114" s="133">
        <v>0</v>
      </c>
      <c r="M114" s="134">
        <f t="shared" si="55"/>
        <v>1</v>
      </c>
      <c r="N114" s="132">
        <v>0</v>
      </c>
      <c r="O114" s="133"/>
      <c r="P114" s="133">
        <v>1</v>
      </c>
      <c r="Q114" s="134">
        <f t="shared" si="56"/>
        <v>1</v>
      </c>
      <c r="R114" s="135">
        <f t="shared" si="57"/>
        <v>48</v>
      </c>
    </row>
    <row r="115" spans="1:18" s="359" customFormat="1" x14ac:dyDescent="0.15">
      <c r="A115" s="360" t="s">
        <v>120</v>
      </c>
      <c r="B115" s="132">
        <v>22</v>
      </c>
      <c r="C115" s="133">
        <v>1</v>
      </c>
      <c r="D115" s="133"/>
      <c r="E115" s="134">
        <f t="shared" si="53"/>
        <v>23</v>
      </c>
      <c r="F115" s="132"/>
      <c r="G115" s="133"/>
      <c r="H115" s="133"/>
      <c r="I115" s="134">
        <f t="shared" si="54"/>
        <v>0</v>
      </c>
      <c r="J115" s="132"/>
      <c r="K115" s="133">
        <v>0</v>
      </c>
      <c r="L115" s="132">
        <v>0</v>
      </c>
      <c r="M115" s="134">
        <f t="shared" si="55"/>
        <v>0</v>
      </c>
      <c r="N115" s="132">
        <v>0</v>
      </c>
      <c r="O115" s="133"/>
      <c r="P115" s="133">
        <v>0</v>
      </c>
      <c r="Q115" s="134">
        <f t="shared" si="56"/>
        <v>0</v>
      </c>
      <c r="R115" s="135">
        <f t="shared" si="57"/>
        <v>23</v>
      </c>
    </row>
    <row r="116" spans="1:18" s="359" customFormat="1" ht="14" thickBot="1" x14ac:dyDescent="0.2">
      <c r="A116" s="364"/>
      <c r="B116" s="137"/>
      <c r="C116" s="136"/>
      <c r="D116" s="136"/>
      <c r="E116" s="138"/>
      <c r="F116" s="137"/>
      <c r="G116" s="136"/>
      <c r="H116" s="136"/>
      <c r="I116" s="138"/>
      <c r="J116" s="137"/>
      <c r="K116" s="136"/>
      <c r="L116" s="136"/>
      <c r="M116" s="138"/>
      <c r="N116" s="137"/>
      <c r="O116" s="136"/>
      <c r="P116" s="136"/>
      <c r="Q116" s="138"/>
      <c r="R116" s="366"/>
    </row>
    <row r="117" spans="1:18" s="359" customFormat="1" ht="14" hidden="1" thickBot="1" x14ac:dyDescent="0.2">
      <c r="A117" s="364" t="s">
        <v>119</v>
      </c>
      <c r="B117" s="137">
        <f>SUM(B108:B115)</f>
        <v>349</v>
      </c>
      <c r="C117" s="136">
        <f>SUM(C108:C115)</f>
        <v>14</v>
      </c>
      <c r="D117" s="136">
        <f t="shared" ref="D117:J121" si="58">SUM(D108:D111)</f>
        <v>0</v>
      </c>
      <c r="E117" s="138">
        <f t="shared" si="58"/>
        <v>172</v>
      </c>
      <c r="F117" s="137">
        <f t="shared" si="58"/>
        <v>0</v>
      </c>
      <c r="G117" s="136">
        <f t="shared" si="58"/>
        <v>0</v>
      </c>
      <c r="H117" s="136">
        <f t="shared" si="58"/>
        <v>0</v>
      </c>
      <c r="I117" s="138">
        <f t="shared" si="58"/>
        <v>0</v>
      </c>
      <c r="J117" s="137">
        <f t="shared" si="58"/>
        <v>0</v>
      </c>
      <c r="K117" s="136">
        <f>SUM(K108:K115)</f>
        <v>12</v>
      </c>
      <c r="L117" s="136">
        <f>SUM(L108:L115)</f>
        <v>1</v>
      </c>
      <c r="M117" s="138">
        <f>SUM(M108:M111)</f>
        <v>11</v>
      </c>
      <c r="N117" s="137">
        <f>SUM(N108:N115)</f>
        <v>0</v>
      </c>
      <c r="O117" s="136">
        <f>SUM(O108:O111)</f>
        <v>0</v>
      </c>
      <c r="P117" s="136">
        <f>SUM(P108:P115)</f>
        <v>10</v>
      </c>
      <c r="Q117" s="138">
        <f t="shared" ref="Q117:R121" si="59">SUM(Q108:Q111)</f>
        <v>4</v>
      </c>
      <c r="R117" s="359">
        <f t="shared" si="59"/>
        <v>187</v>
      </c>
    </row>
    <row r="118" spans="1:18" s="359" customFormat="1" ht="14" hidden="1" thickBot="1" x14ac:dyDescent="0.2">
      <c r="A118" s="364" t="s">
        <v>118</v>
      </c>
      <c r="B118" s="137">
        <f t="shared" ref="B118:C121" si="60">SUM(B109:B112)</f>
        <v>206</v>
      </c>
      <c r="C118" s="136">
        <f t="shared" si="60"/>
        <v>10</v>
      </c>
      <c r="D118" s="136">
        <f t="shared" si="58"/>
        <v>0</v>
      </c>
      <c r="E118" s="138">
        <f t="shared" si="58"/>
        <v>216</v>
      </c>
      <c r="F118" s="137">
        <f t="shared" si="58"/>
        <v>0</v>
      </c>
      <c r="G118" s="136">
        <f t="shared" si="58"/>
        <v>0</v>
      </c>
      <c r="H118" s="136">
        <f t="shared" si="58"/>
        <v>0</v>
      </c>
      <c r="I118" s="138">
        <f t="shared" si="58"/>
        <v>0</v>
      </c>
      <c r="J118" s="137">
        <f t="shared" si="58"/>
        <v>0</v>
      </c>
      <c r="K118" s="136">
        <f t="shared" ref="K118:L121" si="61">SUM(K109:K112)</f>
        <v>9</v>
      </c>
      <c r="L118" s="136">
        <f t="shared" si="61"/>
        <v>0</v>
      </c>
      <c r="M118" s="138">
        <f>SUM(M109:M112)</f>
        <v>9</v>
      </c>
      <c r="N118" s="137">
        <f>SUM(N109:N112)</f>
        <v>0</v>
      </c>
      <c r="O118" s="136">
        <f>SUM(O109:O112)</f>
        <v>0</v>
      </c>
      <c r="P118" s="136">
        <f>SUM(P109:P112)</f>
        <v>6</v>
      </c>
      <c r="Q118" s="138">
        <f t="shared" si="59"/>
        <v>6</v>
      </c>
      <c r="R118" s="359">
        <f t="shared" si="59"/>
        <v>231</v>
      </c>
    </row>
    <row r="119" spans="1:18" s="359" customFormat="1" ht="14" hidden="1" thickBot="1" x14ac:dyDescent="0.2">
      <c r="A119" s="364" t="s">
        <v>117</v>
      </c>
      <c r="B119" s="137">
        <f t="shared" si="60"/>
        <v>227</v>
      </c>
      <c r="C119" s="136">
        <f t="shared" si="60"/>
        <v>9</v>
      </c>
      <c r="D119" s="136">
        <f t="shared" si="58"/>
        <v>0</v>
      </c>
      <c r="E119" s="138">
        <f t="shared" si="58"/>
        <v>236</v>
      </c>
      <c r="F119" s="137">
        <f t="shared" si="58"/>
        <v>0</v>
      </c>
      <c r="G119" s="136">
        <f t="shared" si="58"/>
        <v>0</v>
      </c>
      <c r="H119" s="136">
        <f t="shared" si="58"/>
        <v>0</v>
      </c>
      <c r="I119" s="138">
        <f t="shared" si="58"/>
        <v>0</v>
      </c>
      <c r="J119" s="137">
        <f t="shared" si="58"/>
        <v>0</v>
      </c>
      <c r="K119" s="136">
        <f t="shared" si="61"/>
        <v>9</v>
      </c>
      <c r="L119" s="136">
        <f t="shared" si="61"/>
        <v>0</v>
      </c>
      <c r="M119" s="138">
        <f>SUM(M110:M113)</f>
        <v>9</v>
      </c>
      <c r="N119" s="137">
        <f>SUM(N110:N113)</f>
        <v>0</v>
      </c>
      <c r="O119" s="136">
        <f>SUM(O110:O113)</f>
        <v>0</v>
      </c>
      <c r="P119" s="136">
        <f>SUM(P110:P113)</f>
        <v>9</v>
      </c>
      <c r="Q119" s="138">
        <f t="shared" si="59"/>
        <v>9</v>
      </c>
      <c r="R119" s="359">
        <f t="shared" si="59"/>
        <v>254</v>
      </c>
    </row>
    <row r="120" spans="1:18" s="359" customFormat="1" ht="14" hidden="1" thickBot="1" x14ac:dyDescent="0.2">
      <c r="A120" s="364" t="s">
        <v>116</v>
      </c>
      <c r="B120" s="137">
        <f t="shared" si="60"/>
        <v>218</v>
      </c>
      <c r="C120" s="136">
        <f t="shared" si="60"/>
        <v>7</v>
      </c>
      <c r="D120" s="136">
        <f t="shared" si="58"/>
        <v>0</v>
      </c>
      <c r="E120" s="138">
        <f t="shared" si="58"/>
        <v>225</v>
      </c>
      <c r="F120" s="137">
        <f t="shared" si="58"/>
        <v>0</v>
      </c>
      <c r="G120" s="136">
        <f t="shared" si="58"/>
        <v>0</v>
      </c>
      <c r="H120" s="136">
        <f t="shared" si="58"/>
        <v>0</v>
      </c>
      <c r="I120" s="138">
        <f t="shared" si="58"/>
        <v>0</v>
      </c>
      <c r="J120" s="137">
        <f t="shared" si="58"/>
        <v>0</v>
      </c>
      <c r="K120" s="136">
        <f t="shared" si="61"/>
        <v>7</v>
      </c>
      <c r="L120" s="136">
        <f t="shared" si="61"/>
        <v>0</v>
      </c>
      <c r="M120" s="138">
        <f>SUM(M111:M114)</f>
        <v>7</v>
      </c>
      <c r="N120" s="137">
        <f>SUM(N111:N114)</f>
        <v>0</v>
      </c>
      <c r="O120" s="136">
        <f>SUM(O111:O114)</f>
        <v>0</v>
      </c>
      <c r="P120" s="136">
        <f>SUM(P111:P114)</f>
        <v>10</v>
      </c>
      <c r="Q120" s="138">
        <f t="shared" si="59"/>
        <v>10</v>
      </c>
      <c r="R120" s="359">
        <f t="shared" si="59"/>
        <v>242</v>
      </c>
    </row>
    <row r="121" spans="1:18" s="359" customFormat="1" ht="14" hidden="1" thickBot="1" x14ac:dyDescent="0.2">
      <c r="A121" s="363" t="s">
        <v>115</v>
      </c>
      <c r="B121" s="224">
        <f t="shared" si="60"/>
        <v>185</v>
      </c>
      <c r="C121" s="225">
        <f t="shared" si="60"/>
        <v>6</v>
      </c>
      <c r="D121" s="225">
        <f t="shared" si="58"/>
        <v>0</v>
      </c>
      <c r="E121" s="296">
        <f t="shared" si="58"/>
        <v>191</v>
      </c>
      <c r="F121" s="224">
        <f t="shared" si="58"/>
        <v>0</v>
      </c>
      <c r="G121" s="225">
        <f t="shared" si="58"/>
        <v>0</v>
      </c>
      <c r="H121" s="225">
        <f t="shared" si="58"/>
        <v>0</v>
      </c>
      <c r="I121" s="296">
        <f t="shared" si="58"/>
        <v>0</v>
      </c>
      <c r="J121" s="224">
        <f t="shared" si="58"/>
        <v>0</v>
      </c>
      <c r="K121" s="225">
        <f t="shared" si="61"/>
        <v>2</v>
      </c>
      <c r="L121" s="225">
        <f t="shared" si="61"/>
        <v>0</v>
      </c>
      <c r="M121" s="296">
        <f>SUM(M112:M115)</f>
        <v>2</v>
      </c>
      <c r="N121" s="224">
        <f>SUM(N112:N115)</f>
        <v>0</v>
      </c>
      <c r="O121" s="225">
        <f>SUM(O112:O115)</f>
        <v>0</v>
      </c>
      <c r="P121" s="225">
        <f>SUM(P112:P115)</f>
        <v>6</v>
      </c>
      <c r="Q121" s="296">
        <f t="shared" si="59"/>
        <v>6</v>
      </c>
      <c r="R121" s="359">
        <f t="shared" si="59"/>
        <v>199</v>
      </c>
    </row>
    <row r="122" spans="1:18" x14ac:dyDescent="0.15">
      <c r="A122" s="365"/>
      <c r="B122" s="161"/>
      <c r="C122" s="162"/>
      <c r="D122" s="162"/>
      <c r="E122" s="176"/>
      <c r="F122" s="161"/>
      <c r="G122" s="162"/>
      <c r="H122" s="162"/>
      <c r="I122" s="176"/>
      <c r="J122" s="161"/>
      <c r="K122" s="162"/>
      <c r="L122" s="162"/>
      <c r="M122" s="176"/>
      <c r="N122" s="161"/>
      <c r="O122" s="162"/>
      <c r="P122" s="162"/>
      <c r="Q122" s="176"/>
      <c r="R122" s="177"/>
    </row>
    <row r="123" spans="1:18" x14ac:dyDescent="0.15">
      <c r="A123" s="364" t="s">
        <v>114</v>
      </c>
      <c r="B123" s="142">
        <f t="shared" ref="B123:R123" si="62">SUM(B108:B115)</f>
        <v>349</v>
      </c>
      <c r="C123" s="169">
        <f t="shared" si="62"/>
        <v>14</v>
      </c>
      <c r="D123" s="169">
        <f t="shared" si="62"/>
        <v>0</v>
      </c>
      <c r="E123" s="172">
        <f t="shared" si="62"/>
        <v>363</v>
      </c>
      <c r="F123" s="142">
        <f t="shared" si="62"/>
        <v>0</v>
      </c>
      <c r="G123" s="169">
        <f t="shared" si="62"/>
        <v>0</v>
      </c>
      <c r="H123" s="169">
        <f t="shared" si="62"/>
        <v>0</v>
      </c>
      <c r="I123" s="172">
        <f t="shared" si="62"/>
        <v>0</v>
      </c>
      <c r="J123" s="142">
        <f t="shared" si="62"/>
        <v>0</v>
      </c>
      <c r="K123" s="169">
        <f t="shared" si="62"/>
        <v>12</v>
      </c>
      <c r="L123" s="169">
        <f t="shared" si="62"/>
        <v>1</v>
      </c>
      <c r="M123" s="172">
        <f t="shared" si="62"/>
        <v>13</v>
      </c>
      <c r="N123" s="142">
        <f t="shared" si="62"/>
        <v>0</v>
      </c>
      <c r="O123" s="169">
        <f t="shared" si="62"/>
        <v>0</v>
      </c>
      <c r="P123" s="169">
        <f t="shared" si="62"/>
        <v>10</v>
      </c>
      <c r="Q123" s="172">
        <f t="shared" si="62"/>
        <v>10</v>
      </c>
      <c r="R123" s="180">
        <f t="shared" si="62"/>
        <v>386</v>
      </c>
    </row>
    <row r="124" spans="1:18" x14ac:dyDescent="0.15">
      <c r="A124" s="364" t="s">
        <v>11</v>
      </c>
      <c r="B124" s="142">
        <f t="shared" ref="B124:R124" si="63">MAX(B117:B121)</f>
        <v>349</v>
      </c>
      <c r="C124" s="169">
        <f t="shared" si="63"/>
        <v>14</v>
      </c>
      <c r="D124" s="169">
        <f t="shared" si="63"/>
        <v>0</v>
      </c>
      <c r="E124" s="172">
        <f t="shared" si="63"/>
        <v>236</v>
      </c>
      <c r="F124" s="142">
        <f t="shared" si="63"/>
        <v>0</v>
      </c>
      <c r="G124" s="169">
        <f t="shared" si="63"/>
        <v>0</v>
      </c>
      <c r="H124" s="169">
        <f t="shared" si="63"/>
        <v>0</v>
      </c>
      <c r="I124" s="172">
        <f t="shared" si="63"/>
        <v>0</v>
      </c>
      <c r="J124" s="142">
        <f t="shared" si="63"/>
        <v>0</v>
      </c>
      <c r="K124" s="169">
        <f t="shared" si="63"/>
        <v>12</v>
      </c>
      <c r="L124" s="169">
        <f t="shared" si="63"/>
        <v>1</v>
      </c>
      <c r="M124" s="172">
        <f t="shared" si="63"/>
        <v>11</v>
      </c>
      <c r="N124" s="142">
        <f t="shared" si="63"/>
        <v>0</v>
      </c>
      <c r="O124" s="169">
        <f t="shared" si="63"/>
        <v>0</v>
      </c>
      <c r="P124" s="169">
        <f t="shared" si="63"/>
        <v>10</v>
      </c>
      <c r="Q124" s="172">
        <f t="shared" si="63"/>
        <v>10</v>
      </c>
      <c r="R124" s="180">
        <f t="shared" si="63"/>
        <v>254</v>
      </c>
    </row>
    <row r="125" spans="1:18" x14ac:dyDescent="0.15">
      <c r="A125" s="364" t="s">
        <v>12</v>
      </c>
      <c r="B125" s="142">
        <f t="shared" ref="B125:R125" si="64">SUM(B108:B115)/2</f>
        <v>174.5</v>
      </c>
      <c r="C125" s="169">
        <f t="shared" si="64"/>
        <v>7</v>
      </c>
      <c r="D125" s="169">
        <f t="shared" si="64"/>
        <v>0</v>
      </c>
      <c r="E125" s="172">
        <f t="shared" si="64"/>
        <v>181.5</v>
      </c>
      <c r="F125" s="142">
        <f t="shared" si="64"/>
        <v>0</v>
      </c>
      <c r="G125" s="169">
        <f t="shared" si="64"/>
        <v>0</v>
      </c>
      <c r="H125" s="169">
        <f t="shared" si="64"/>
        <v>0</v>
      </c>
      <c r="I125" s="172">
        <f t="shared" si="64"/>
        <v>0</v>
      </c>
      <c r="J125" s="142">
        <f t="shared" si="64"/>
        <v>0</v>
      </c>
      <c r="K125" s="169">
        <f t="shared" si="64"/>
        <v>6</v>
      </c>
      <c r="L125" s="169">
        <f t="shared" si="64"/>
        <v>0.5</v>
      </c>
      <c r="M125" s="172">
        <f t="shared" si="64"/>
        <v>6.5</v>
      </c>
      <c r="N125" s="142">
        <f t="shared" si="64"/>
        <v>0</v>
      </c>
      <c r="O125" s="169">
        <f t="shared" si="64"/>
        <v>0</v>
      </c>
      <c r="P125" s="169">
        <f t="shared" si="64"/>
        <v>5</v>
      </c>
      <c r="Q125" s="172">
        <f t="shared" si="64"/>
        <v>5</v>
      </c>
      <c r="R125" s="180">
        <f t="shared" si="64"/>
        <v>193</v>
      </c>
    </row>
    <row r="126" spans="1:18" ht="14" thickBot="1" x14ac:dyDescent="0.2">
      <c r="A126" s="363"/>
      <c r="B126" s="182"/>
      <c r="C126" s="183"/>
      <c r="D126" s="183"/>
      <c r="E126" s="184"/>
      <c r="F126" s="182"/>
      <c r="G126" s="183"/>
      <c r="H126" s="183"/>
      <c r="I126" s="184"/>
      <c r="J126" s="182"/>
      <c r="K126" s="183"/>
      <c r="L126" s="183"/>
      <c r="M126" s="184"/>
      <c r="N126" s="182"/>
      <c r="O126" s="183"/>
      <c r="P126" s="183"/>
      <c r="Q126" s="184"/>
      <c r="R126" s="185"/>
    </row>
    <row r="127" spans="1:18" x14ac:dyDescent="0.15">
      <c r="A127" s="377"/>
      <c r="B127" s="125"/>
      <c r="C127" s="125"/>
      <c r="D127" s="125"/>
      <c r="E127" s="125"/>
      <c r="F127" s="125"/>
      <c r="G127" s="125"/>
      <c r="H127" s="125"/>
      <c r="I127" s="125"/>
      <c r="J127" s="125"/>
      <c r="K127" s="125"/>
      <c r="L127" s="125"/>
      <c r="M127" s="125"/>
      <c r="N127" s="125"/>
      <c r="O127" s="125"/>
      <c r="P127" s="125"/>
      <c r="Q127" s="125"/>
    </row>
    <row r="128" spans="1:18" ht="14" thickBot="1" x14ac:dyDescent="0.2">
      <c r="A128" s="354"/>
      <c r="B128" s="354" t="str">
        <f>Upland_Glenmore!B128</f>
        <v>Friday 16 March 2012</v>
      </c>
      <c r="D128" s="362"/>
      <c r="M128" s="354" t="str">
        <f>'cycle (2)'!B8</f>
        <v>Fine and Dry</v>
      </c>
    </row>
    <row r="129" spans="1:18" x14ac:dyDescent="0.15">
      <c r="A129" s="376"/>
      <c r="B129" s="174" t="s">
        <v>3</v>
      </c>
      <c r="C129" s="350"/>
      <c r="D129" s="350"/>
      <c r="E129" s="375"/>
      <c r="F129" s="174" t="s">
        <v>4</v>
      </c>
      <c r="G129" s="350"/>
      <c r="H129" s="350"/>
      <c r="I129" s="375"/>
      <c r="J129" s="174" t="s">
        <v>5</v>
      </c>
      <c r="K129" s="350"/>
      <c r="L129" s="350"/>
      <c r="M129" s="375"/>
      <c r="N129" s="174" t="s">
        <v>6</v>
      </c>
      <c r="O129" s="350"/>
      <c r="P129" s="350"/>
      <c r="Q129" s="375"/>
      <c r="R129" s="177" t="s">
        <v>36</v>
      </c>
    </row>
    <row r="130" spans="1:18" s="359" customFormat="1" ht="14" thickBot="1" x14ac:dyDescent="0.2">
      <c r="A130" s="369"/>
      <c r="B130" s="345"/>
      <c r="C130" s="346" t="str">
        <f>C105</f>
        <v>Hutt Rd</v>
      </c>
      <c r="D130" s="343"/>
      <c r="E130" s="374"/>
      <c r="F130" s="345"/>
      <c r="G130" s="346" t="str">
        <f>G105</f>
        <v>XXXX</v>
      </c>
      <c r="H130" s="343"/>
      <c r="I130" s="374"/>
      <c r="J130" s="345"/>
      <c r="K130" s="346" t="str">
        <f>K105</f>
        <v>Tinakori</v>
      </c>
      <c r="L130" s="343"/>
      <c r="M130" s="374"/>
      <c r="N130" s="346" t="str">
        <f>N105</f>
        <v>Thorndon Quay</v>
      </c>
      <c r="P130" s="343"/>
      <c r="Q130" s="374"/>
      <c r="R130" s="366"/>
    </row>
    <row r="131" spans="1:18" s="370" customFormat="1" ht="11" x14ac:dyDescent="0.15">
      <c r="A131" s="373"/>
      <c r="B131" s="339" t="s">
        <v>7</v>
      </c>
      <c r="C131" s="337" t="s">
        <v>8</v>
      </c>
      <c r="D131" s="337" t="s">
        <v>9</v>
      </c>
      <c r="E131" s="372" t="s">
        <v>10</v>
      </c>
      <c r="F131" s="339" t="s">
        <v>7</v>
      </c>
      <c r="G131" s="337" t="s">
        <v>8</v>
      </c>
      <c r="H131" s="337" t="s">
        <v>9</v>
      </c>
      <c r="I131" s="372" t="s">
        <v>10</v>
      </c>
      <c r="J131" s="339" t="s">
        <v>7</v>
      </c>
      <c r="K131" s="337" t="s">
        <v>8</v>
      </c>
      <c r="L131" s="337" t="s">
        <v>9</v>
      </c>
      <c r="M131" s="372" t="s">
        <v>10</v>
      </c>
      <c r="N131" s="339" t="s">
        <v>7</v>
      </c>
      <c r="O131" s="337" t="s">
        <v>8</v>
      </c>
      <c r="P131" s="337" t="s">
        <v>9</v>
      </c>
      <c r="Q131" s="372" t="s">
        <v>10</v>
      </c>
      <c r="R131" s="371"/>
    </row>
    <row r="132" spans="1:18" s="359" customFormat="1" x14ac:dyDescent="0.15">
      <c r="A132" s="369"/>
      <c r="B132" s="330"/>
      <c r="C132" s="328"/>
      <c r="D132" s="328"/>
      <c r="E132" s="368"/>
      <c r="F132" s="330"/>
      <c r="G132" s="328"/>
      <c r="H132" s="328"/>
      <c r="I132" s="368"/>
      <c r="J132" s="330"/>
      <c r="K132" s="328"/>
      <c r="L132" s="328"/>
      <c r="M132" s="368"/>
      <c r="N132" s="330"/>
      <c r="O132" s="328"/>
      <c r="P132" s="328"/>
      <c r="Q132" s="367"/>
      <c r="R132" s="221"/>
    </row>
    <row r="133" spans="1:18" s="359" customFormat="1" x14ac:dyDescent="0.15">
      <c r="A133" s="360" t="s">
        <v>127</v>
      </c>
      <c r="B133" s="132">
        <v>21</v>
      </c>
      <c r="C133" s="133">
        <v>1</v>
      </c>
      <c r="D133" s="133"/>
      <c r="E133" s="134">
        <f t="shared" ref="E133:E140" si="65">SUM(B133:D133)</f>
        <v>22</v>
      </c>
      <c r="F133" s="132"/>
      <c r="G133" s="133"/>
      <c r="H133" s="133"/>
      <c r="I133" s="134">
        <f t="shared" ref="I133:I140" si="66">SUM(F133:H133)</f>
        <v>0</v>
      </c>
      <c r="J133" s="132"/>
      <c r="K133" s="133">
        <v>1</v>
      </c>
      <c r="L133" s="133">
        <v>0</v>
      </c>
      <c r="M133" s="134">
        <f t="shared" ref="M133:M140" si="67">SUM(J133:L133)</f>
        <v>1</v>
      </c>
      <c r="N133" s="132">
        <v>0</v>
      </c>
      <c r="O133" s="133"/>
      <c r="P133" s="133">
        <v>0</v>
      </c>
      <c r="Q133" s="134">
        <f t="shared" ref="Q133:Q140" si="68">SUM(N133:P133)</f>
        <v>0</v>
      </c>
      <c r="R133" s="135">
        <f t="shared" ref="R133:R140" si="69">E133+M133+Q133</f>
        <v>23</v>
      </c>
    </row>
    <row r="134" spans="1:18" s="359" customFormat="1" x14ac:dyDescent="0.15">
      <c r="A134" s="360" t="s">
        <v>126</v>
      </c>
      <c r="B134" s="132">
        <v>33</v>
      </c>
      <c r="C134" s="133">
        <v>0</v>
      </c>
      <c r="D134" s="133"/>
      <c r="E134" s="134">
        <f t="shared" si="65"/>
        <v>33</v>
      </c>
      <c r="F134" s="132"/>
      <c r="G134" s="133"/>
      <c r="H134" s="133"/>
      <c r="I134" s="134">
        <f t="shared" si="66"/>
        <v>0</v>
      </c>
      <c r="J134" s="132"/>
      <c r="K134" s="133">
        <v>1</v>
      </c>
      <c r="L134" s="133">
        <v>0</v>
      </c>
      <c r="M134" s="134">
        <f t="shared" si="67"/>
        <v>1</v>
      </c>
      <c r="N134" s="132">
        <v>0</v>
      </c>
      <c r="O134" s="133"/>
      <c r="P134" s="133">
        <v>2</v>
      </c>
      <c r="Q134" s="134">
        <f t="shared" si="68"/>
        <v>2</v>
      </c>
      <c r="R134" s="135">
        <f t="shared" si="69"/>
        <v>36</v>
      </c>
    </row>
    <row r="135" spans="1:18" s="359" customFormat="1" x14ac:dyDescent="0.15">
      <c r="A135" s="360" t="s">
        <v>125</v>
      </c>
      <c r="B135" s="132">
        <v>57</v>
      </c>
      <c r="C135" s="133">
        <v>3</v>
      </c>
      <c r="D135" s="133"/>
      <c r="E135" s="134">
        <f t="shared" si="65"/>
        <v>60</v>
      </c>
      <c r="F135" s="132"/>
      <c r="G135" s="133"/>
      <c r="H135" s="133"/>
      <c r="I135" s="134">
        <f t="shared" si="66"/>
        <v>0</v>
      </c>
      <c r="J135" s="132"/>
      <c r="K135" s="133">
        <v>2</v>
      </c>
      <c r="L135" s="133">
        <v>1</v>
      </c>
      <c r="M135" s="134">
        <f t="shared" si="67"/>
        <v>3</v>
      </c>
      <c r="N135" s="132">
        <v>0</v>
      </c>
      <c r="O135" s="133"/>
      <c r="P135" s="133">
        <v>6</v>
      </c>
      <c r="Q135" s="134">
        <f t="shared" si="68"/>
        <v>6</v>
      </c>
      <c r="R135" s="135">
        <f t="shared" si="69"/>
        <v>69</v>
      </c>
    </row>
    <row r="136" spans="1:18" s="359" customFormat="1" x14ac:dyDescent="0.15">
      <c r="A136" s="360" t="s">
        <v>124</v>
      </c>
      <c r="B136" s="132">
        <v>63</v>
      </c>
      <c r="C136" s="133">
        <v>2</v>
      </c>
      <c r="D136" s="133"/>
      <c r="E136" s="134">
        <f t="shared" si="65"/>
        <v>65</v>
      </c>
      <c r="F136" s="132"/>
      <c r="G136" s="133"/>
      <c r="H136" s="133"/>
      <c r="I136" s="134">
        <f t="shared" si="66"/>
        <v>0</v>
      </c>
      <c r="J136" s="132"/>
      <c r="K136" s="133">
        <v>4</v>
      </c>
      <c r="L136" s="133">
        <v>2</v>
      </c>
      <c r="M136" s="134">
        <f t="shared" si="67"/>
        <v>6</v>
      </c>
      <c r="N136" s="132">
        <v>0</v>
      </c>
      <c r="O136" s="133"/>
      <c r="P136" s="133">
        <v>3</v>
      </c>
      <c r="Q136" s="134">
        <f t="shared" si="68"/>
        <v>3</v>
      </c>
      <c r="R136" s="135">
        <f t="shared" si="69"/>
        <v>74</v>
      </c>
    </row>
    <row r="137" spans="1:18" s="359" customFormat="1" x14ac:dyDescent="0.15">
      <c r="A137" s="360" t="s">
        <v>123</v>
      </c>
      <c r="B137" s="132">
        <v>56</v>
      </c>
      <c r="C137" s="133">
        <v>3</v>
      </c>
      <c r="D137" s="133"/>
      <c r="E137" s="134">
        <f t="shared" si="65"/>
        <v>59</v>
      </c>
      <c r="F137" s="132"/>
      <c r="G137" s="133"/>
      <c r="H137" s="133"/>
      <c r="I137" s="134">
        <f t="shared" si="66"/>
        <v>0</v>
      </c>
      <c r="J137" s="132"/>
      <c r="K137" s="133">
        <v>0</v>
      </c>
      <c r="L137" s="133">
        <v>7</v>
      </c>
      <c r="M137" s="134">
        <f t="shared" si="67"/>
        <v>7</v>
      </c>
      <c r="N137" s="132">
        <v>0</v>
      </c>
      <c r="O137" s="133"/>
      <c r="P137" s="133">
        <v>3</v>
      </c>
      <c r="Q137" s="134">
        <f t="shared" si="68"/>
        <v>3</v>
      </c>
      <c r="R137" s="135">
        <f t="shared" si="69"/>
        <v>69</v>
      </c>
    </row>
    <row r="138" spans="1:18" s="359" customFormat="1" x14ac:dyDescent="0.15">
      <c r="A138" s="360" t="s">
        <v>122</v>
      </c>
      <c r="B138" s="132">
        <v>51</v>
      </c>
      <c r="C138" s="133">
        <v>0</v>
      </c>
      <c r="D138" s="133"/>
      <c r="E138" s="134">
        <f t="shared" si="65"/>
        <v>51</v>
      </c>
      <c r="F138" s="132"/>
      <c r="G138" s="133"/>
      <c r="H138" s="133"/>
      <c r="I138" s="134">
        <f t="shared" si="66"/>
        <v>0</v>
      </c>
      <c r="J138" s="132"/>
      <c r="K138" s="133">
        <v>1</v>
      </c>
      <c r="L138" s="133">
        <v>0</v>
      </c>
      <c r="M138" s="134">
        <f t="shared" si="67"/>
        <v>1</v>
      </c>
      <c r="N138" s="132">
        <v>0</v>
      </c>
      <c r="O138" s="133"/>
      <c r="P138" s="133">
        <v>0</v>
      </c>
      <c r="Q138" s="134">
        <f t="shared" si="68"/>
        <v>0</v>
      </c>
      <c r="R138" s="135">
        <f t="shared" si="69"/>
        <v>52</v>
      </c>
    </row>
    <row r="139" spans="1:18" s="359" customFormat="1" x14ac:dyDescent="0.15">
      <c r="A139" s="360" t="s">
        <v>121</v>
      </c>
      <c r="B139" s="132">
        <v>36</v>
      </c>
      <c r="C139" s="133">
        <v>2</v>
      </c>
      <c r="D139" s="133"/>
      <c r="E139" s="134">
        <f t="shared" si="65"/>
        <v>38</v>
      </c>
      <c r="F139" s="132"/>
      <c r="G139" s="133"/>
      <c r="H139" s="133"/>
      <c r="I139" s="134">
        <f t="shared" si="66"/>
        <v>0</v>
      </c>
      <c r="J139" s="132"/>
      <c r="K139" s="133">
        <v>0</v>
      </c>
      <c r="L139" s="133">
        <v>0</v>
      </c>
      <c r="M139" s="134">
        <f t="shared" si="67"/>
        <v>0</v>
      </c>
      <c r="N139" s="132">
        <v>0</v>
      </c>
      <c r="O139" s="133"/>
      <c r="P139" s="133">
        <v>0</v>
      </c>
      <c r="Q139" s="134">
        <f t="shared" si="68"/>
        <v>0</v>
      </c>
      <c r="R139" s="135">
        <f t="shared" si="69"/>
        <v>38</v>
      </c>
    </row>
    <row r="140" spans="1:18" s="359" customFormat="1" x14ac:dyDescent="0.15">
      <c r="A140" s="360" t="s">
        <v>120</v>
      </c>
      <c r="B140" s="132">
        <v>31</v>
      </c>
      <c r="C140" s="133">
        <v>2</v>
      </c>
      <c r="D140" s="133"/>
      <c r="E140" s="134">
        <f t="shared" si="65"/>
        <v>33</v>
      </c>
      <c r="F140" s="132"/>
      <c r="G140" s="133"/>
      <c r="H140" s="133"/>
      <c r="I140" s="134">
        <f t="shared" si="66"/>
        <v>0</v>
      </c>
      <c r="J140" s="132"/>
      <c r="K140" s="133">
        <v>0</v>
      </c>
      <c r="L140" s="133">
        <v>0</v>
      </c>
      <c r="M140" s="134">
        <f t="shared" si="67"/>
        <v>0</v>
      </c>
      <c r="N140" s="132">
        <v>0</v>
      </c>
      <c r="O140" s="133"/>
      <c r="P140" s="133">
        <v>1</v>
      </c>
      <c r="Q140" s="134">
        <f t="shared" si="68"/>
        <v>1</v>
      </c>
      <c r="R140" s="135">
        <f t="shared" si="69"/>
        <v>34</v>
      </c>
    </row>
    <row r="141" spans="1:18" s="359" customFormat="1" ht="14" thickBot="1" x14ac:dyDescent="0.2">
      <c r="A141" s="364"/>
      <c r="B141" s="137"/>
      <c r="C141" s="136"/>
      <c r="D141" s="136"/>
      <c r="E141" s="138"/>
      <c r="F141" s="137"/>
      <c r="G141" s="136"/>
      <c r="H141" s="136"/>
      <c r="I141" s="138"/>
      <c r="J141" s="137"/>
      <c r="K141" s="136"/>
      <c r="L141" s="136"/>
      <c r="M141" s="138"/>
      <c r="N141" s="137"/>
      <c r="O141" s="136"/>
      <c r="P141" s="136"/>
      <c r="Q141" s="138"/>
      <c r="R141" s="366"/>
    </row>
    <row r="142" spans="1:18" s="359" customFormat="1" ht="14" hidden="1" thickBot="1" x14ac:dyDescent="0.2">
      <c r="A142" s="364" t="s">
        <v>119</v>
      </c>
      <c r="B142" s="137">
        <f>SUM(B133:B140)</f>
        <v>348</v>
      </c>
      <c r="C142" s="136">
        <f>SUM(C133:C140)</f>
        <v>13</v>
      </c>
      <c r="D142" s="136">
        <f t="shared" ref="D142:J146" si="70">SUM(D133:D136)</f>
        <v>0</v>
      </c>
      <c r="E142" s="138">
        <f t="shared" si="70"/>
        <v>180</v>
      </c>
      <c r="F142" s="137">
        <f t="shared" si="70"/>
        <v>0</v>
      </c>
      <c r="G142" s="136">
        <f t="shared" si="70"/>
        <v>0</v>
      </c>
      <c r="H142" s="136">
        <f t="shared" si="70"/>
        <v>0</v>
      </c>
      <c r="I142" s="138">
        <f t="shared" si="70"/>
        <v>0</v>
      </c>
      <c r="J142" s="137">
        <f t="shared" si="70"/>
        <v>0</v>
      </c>
      <c r="K142" s="136">
        <f>SUM(K133:K140)</f>
        <v>9</v>
      </c>
      <c r="L142" s="136">
        <f>SUM(L133:L140)</f>
        <v>10</v>
      </c>
      <c r="M142" s="138">
        <f>SUM(M133:M136)</f>
        <v>11</v>
      </c>
      <c r="N142" s="137">
        <f>SUM(N133:N140)</f>
        <v>0</v>
      </c>
      <c r="O142" s="136">
        <f>SUM(O133:O136)</f>
        <v>0</v>
      </c>
      <c r="P142" s="136">
        <f>SUM(P133:P140)</f>
        <v>15</v>
      </c>
      <c r="Q142" s="138">
        <f t="shared" ref="Q142:R146" si="71">SUM(Q133:Q136)</f>
        <v>11</v>
      </c>
      <c r="R142" s="359">
        <f t="shared" si="71"/>
        <v>202</v>
      </c>
    </row>
    <row r="143" spans="1:18" s="359" customFormat="1" ht="14" hidden="1" thickBot="1" x14ac:dyDescent="0.2">
      <c r="A143" s="364" t="s">
        <v>118</v>
      </c>
      <c r="B143" s="137">
        <f t="shared" ref="B143:C146" si="72">SUM(B134:B137)</f>
        <v>209</v>
      </c>
      <c r="C143" s="136">
        <f t="shared" si="72"/>
        <v>8</v>
      </c>
      <c r="D143" s="136">
        <f t="shared" si="70"/>
        <v>0</v>
      </c>
      <c r="E143" s="138">
        <f t="shared" si="70"/>
        <v>217</v>
      </c>
      <c r="F143" s="137">
        <f t="shared" si="70"/>
        <v>0</v>
      </c>
      <c r="G143" s="136">
        <f t="shared" si="70"/>
        <v>0</v>
      </c>
      <c r="H143" s="136">
        <f t="shared" si="70"/>
        <v>0</v>
      </c>
      <c r="I143" s="138">
        <f t="shared" si="70"/>
        <v>0</v>
      </c>
      <c r="J143" s="137">
        <f t="shared" si="70"/>
        <v>0</v>
      </c>
      <c r="K143" s="136">
        <f t="shared" ref="K143:L146" si="73">SUM(K134:K137)</f>
        <v>7</v>
      </c>
      <c r="L143" s="136">
        <f t="shared" si="73"/>
        <v>10</v>
      </c>
      <c r="M143" s="138">
        <f>SUM(M134:M137)</f>
        <v>17</v>
      </c>
      <c r="N143" s="137">
        <f>SUM(N134:N137)</f>
        <v>0</v>
      </c>
      <c r="O143" s="136">
        <f>SUM(O134:O137)</f>
        <v>0</v>
      </c>
      <c r="P143" s="136">
        <f>SUM(P134:P137)</f>
        <v>14</v>
      </c>
      <c r="Q143" s="138">
        <f t="shared" si="71"/>
        <v>14</v>
      </c>
      <c r="R143" s="359">
        <f t="shared" si="71"/>
        <v>248</v>
      </c>
    </row>
    <row r="144" spans="1:18" s="359" customFormat="1" ht="14" hidden="1" thickBot="1" x14ac:dyDescent="0.2">
      <c r="A144" s="364" t="s">
        <v>117</v>
      </c>
      <c r="B144" s="137">
        <f t="shared" si="72"/>
        <v>227</v>
      </c>
      <c r="C144" s="136">
        <f t="shared" si="72"/>
        <v>8</v>
      </c>
      <c r="D144" s="136">
        <f t="shared" si="70"/>
        <v>0</v>
      </c>
      <c r="E144" s="138">
        <f t="shared" si="70"/>
        <v>235</v>
      </c>
      <c r="F144" s="137">
        <f t="shared" si="70"/>
        <v>0</v>
      </c>
      <c r="G144" s="136">
        <f t="shared" si="70"/>
        <v>0</v>
      </c>
      <c r="H144" s="136">
        <f t="shared" si="70"/>
        <v>0</v>
      </c>
      <c r="I144" s="138">
        <f t="shared" si="70"/>
        <v>0</v>
      </c>
      <c r="J144" s="137">
        <f t="shared" si="70"/>
        <v>0</v>
      </c>
      <c r="K144" s="136">
        <f t="shared" si="73"/>
        <v>7</v>
      </c>
      <c r="L144" s="136">
        <f t="shared" si="73"/>
        <v>10</v>
      </c>
      <c r="M144" s="138">
        <f>SUM(M135:M138)</f>
        <v>17</v>
      </c>
      <c r="N144" s="137">
        <f>SUM(N135:N138)</f>
        <v>0</v>
      </c>
      <c r="O144" s="136">
        <f>SUM(O135:O138)</f>
        <v>0</v>
      </c>
      <c r="P144" s="136">
        <f>SUM(P135:P138)</f>
        <v>12</v>
      </c>
      <c r="Q144" s="138">
        <f t="shared" si="71"/>
        <v>12</v>
      </c>
      <c r="R144" s="359">
        <f t="shared" si="71"/>
        <v>264</v>
      </c>
    </row>
    <row r="145" spans="1:18" s="359" customFormat="1" ht="14" hidden="1" thickBot="1" x14ac:dyDescent="0.2">
      <c r="A145" s="364" t="s">
        <v>116</v>
      </c>
      <c r="B145" s="137">
        <f t="shared" si="72"/>
        <v>206</v>
      </c>
      <c r="C145" s="136">
        <f t="shared" si="72"/>
        <v>7</v>
      </c>
      <c r="D145" s="136">
        <f t="shared" si="70"/>
        <v>0</v>
      </c>
      <c r="E145" s="138">
        <f t="shared" si="70"/>
        <v>213</v>
      </c>
      <c r="F145" s="137">
        <f t="shared" si="70"/>
        <v>0</v>
      </c>
      <c r="G145" s="136">
        <f t="shared" si="70"/>
        <v>0</v>
      </c>
      <c r="H145" s="136">
        <f t="shared" si="70"/>
        <v>0</v>
      </c>
      <c r="I145" s="138">
        <f t="shared" si="70"/>
        <v>0</v>
      </c>
      <c r="J145" s="137">
        <f t="shared" si="70"/>
        <v>0</v>
      </c>
      <c r="K145" s="136">
        <f t="shared" si="73"/>
        <v>5</v>
      </c>
      <c r="L145" s="136">
        <f t="shared" si="73"/>
        <v>9</v>
      </c>
      <c r="M145" s="138">
        <f>SUM(M136:M139)</f>
        <v>14</v>
      </c>
      <c r="N145" s="137">
        <f>SUM(N136:N139)</f>
        <v>0</v>
      </c>
      <c r="O145" s="136">
        <f>SUM(O136:O139)</f>
        <v>0</v>
      </c>
      <c r="P145" s="136">
        <f>SUM(P136:P139)</f>
        <v>6</v>
      </c>
      <c r="Q145" s="138">
        <f t="shared" si="71"/>
        <v>6</v>
      </c>
      <c r="R145" s="359">
        <f t="shared" si="71"/>
        <v>233</v>
      </c>
    </row>
    <row r="146" spans="1:18" s="359" customFormat="1" ht="14" hidden="1" thickBot="1" x14ac:dyDescent="0.2">
      <c r="A146" s="363" t="s">
        <v>115</v>
      </c>
      <c r="B146" s="224">
        <f t="shared" si="72"/>
        <v>174</v>
      </c>
      <c r="C146" s="225">
        <f t="shared" si="72"/>
        <v>7</v>
      </c>
      <c r="D146" s="225">
        <f t="shared" si="70"/>
        <v>0</v>
      </c>
      <c r="E146" s="296">
        <f t="shared" si="70"/>
        <v>181</v>
      </c>
      <c r="F146" s="224">
        <f t="shared" si="70"/>
        <v>0</v>
      </c>
      <c r="G146" s="225">
        <f t="shared" si="70"/>
        <v>0</v>
      </c>
      <c r="H146" s="225">
        <f t="shared" si="70"/>
        <v>0</v>
      </c>
      <c r="I146" s="296">
        <f t="shared" si="70"/>
        <v>0</v>
      </c>
      <c r="J146" s="224">
        <f t="shared" si="70"/>
        <v>0</v>
      </c>
      <c r="K146" s="225">
        <f t="shared" si="73"/>
        <v>1</v>
      </c>
      <c r="L146" s="225">
        <f t="shared" si="73"/>
        <v>7</v>
      </c>
      <c r="M146" s="296">
        <f>SUM(M137:M140)</f>
        <v>8</v>
      </c>
      <c r="N146" s="224">
        <f>SUM(N137:N140)</f>
        <v>0</v>
      </c>
      <c r="O146" s="225">
        <f>SUM(O137:O140)</f>
        <v>0</v>
      </c>
      <c r="P146" s="225">
        <f>SUM(P137:P140)</f>
        <v>4</v>
      </c>
      <c r="Q146" s="296">
        <f t="shared" si="71"/>
        <v>4</v>
      </c>
      <c r="R146" s="359">
        <f t="shared" si="71"/>
        <v>193</v>
      </c>
    </row>
    <row r="147" spans="1:18" x14ac:dyDescent="0.15">
      <c r="A147" s="365"/>
      <c r="B147" s="161"/>
      <c r="C147" s="162"/>
      <c r="D147" s="162"/>
      <c r="E147" s="176"/>
      <c r="F147" s="161"/>
      <c r="G147" s="162"/>
      <c r="H147" s="162"/>
      <c r="I147" s="176"/>
      <c r="J147" s="161"/>
      <c r="K147" s="162"/>
      <c r="L147" s="162"/>
      <c r="M147" s="176"/>
      <c r="N147" s="161"/>
      <c r="O147" s="162"/>
      <c r="P147" s="162"/>
      <c r="Q147" s="176"/>
      <c r="R147" s="177"/>
    </row>
    <row r="148" spans="1:18" x14ac:dyDescent="0.15">
      <c r="A148" s="364" t="s">
        <v>114</v>
      </c>
      <c r="B148" s="142">
        <f t="shared" ref="B148:R148" si="74">SUM(B133:B140)</f>
        <v>348</v>
      </c>
      <c r="C148" s="169">
        <f t="shared" si="74"/>
        <v>13</v>
      </c>
      <c r="D148" s="169">
        <f t="shared" si="74"/>
        <v>0</v>
      </c>
      <c r="E148" s="172">
        <f t="shared" si="74"/>
        <v>361</v>
      </c>
      <c r="F148" s="142">
        <f t="shared" si="74"/>
        <v>0</v>
      </c>
      <c r="G148" s="169">
        <f t="shared" si="74"/>
        <v>0</v>
      </c>
      <c r="H148" s="169">
        <f t="shared" si="74"/>
        <v>0</v>
      </c>
      <c r="I148" s="172">
        <f t="shared" si="74"/>
        <v>0</v>
      </c>
      <c r="J148" s="142">
        <f t="shared" si="74"/>
        <v>0</v>
      </c>
      <c r="K148" s="169">
        <f t="shared" si="74"/>
        <v>9</v>
      </c>
      <c r="L148" s="169">
        <f t="shared" si="74"/>
        <v>10</v>
      </c>
      <c r="M148" s="172">
        <f t="shared" si="74"/>
        <v>19</v>
      </c>
      <c r="N148" s="142">
        <f t="shared" si="74"/>
        <v>0</v>
      </c>
      <c r="O148" s="169">
        <f t="shared" si="74"/>
        <v>0</v>
      </c>
      <c r="P148" s="169">
        <f t="shared" si="74"/>
        <v>15</v>
      </c>
      <c r="Q148" s="172">
        <f t="shared" si="74"/>
        <v>15</v>
      </c>
      <c r="R148" s="180">
        <f t="shared" si="74"/>
        <v>395</v>
      </c>
    </row>
    <row r="149" spans="1:18" x14ac:dyDescent="0.15">
      <c r="A149" s="364" t="s">
        <v>11</v>
      </c>
      <c r="B149" s="142">
        <f t="shared" ref="B149:R149" si="75">MAX(B142:B146)</f>
        <v>348</v>
      </c>
      <c r="C149" s="169">
        <f t="shared" si="75"/>
        <v>13</v>
      </c>
      <c r="D149" s="169">
        <f t="shared" si="75"/>
        <v>0</v>
      </c>
      <c r="E149" s="172">
        <f t="shared" si="75"/>
        <v>235</v>
      </c>
      <c r="F149" s="142">
        <f t="shared" si="75"/>
        <v>0</v>
      </c>
      <c r="G149" s="169">
        <f t="shared" si="75"/>
        <v>0</v>
      </c>
      <c r="H149" s="169">
        <f t="shared" si="75"/>
        <v>0</v>
      </c>
      <c r="I149" s="172">
        <f t="shared" si="75"/>
        <v>0</v>
      </c>
      <c r="J149" s="142">
        <f t="shared" si="75"/>
        <v>0</v>
      </c>
      <c r="K149" s="169">
        <f t="shared" si="75"/>
        <v>9</v>
      </c>
      <c r="L149" s="169">
        <f t="shared" si="75"/>
        <v>10</v>
      </c>
      <c r="M149" s="172">
        <f t="shared" si="75"/>
        <v>17</v>
      </c>
      <c r="N149" s="142">
        <f t="shared" si="75"/>
        <v>0</v>
      </c>
      <c r="O149" s="169">
        <f t="shared" si="75"/>
        <v>0</v>
      </c>
      <c r="P149" s="169">
        <f t="shared" si="75"/>
        <v>15</v>
      </c>
      <c r="Q149" s="172">
        <f t="shared" si="75"/>
        <v>14</v>
      </c>
      <c r="R149" s="180">
        <f t="shared" si="75"/>
        <v>264</v>
      </c>
    </row>
    <row r="150" spans="1:18" x14ac:dyDescent="0.15">
      <c r="A150" s="364" t="s">
        <v>12</v>
      </c>
      <c r="B150" s="142">
        <f t="shared" ref="B150:R150" si="76">SUM(B133:B140)/2</f>
        <v>174</v>
      </c>
      <c r="C150" s="169">
        <f t="shared" si="76"/>
        <v>6.5</v>
      </c>
      <c r="D150" s="169">
        <f t="shared" si="76"/>
        <v>0</v>
      </c>
      <c r="E150" s="172">
        <f t="shared" si="76"/>
        <v>180.5</v>
      </c>
      <c r="F150" s="142">
        <f t="shared" si="76"/>
        <v>0</v>
      </c>
      <c r="G150" s="169">
        <f t="shared" si="76"/>
        <v>0</v>
      </c>
      <c r="H150" s="169">
        <f t="shared" si="76"/>
        <v>0</v>
      </c>
      <c r="I150" s="172">
        <f t="shared" si="76"/>
        <v>0</v>
      </c>
      <c r="J150" s="142">
        <f t="shared" si="76"/>
        <v>0</v>
      </c>
      <c r="K150" s="169">
        <f t="shared" si="76"/>
        <v>4.5</v>
      </c>
      <c r="L150" s="169">
        <f t="shared" si="76"/>
        <v>5</v>
      </c>
      <c r="M150" s="172">
        <f t="shared" si="76"/>
        <v>9.5</v>
      </c>
      <c r="N150" s="142">
        <f t="shared" si="76"/>
        <v>0</v>
      </c>
      <c r="O150" s="169">
        <f t="shared" si="76"/>
        <v>0</v>
      </c>
      <c r="P150" s="169">
        <f t="shared" si="76"/>
        <v>7.5</v>
      </c>
      <c r="Q150" s="172">
        <f t="shared" si="76"/>
        <v>7.5</v>
      </c>
      <c r="R150" s="180">
        <f t="shared" si="76"/>
        <v>197.5</v>
      </c>
    </row>
    <row r="151" spans="1:18" ht="14" thickBot="1" x14ac:dyDescent="0.2">
      <c r="A151" s="363"/>
      <c r="B151" s="182"/>
      <c r="C151" s="183"/>
      <c r="D151" s="183"/>
      <c r="E151" s="184"/>
      <c r="F151" s="182"/>
      <c r="G151" s="183"/>
      <c r="H151" s="183"/>
      <c r="I151" s="184"/>
      <c r="J151" s="182"/>
      <c r="K151" s="183"/>
      <c r="L151" s="183"/>
      <c r="M151" s="184"/>
      <c r="N151" s="182"/>
      <c r="O151" s="183"/>
      <c r="P151" s="183"/>
      <c r="Q151" s="184"/>
      <c r="R151" s="185"/>
    </row>
  </sheetData>
  <printOptions horizontalCentered="1"/>
  <pageMargins left="0.39370078740157483" right="0" top="0.59055118110236227" bottom="0" header="0" footer="0"/>
  <pageSetup paperSize="9" scale="89" orientation="portrait" horizontalDpi="4294967292"/>
  <headerFooter alignWithMargins="0">
    <oddFooter>&amp;CTHORNDON</oddFooter>
  </headerFooter>
  <rowBreaks count="1" manualBreakCount="1">
    <brk id="7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4E6DD-7598-BF4F-A059-14B3CAFB4502}">
  <dimension ref="A1:AM151"/>
  <sheetViews>
    <sheetView topLeftCell="A79" zoomScaleNormal="75" workbookViewId="0">
      <selection activeCell="P11" sqref="P11"/>
    </sheetView>
  </sheetViews>
  <sheetFormatPr baseColWidth="10" defaultColWidth="9.1640625" defaultRowHeight="13" x14ac:dyDescent="0.15"/>
  <cols>
    <col min="1" max="1" width="13.5" style="47" customWidth="1"/>
    <col min="2" max="18" width="5.6640625" style="47" customWidth="1"/>
    <col min="19" max="16384" width="9.1640625" style="47"/>
  </cols>
  <sheetData>
    <row r="1" spans="1:19" x14ac:dyDescent="0.15">
      <c r="A1" s="45" t="s">
        <v>0</v>
      </c>
      <c r="B1" s="45"/>
      <c r="C1" s="46"/>
      <c r="D1" s="46"/>
      <c r="F1" s="45" t="s">
        <v>1</v>
      </c>
      <c r="I1" s="62" t="s">
        <v>145</v>
      </c>
    </row>
    <row r="2" spans="1:19" x14ac:dyDescent="0.15">
      <c r="A2" s="45"/>
      <c r="B2" s="45"/>
      <c r="C2" s="46"/>
      <c r="D2" s="46"/>
      <c r="F2" s="45"/>
      <c r="I2" s="62"/>
    </row>
    <row r="3" spans="1:19" ht="14" thickBot="1" x14ac:dyDescent="0.2">
      <c r="A3" s="45"/>
      <c r="B3" s="45" t="str">
        <f>Upland_Glenmore!B3</f>
        <v>Average Mon-Fri March 2012</v>
      </c>
      <c r="D3" s="46"/>
    </row>
    <row r="4" spans="1:19" x14ac:dyDescent="0.15">
      <c r="A4" s="63"/>
      <c r="B4" s="48" t="s">
        <v>3</v>
      </c>
      <c r="C4" s="49"/>
      <c r="D4" s="49"/>
      <c r="E4" s="64"/>
      <c r="F4" s="48" t="s">
        <v>4</v>
      </c>
      <c r="G4" s="49"/>
      <c r="H4" s="49"/>
      <c r="I4" s="64"/>
      <c r="J4" s="48" t="s">
        <v>5</v>
      </c>
      <c r="K4" s="49"/>
      <c r="L4" s="49"/>
      <c r="M4" s="64"/>
      <c r="N4" s="48" t="s">
        <v>6</v>
      </c>
      <c r="O4" s="49"/>
      <c r="P4" s="49"/>
      <c r="Q4" s="49"/>
      <c r="R4" s="64"/>
      <c r="S4" s="65" t="s">
        <v>36</v>
      </c>
    </row>
    <row r="5" spans="1:19" s="43" customFormat="1" ht="14" thickBot="1" x14ac:dyDescent="0.2">
      <c r="A5" s="66"/>
      <c r="B5" s="50"/>
      <c r="C5" s="51" t="s">
        <v>144</v>
      </c>
      <c r="D5" s="61"/>
      <c r="E5" s="67"/>
      <c r="F5" s="50"/>
      <c r="G5" s="51" t="s">
        <v>143</v>
      </c>
      <c r="H5" s="61"/>
      <c r="I5" s="67"/>
      <c r="J5" s="50"/>
      <c r="K5" s="51" t="s">
        <v>22</v>
      </c>
      <c r="L5" s="61"/>
      <c r="M5" s="67"/>
      <c r="N5" s="50"/>
      <c r="O5" s="51" t="s">
        <v>23</v>
      </c>
      <c r="P5" s="51"/>
      <c r="Q5" s="61"/>
      <c r="R5" s="67"/>
      <c r="S5" s="82"/>
    </row>
    <row r="6" spans="1:19" s="72" customFormat="1" ht="11" x14ac:dyDescent="0.15">
      <c r="A6" s="69"/>
      <c r="B6" s="52" t="s">
        <v>24</v>
      </c>
      <c r="C6" s="53" t="s">
        <v>25</v>
      </c>
      <c r="D6" s="53" t="s">
        <v>26</v>
      </c>
      <c r="E6" s="70" t="s">
        <v>10</v>
      </c>
      <c r="F6" s="52" t="s">
        <v>24</v>
      </c>
      <c r="G6" s="53" t="s">
        <v>24</v>
      </c>
      <c r="H6" s="53" t="s">
        <v>26</v>
      </c>
      <c r="I6" s="70" t="s">
        <v>10</v>
      </c>
      <c r="J6" s="52" t="s">
        <v>24</v>
      </c>
      <c r="K6" s="53" t="s">
        <v>24</v>
      </c>
      <c r="L6" s="53" t="s">
        <v>25</v>
      </c>
      <c r="M6" s="70" t="s">
        <v>10</v>
      </c>
      <c r="N6" s="52" t="s">
        <v>24</v>
      </c>
      <c r="O6" s="53" t="s">
        <v>25</v>
      </c>
      <c r="P6" s="53" t="s">
        <v>26</v>
      </c>
      <c r="Q6" s="53" t="s">
        <v>26</v>
      </c>
      <c r="R6" s="70" t="s">
        <v>10</v>
      </c>
      <c r="S6" s="71"/>
    </row>
    <row r="7" spans="1:19" s="43" customFormat="1" x14ac:dyDescent="0.15">
      <c r="A7" s="66"/>
      <c r="B7" s="36" t="s">
        <v>28</v>
      </c>
      <c r="C7" s="37" t="s">
        <v>29</v>
      </c>
      <c r="D7" s="37" t="s">
        <v>30</v>
      </c>
      <c r="E7" s="73"/>
      <c r="F7" s="36" t="s">
        <v>27</v>
      </c>
      <c r="G7" s="37" t="s">
        <v>28</v>
      </c>
      <c r="H7" s="37" t="s">
        <v>29</v>
      </c>
      <c r="I7" s="73"/>
      <c r="J7" s="36" t="s">
        <v>30</v>
      </c>
      <c r="K7" s="37" t="s">
        <v>27</v>
      </c>
      <c r="L7" s="37" t="s">
        <v>28</v>
      </c>
      <c r="M7" s="73"/>
      <c r="N7" s="36" t="s">
        <v>29</v>
      </c>
      <c r="O7" s="37" t="s">
        <v>30</v>
      </c>
      <c r="P7" s="37" t="s">
        <v>27</v>
      </c>
      <c r="Q7" s="37" t="s">
        <v>28</v>
      </c>
      <c r="R7" s="74"/>
      <c r="S7" s="68"/>
    </row>
    <row r="8" spans="1:19" s="43" customFormat="1" x14ac:dyDescent="0.15">
      <c r="A8" s="38" t="s">
        <v>127</v>
      </c>
      <c r="B8" s="39">
        <f t="shared" ref="B8:D15" si="0">+(B33+B58+B83+B108+B133)/5</f>
        <v>0.4</v>
      </c>
      <c r="C8" s="40">
        <f t="shared" si="0"/>
        <v>7.4</v>
      </c>
      <c r="D8" s="40">
        <f t="shared" si="0"/>
        <v>0</v>
      </c>
      <c r="E8" s="41">
        <f t="shared" ref="E8:E15" si="1">SUM(B8:D8)</f>
        <v>7.8000000000000007</v>
      </c>
      <c r="F8" s="39">
        <f t="shared" ref="F8:H15" si="2">+(F33+F58+F83+F108+F133)/5</f>
        <v>0</v>
      </c>
      <c r="G8" s="40">
        <f t="shared" si="2"/>
        <v>0</v>
      </c>
      <c r="H8" s="40">
        <f t="shared" si="2"/>
        <v>0.2</v>
      </c>
      <c r="I8" s="41">
        <f t="shared" ref="I8:I15" si="3">SUM(F8:H8)</f>
        <v>0.2</v>
      </c>
      <c r="J8" s="39">
        <f t="shared" ref="J8:L15" si="4">+(J33+J58+J83+J108+J133)/5</f>
        <v>0.4</v>
      </c>
      <c r="K8" s="40">
        <f t="shared" si="4"/>
        <v>0.6</v>
      </c>
      <c r="L8" s="40">
        <f t="shared" si="4"/>
        <v>1.6</v>
      </c>
      <c r="M8" s="41">
        <f t="shared" ref="M8:M15" si="5">SUM(J8:L8)</f>
        <v>2.6</v>
      </c>
      <c r="N8" s="39">
        <f t="shared" ref="N8:Q15" si="6">+(N33+N58+N83+N108+N133)/5</f>
        <v>10.8</v>
      </c>
      <c r="O8" s="40">
        <f t="shared" si="6"/>
        <v>0</v>
      </c>
      <c r="P8" s="40">
        <f t="shared" si="6"/>
        <v>0.2</v>
      </c>
      <c r="Q8" s="40">
        <f t="shared" si="6"/>
        <v>0.2</v>
      </c>
      <c r="R8" s="41">
        <f t="shared" ref="R8:R15" si="7">SUM(N8:Q8)</f>
        <v>11.2</v>
      </c>
      <c r="S8" s="42">
        <f t="shared" ref="S8:S15" si="8">+(S33+S58+S83+S108+S133)/5</f>
        <v>21.8</v>
      </c>
    </row>
    <row r="9" spans="1:19" s="43" customFormat="1" x14ac:dyDescent="0.15">
      <c r="A9" s="38" t="s">
        <v>126</v>
      </c>
      <c r="B9" s="39">
        <f t="shared" si="0"/>
        <v>0.2</v>
      </c>
      <c r="C9" s="40">
        <f t="shared" si="0"/>
        <v>11.6</v>
      </c>
      <c r="D9" s="40">
        <f t="shared" si="0"/>
        <v>0</v>
      </c>
      <c r="E9" s="41">
        <f t="shared" si="1"/>
        <v>11.799999999999999</v>
      </c>
      <c r="F9" s="39">
        <f t="shared" si="2"/>
        <v>0</v>
      </c>
      <c r="G9" s="40">
        <f t="shared" si="2"/>
        <v>0</v>
      </c>
      <c r="H9" s="40">
        <f t="shared" si="2"/>
        <v>0.4</v>
      </c>
      <c r="I9" s="41">
        <f t="shared" si="3"/>
        <v>0.4</v>
      </c>
      <c r="J9" s="39">
        <f t="shared" si="4"/>
        <v>0</v>
      </c>
      <c r="K9" s="40">
        <f t="shared" si="4"/>
        <v>1.4</v>
      </c>
      <c r="L9" s="40">
        <f t="shared" si="4"/>
        <v>3.8</v>
      </c>
      <c r="M9" s="41">
        <f t="shared" si="5"/>
        <v>5.1999999999999993</v>
      </c>
      <c r="N9" s="39">
        <f t="shared" si="6"/>
        <v>15</v>
      </c>
      <c r="O9" s="40">
        <f t="shared" si="6"/>
        <v>0</v>
      </c>
      <c r="P9" s="40">
        <f t="shared" si="6"/>
        <v>0.6</v>
      </c>
      <c r="Q9" s="40">
        <f t="shared" si="6"/>
        <v>0.2</v>
      </c>
      <c r="R9" s="41">
        <f t="shared" si="7"/>
        <v>15.799999999999999</v>
      </c>
      <c r="S9" s="42">
        <f t="shared" si="8"/>
        <v>33.200000000000003</v>
      </c>
    </row>
    <row r="10" spans="1:19" s="43" customFormat="1" x14ac:dyDescent="0.15">
      <c r="A10" s="38" t="s">
        <v>125</v>
      </c>
      <c r="B10" s="39">
        <f t="shared" si="0"/>
        <v>0</v>
      </c>
      <c r="C10" s="40">
        <f t="shared" si="0"/>
        <v>11.4</v>
      </c>
      <c r="D10" s="40">
        <f t="shared" si="0"/>
        <v>0</v>
      </c>
      <c r="E10" s="41">
        <f t="shared" si="1"/>
        <v>11.4</v>
      </c>
      <c r="F10" s="39">
        <f t="shared" si="2"/>
        <v>0</v>
      </c>
      <c r="G10" s="40">
        <f t="shared" si="2"/>
        <v>0.4</v>
      </c>
      <c r="H10" s="40">
        <f t="shared" si="2"/>
        <v>0</v>
      </c>
      <c r="I10" s="41">
        <f t="shared" si="3"/>
        <v>0.4</v>
      </c>
      <c r="J10" s="39">
        <f t="shared" si="4"/>
        <v>0</v>
      </c>
      <c r="K10" s="40">
        <f t="shared" si="4"/>
        <v>0.6</v>
      </c>
      <c r="L10" s="40">
        <f t="shared" si="4"/>
        <v>4.4000000000000004</v>
      </c>
      <c r="M10" s="41">
        <f t="shared" si="5"/>
        <v>5</v>
      </c>
      <c r="N10" s="39">
        <f t="shared" si="6"/>
        <v>18.399999999999999</v>
      </c>
      <c r="O10" s="40">
        <f t="shared" si="6"/>
        <v>0</v>
      </c>
      <c r="P10" s="40">
        <f t="shared" si="6"/>
        <v>0.8</v>
      </c>
      <c r="Q10" s="40">
        <f t="shared" si="6"/>
        <v>0.4</v>
      </c>
      <c r="R10" s="41">
        <f t="shared" si="7"/>
        <v>19.599999999999998</v>
      </c>
      <c r="S10" s="42">
        <f t="shared" si="8"/>
        <v>36.4</v>
      </c>
    </row>
    <row r="11" spans="1:19" s="43" customFormat="1" x14ac:dyDescent="0.15">
      <c r="A11" s="38" t="s">
        <v>124</v>
      </c>
      <c r="B11" s="39">
        <f t="shared" si="0"/>
        <v>0.2</v>
      </c>
      <c r="C11" s="40">
        <f t="shared" si="0"/>
        <v>17</v>
      </c>
      <c r="D11" s="40">
        <f t="shared" si="0"/>
        <v>0.2</v>
      </c>
      <c r="E11" s="41">
        <f t="shared" si="1"/>
        <v>17.399999999999999</v>
      </c>
      <c r="F11" s="39">
        <f t="shared" si="2"/>
        <v>0</v>
      </c>
      <c r="G11" s="40">
        <f t="shared" si="2"/>
        <v>0</v>
      </c>
      <c r="H11" s="40">
        <f t="shared" si="2"/>
        <v>0.2</v>
      </c>
      <c r="I11" s="41">
        <f t="shared" si="3"/>
        <v>0.2</v>
      </c>
      <c r="J11" s="39">
        <f t="shared" si="4"/>
        <v>0</v>
      </c>
      <c r="K11" s="40">
        <f t="shared" si="4"/>
        <v>0.2</v>
      </c>
      <c r="L11" s="40">
        <f t="shared" si="4"/>
        <v>2.4</v>
      </c>
      <c r="M11" s="41">
        <f t="shared" si="5"/>
        <v>2.6</v>
      </c>
      <c r="N11" s="39">
        <f t="shared" si="6"/>
        <v>26.4</v>
      </c>
      <c r="O11" s="40">
        <f t="shared" si="6"/>
        <v>0</v>
      </c>
      <c r="P11" s="40">
        <f t="shared" si="6"/>
        <v>0.4</v>
      </c>
      <c r="Q11" s="40">
        <f t="shared" si="6"/>
        <v>0.4</v>
      </c>
      <c r="R11" s="41">
        <f t="shared" si="7"/>
        <v>27.199999999999996</v>
      </c>
      <c r="S11" s="42">
        <f t="shared" si="8"/>
        <v>47.4</v>
      </c>
    </row>
    <row r="12" spans="1:19" s="43" customFormat="1" x14ac:dyDescent="0.15">
      <c r="A12" s="38" t="s">
        <v>123</v>
      </c>
      <c r="B12" s="39">
        <f t="shared" si="0"/>
        <v>0</v>
      </c>
      <c r="C12" s="40">
        <f t="shared" si="0"/>
        <v>15.6</v>
      </c>
      <c r="D12" s="40">
        <f t="shared" si="0"/>
        <v>0.4</v>
      </c>
      <c r="E12" s="41">
        <f t="shared" si="1"/>
        <v>16</v>
      </c>
      <c r="F12" s="39">
        <f t="shared" si="2"/>
        <v>0</v>
      </c>
      <c r="G12" s="40">
        <f t="shared" si="2"/>
        <v>0</v>
      </c>
      <c r="H12" s="40">
        <f t="shared" si="2"/>
        <v>0</v>
      </c>
      <c r="I12" s="41">
        <f t="shared" si="3"/>
        <v>0</v>
      </c>
      <c r="J12" s="39">
        <f t="shared" si="4"/>
        <v>0</v>
      </c>
      <c r="K12" s="40">
        <f t="shared" si="4"/>
        <v>0</v>
      </c>
      <c r="L12" s="40">
        <f t="shared" si="4"/>
        <v>2.4</v>
      </c>
      <c r="M12" s="41">
        <f t="shared" si="5"/>
        <v>2.4</v>
      </c>
      <c r="N12" s="39">
        <f t="shared" si="6"/>
        <v>21.8</v>
      </c>
      <c r="O12" s="40">
        <f t="shared" si="6"/>
        <v>0</v>
      </c>
      <c r="P12" s="40">
        <f t="shared" si="6"/>
        <v>0.2</v>
      </c>
      <c r="Q12" s="40">
        <f t="shared" si="6"/>
        <v>0</v>
      </c>
      <c r="R12" s="41">
        <f t="shared" si="7"/>
        <v>22</v>
      </c>
      <c r="S12" s="42">
        <f t="shared" si="8"/>
        <v>40.4</v>
      </c>
    </row>
    <row r="13" spans="1:19" s="43" customFormat="1" x14ac:dyDescent="0.15">
      <c r="A13" s="38" t="s">
        <v>122</v>
      </c>
      <c r="B13" s="39">
        <f t="shared" si="0"/>
        <v>0</v>
      </c>
      <c r="C13" s="40">
        <f t="shared" si="0"/>
        <v>10.8</v>
      </c>
      <c r="D13" s="40">
        <f t="shared" si="0"/>
        <v>0.2</v>
      </c>
      <c r="E13" s="41">
        <f t="shared" si="1"/>
        <v>11</v>
      </c>
      <c r="F13" s="39">
        <f t="shared" si="2"/>
        <v>0</v>
      </c>
      <c r="G13" s="40">
        <f t="shared" si="2"/>
        <v>0</v>
      </c>
      <c r="H13" s="40">
        <f t="shared" si="2"/>
        <v>0.2</v>
      </c>
      <c r="I13" s="41">
        <f t="shared" si="3"/>
        <v>0.2</v>
      </c>
      <c r="J13" s="39">
        <f t="shared" si="4"/>
        <v>0</v>
      </c>
      <c r="K13" s="40">
        <f t="shared" si="4"/>
        <v>0</v>
      </c>
      <c r="L13" s="40">
        <f t="shared" si="4"/>
        <v>2.6</v>
      </c>
      <c r="M13" s="41">
        <f t="shared" si="5"/>
        <v>2.6</v>
      </c>
      <c r="N13" s="39">
        <f t="shared" si="6"/>
        <v>17</v>
      </c>
      <c r="O13" s="40">
        <f t="shared" si="6"/>
        <v>0.4</v>
      </c>
      <c r="P13" s="40">
        <f t="shared" si="6"/>
        <v>0</v>
      </c>
      <c r="Q13" s="40">
        <f t="shared" si="6"/>
        <v>0</v>
      </c>
      <c r="R13" s="41">
        <f t="shared" si="7"/>
        <v>17.399999999999999</v>
      </c>
      <c r="S13" s="42">
        <f t="shared" si="8"/>
        <v>31.2</v>
      </c>
    </row>
    <row r="14" spans="1:19" s="43" customFormat="1" x14ac:dyDescent="0.15">
      <c r="A14" s="38" t="s">
        <v>121</v>
      </c>
      <c r="B14" s="39">
        <f t="shared" si="0"/>
        <v>0</v>
      </c>
      <c r="C14" s="40">
        <f t="shared" si="0"/>
        <v>12</v>
      </c>
      <c r="D14" s="40">
        <f t="shared" si="0"/>
        <v>0.2</v>
      </c>
      <c r="E14" s="41">
        <f t="shared" si="1"/>
        <v>12.2</v>
      </c>
      <c r="F14" s="39">
        <f t="shared" si="2"/>
        <v>0</v>
      </c>
      <c r="G14" s="40">
        <f t="shared" si="2"/>
        <v>0</v>
      </c>
      <c r="H14" s="40">
        <f t="shared" si="2"/>
        <v>0</v>
      </c>
      <c r="I14" s="41">
        <f t="shared" si="3"/>
        <v>0</v>
      </c>
      <c r="J14" s="39">
        <f t="shared" si="4"/>
        <v>0.2</v>
      </c>
      <c r="K14" s="40">
        <f t="shared" si="4"/>
        <v>0.2</v>
      </c>
      <c r="L14" s="40">
        <f t="shared" si="4"/>
        <v>1.6</v>
      </c>
      <c r="M14" s="41">
        <f t="shared" si="5"/>
        <v>2</v>
      </c>
      <c r="N14" s="39">
        <f t="shared" si="6"/>
        <v>13</v>
      </c>
      <c r="O14" s="40">
        <f t="shared" si="6"/>
        <v>0</v>
      </c>
      <c r="P14" s="40">
        <f t="shared" si="6"/>
        <v>0</v>
      </c>
      <c r="Q14" s="40">
        <f t="shared" si="6"/>
        <v>0</v>
      </c>
      <c r="R14" s="41">
        <f t="shared" si="7"/>
        <v>13</v>
      </c>
      <c r="S14" s="42">
        <f t="shared" si="8"/>
        <v>27.2</v>
      </c>
    </row>
    <row r="15" spans="1:19" s="43" customFormat="1" x14ac:dyDescent="0.15">
      <c r="A15" s="38" t="s">
        <v>120</v>
      </c>
      <c r="B15" s="39">
        <f t="shared" si="0"/>
        <v>0</v>
      </c>
      <c r="C15" s="40">
        <f t="shared" si="0"/>
        <v>6.4</v>
      </c>
      <c r="D15" s="40">
        <f t="shared" si="0"/>
        <v>0.2</v>
      </c>
      <c r="E15" s="41">
        <f t="shared" si="1"/>
        <v>6.6000000000000005</v>
      </c>
      <c r="F15" s="39">
        <f t="shared" si="2"/>
        <v>0</v>
      </c>
      <c r="G15" s="40">
        <f t="shared" si="2"/>
        <v>0</v>
      </c>
      <c r="H15" s="40">
        <f t="shared" si="2"/>
        <v>0</v>
      </c>
      <c r="I15" s="41">
        <f t="shared" si="3"/>
        <v>0</v>
      </c>
      <c r="J15" s="39">
        <f t="shared" si="4"/>
        <v>0</v>
      </c>
      <c r="K15" s="40">
        <f t="shared" si="4"/>
        <v>0</v>
      </c>
      <c r="L15" s="40">
        <f t="shared" si="4"/>
        <v>1</v>
      </c>
      <c r="M15" s="41">
        <f t="shared" si="5"/>
        <v>1</v>
      </c>
      <c r="N15" s="39">
        <f t="shared" si="6"/>
        <v>6.2</v>
      </c>
      <c r="O15" s="40">
        <f t="shared" si="6"/>
        <v>0.2</v>
      </c>
      <c r="P15" s="40">
        <f t="shared" si="6"/>
        <v>0</v>
      </c>
      <c r="Q15" s="40">
        <f t="shared" si="6"/>
        <v>0</v>
      </c>
      <c r="R15" s="41">
        <f t="shared" si="7"/>
        <v>6.4</v>
      </c>
      <c r="S15" s="42">
        <f t="shared" si="8"/>
        <v>14</v>
      </c>
    </row>
    <row r="16" spans="1:19" s="43" customFormat="1" x14ac:dyDescent="0.15">
      <c r="A16" s="75"/>
      <c r="B16" s="34"/>
      <c r="C16" s="35"/>
      <c r="D16" s="35"/>
      <c r="E16" s="44"/>
      <c r="F16" s="34"/>
      <c r="G16" s="35"/>
      <c r="H16" s="35"/>
      <c r="I16" s="44"/>
      <c r="J16" s="34"/>
      <c r="K16" s="35"/>
      <c r="L16" s="35"/>
      <c r="M16" s="44"/>
      <c r="N16" s="34"/>
      <c r="O16" s="35"/>
      <c r="P16" s="35"/>
      <c r="Q16" s="35"/>
      <c r="R16" s="44"/>
      <c r="S16" s="68"/>
    </row>
    <row r="17" spans="1:39" s="43" customFormat="1" x14ac:dyDescent="0.15">
      <c r="A17" s="38" t="s">
        <v>119</v>
      </c>
      <c r="B17" s="39">
        <f t="shared" ref="B17:S17" si="9">SUM(B8:B11)</f>
        <v>0.8</v>
      </c>
      <c r="C17" s="40">
        <f t="shared" si="9"/>
        <v>47.4</v>
      </c>
      <c r="D17" s="40">
        <f t="shared" si="9"/>
        <v>0.2</v>
      </c>
      <c r="E17" s="41">
        <f t="shared" si="9"/>
        <v>48.4</v>
      </c>
      <c r="F17" s="39">
        <f t="shared" si="9"/>
        <v>0</v>
      </c>
      <c r="G17" s="40">
        <f t="shared" si="9"/>
        <v>0.4</v>
      </c>
      <c r="H17" s="40">
        <f t="shared" si="9"/>
        <v>0.8</v>
      </c>
      <c r="I17" s="41">
        <f t="shared" si="9"/>
        <v>1.2</v>
      </c>
      <c r="J17" s="39">
        <f t="shared" si="9"/>
        <v>0.4</v>
      </c>
      <c r="K17" s="40">
        <f t="shared" si="9"/>
        <v>2.8000000000000003</v>
      </c>
      <c r="L17" s="40">
        <f t="shared" si="9"/>
        <v>12.200000000000001</v>
      </c>
      <c r="M17" s="41">
        <f t="shared" si="9"/>
        <v>15.399999999999999</v>
      </c>
      <c r="N17" s="39">
        <f t="shared" si="9"/>
        <v>70.599999999999994</v>
      </c>
      <c r="O17" s="40">
        <f t="shared" si="9"/>
        <v>0</v>
      </c>
      <c r="P17" s="40">
        <f t="shared" si="9"/>
        <v>2</v>
      </c>
      <c r="Q17" s="40">
        <f t="shared" si="9"/>
        <v>1.2000000000000002</v>
      </c>
      <c r="R17" s="41">
        <f t="shared" si="9"/>
        <v>73.799999999999983</v>
      </c>
      <c r="S17" s="42">
        <f t="shared" si="9"/>
        <v>138.80000000000001</v>
      </c>
    </row>
    <row r="18" spans="1:39" s="43" customFormat="1" x14ac:dyDescent="0.15">
      <c r="A18" s="38" t="s">
        <v>118</v>
      </c>
      <c r="B18" s="39">
        <f t="shared" ref="B18:S18" si="10">SUM(B9:B12)</f>
        <v>0.4</v>
      </c>
      <c r="C18" s="40">
        <f t="shared" si="10"/>
        <v>55.6</v>
      </c>
      <c r="D18" s="40">
        <f t="shared" si="10"/>
        <v>0.60000000000000009</v>
      </c>
      <c r="E18" s="41">
        <f t="shared" si="10"/>
        <v>56.599999999999994</v>
      </c>
      <c r="F18" s="39">
        <f t="shared" si="10"/>
        <v>0</v>
      </c>
      <c r="G18" s="40">
        <f t="shared" si="10"/>
        <v>0.4</v>
      </c>
      <c r="H18" s="40">
        <f t="shared" si="10"/>
        <v>0.60000000000000009</v>
      </c>
      <c r="I18" s="41">
        <f t="shared" si="10"/>
        <v>1</v>
      </c>
      <c r="J18" s="39">
        <f t="shared" si="10"/>
        <v>0</v>
      </c>
      <c r="K18" s="40">
        <f t="shared" si="10"/>
        <v>2.2000000000000002</v>
      </c>
      <c r="L18" s="40">
        <f t="shared" si="10"/>
        <v>13</v>
      </c>
      <c r="M18" s="41">
        <f t="shared" si="10"/>
        <v>15.2</v>
      </c>
      <c r="N18" s="39">
        <f t="shared" si="10"/>
        <v>81.599999999999994</v>
      </c>
      <c r="O18" s="40">
        <f t="shared" si="10"/>
        <v>0</v>
      </c>
      <c r="P18" s="40">
        <f t="shared" si="10"/>
        <v>1.9999999999999998</v>
      </c>
      <c r="Q18" s="40">
        <f t="shared" si="10"/>
        <v>1</v>
      </c>
      <c r="R18" s="41">
        <f t="shared" si="10"/>
        <v>84.6</v>
      </c>
      <c r="S18" s="42">
        <f t="shared" si="10"/>
        <v>157.4</v>
      </c>
    </row>
    <row r="19" spans="1:39" s="43" customFormat="1" x14ac:dyDescent="0.15">
      <c r="A19" s="38" t="s">
        <v>117</v>
      </c>
      <c r="B19" s="39">
        <f t="shared" ref="B19:S19" si="11">SUM(B10:B13)</f>
        <v>0.2</v>
      </c>
      <c r="C19" s="40">
        <f t="shared" si="11"/>
        <v>54.8</v>
      </c>
      <c r="D19" s="40">
        <f t="shared" si="11"/>
        <v>0.8</v>
      </c>
      <c r="E19" s="41">
        <f t="shared" si="11"/>
        <v>55.8</v>
      </c>
      <c r="F19" s="39">
        <f t="shared" si="11"/>
        <v>0</v>
      </c>
      <c r="G19" s="40">
        <f t="shared" si="11"/>
        <v>0.4</v>
      </c>
      <c r="H19" s="40">
        <f t="shared" si="11"/>
        <v>0.4</v>
      </c>
      <c r="I19" s="41">
        <f t="shared" si="11"/>
        <v>0.8</v>
      </c>
      <c r="J19" s="39">
        <f t="shared" si="11"/>
        <v>0</v>
      </c>
      <c r="K19" s="40">
        <f t="shared" si="11"/>
        <v>0.8</v>
      </c>
      <c r="L19" s="40">
        <f t="shared" si="11"/>
        <v>11.8</v>
      </c>
      <c r="M19" s="41">
        <f t="shared" si="11"/>
        <v>12.6</v>
      </c>
      <c r="N19" s="39">
        <f t="shared" si="11"/>
        <v>83.6</v>
      </c>
      <c r="O19" s="40">
        <f t="shared" si="11"/>
        <v>0.4</v>
      </c>
      <c r="P19" s="40">
        <f t="shared" si="11"/>
        <v>1.4000000000000001</v>
      </c>
      <c r="Q19" s="40">
        <f t="shared" si="11"/>
        <v>0.8</v>
      </c>
      <c r="R19" s="41">
        <f t="shared" si="11"/>
        <v>86.199999999999989</v>
      </c>
      <c r="S19" s="42">
        <f t="shared" si="11"/>
        <v>155.39999999999998</v>
      </c>
    </row>
    <row r="20" spans="1:39" s="43" customFormat="1" x14ac:dyDescent="0.15">
      <c r="A20" s="38" t="s">
        <v>116</v>
      </c>
      <c r="B20" s="39">
        <f t="shared" ref="B20:S20" si="12">SUM(B11:B14)</f>
        <v>0.2</v>
      </c>
      <c r="C20" s="40">
        <f t="shared" si="12"/>
        <v>55.400000000000006</v>
      </c>
      <c r="D20" s="40">
        <f t="shared" si="12"/>
        <v>1</v>
      </c>
      <c r="E20" s="41">
        <f t="shared" si="12"/>
        <v>56.599999999999994</v>
      </c>
      <c r="F20" s="39">
        <f t="shared" si="12"/>
        <v>0</v>
      </c>
      <c r="G20" s="40">
        <f t="shared" si="12"/>
        <v>0</v>
      </c>
      <c r="H20" s="40">
        <f t="shared" si="12"/>
        <v>0.4</v>
      </c>
      <c r="I20" s="41">
        <f t="shared" si="12"/>
        <v>0.4</v>
      </c>
      <c r="J20" s="39">
        <f t="shared" si="12"/>
        <v>0.2</v>
      </c>
      <c r="K20" s="40">
        <f t="shared" si="12"/>
        <v>0.4</v>
      </c>
      <c r="L20" s="40">
        <f t="shared" si="12"/>
        <v>9</v>
      </c>
      <c r="M20" s="41">
        <f t="shared" si="12"/>
        <v>9.6</v>
      </c>
      <c r="N20" s="39">
        <f t="shared" si="12"/>
        <v>78.2</v>
      </c>
      <c r="O20" s="40">
        <f t="shared" si="12"/>
        <v>0.4</v>
      </c>
      <c r="P20" s="40">
        <f t="shared" si="12"/>
        <v>0.60000000000000009</v>
      </c>
      <c r="Q20" s="40">
        <f t="shared" si="12"/>
        <v>0.4</v>
      </c>
      <c r="R20" s="41">
        <f t="shared" si="12"/>
        <v>79.599999999999994</v>
      </c>
      <c r="S20" s="42">
        <f t="shared" si="12"/>
        <v>146.19999999999999</v>
      </c>
    </row>
    <row r="21" spans="1:39" s="43" customFormat="1" ht="14" thickBot="1" x14ac:dyDescent="0.2">
      <c r="A21" s="131" t="s">
        <v>115</v>
      </c>
      <c r="B21" s="54">
        <f t="shared" ref="B21:S21" si="13">SUM(B12:B15)</f>
        <v>0</v>
      </c>
      <c r="C21" s="55">
        <f t="shared" si="13"/>
        <v>44.8</v>
      </c>
      <c r="D21" s="55">
        <f t="shared" si="13"/>
        <v>1</v>
      </c>
      <c r="E21" s="76">
        <f t="shared" si="13"/>
        <v>45.800000000000004</v>
      </c>
      <c r="F21" s="54">
        <f t="shared" si="13"/>
        <v>0</v>
      </c>
      <c r="G21" s="55">
        <f t="shared" si="13"/>
        <v>0</v>
      </c>
      <c r="H21" s="55">
        <f t="shared" si="13"/>
        <v>0.2</v>
      </c>
      <c r="I21" s="76">
        <f t="shared" si="13"/>
        <v>0.2</v>
      </c>
      <c r="J21" s="54">
        <f t="shared" si="13"/>
        <v>0.2</v>
      </c>
      <c r="K21" s="55">
        <f t="shared" si="13"/>
        <v>0.2</v>
      </c>
      <c r="L21" s="55">
        <f t="shared" si="13"/>
        <v>7.6</v>
      </c>
      <c r="M21" s="76">
        <f t="shared" si="13"/>
        <v>8</v>
      </c>
      <c r="N21" s="54">
        <f t="shared" si="13"/>
        <v>58</v>
      </c>
      <c r="O21" s="55">
        <f t="shared" si="13"/>
        <v>0.60000000000000009</v>
      </c>
      <c r="P21" s="55">
        <f t="shared" si="13"/>
        <v>0.2</v>
      </c>
      <c r="Q21" s="55">
        <f t="shared" si="13"/>
        <v>0</v>
      </c>
      <c r="R21" s="76">
        <f t="shared" si="13"/>
        <v>58.8</v>
      </c>
      <c r="S21" s="304">
        <f t="shared" si="13"/>
        <v>112.8</v>
      </c>
    </row>
    <row r="22" spans="1:39" x14ac:dyDescent="0.15">
      <c r="A22" s="77"/>
      <c r="B22" s="384"/>
      <c r="C22" s="383"/>
      <c r="D22" s="383"/>
      <c r="E22" s="382"/>
      <c r="F22" s="384"/>
      <c r="G22" s="383"/>
      <c r="H22" s="383"/>
      <c r="I22" s="382"/>
      <c r="J22" s="384"/>
      <c r="K22" s="383"/>
      <c r="L22" s="383"/>
      <c r="M22" s="382"/>
      <c r="N22" s="384"/>
      <c r="O22" s="383"/>
      <c r="P22" s="383"/>
      <c r="Q22" s="383"/>
      <c r="R22" s="382"/>
      <c r="S22" s="65"/>
    </row>
    <row r="23" spans="1:39" x14ac:dyDescent="0.15">
      <c r="A23" s="75" t="s">
        <v>114</v>
      </c>
      <c r="B23" s="381">
        <f t="shared" ref="B23:O23" si="14">SUM(B8:B15)</f>
        <v>0.8</v>
      </c>
      <c r="C23" s="309">
        <f t="shared" si="14"/>
        <v>92.2</v>
      </c>
      <c r="D23" s="309">
        <f t="shared" si="14"/>
        <v>1.2</v>
      </c>
      <c r="E23" s="380">
        <f t="shared" si="14"/>
        <v>94.2</v>
      </c>
      <c r="F23" s="381">
        <f t="shared" si="14"/>
        <v>0</v>
      </c>
      <c r="G23" s="309">
        <f t="shared" si="14"/>
        <v>0.4</v>
      </c>
      <c r="H23" s="309">
        <f t="shared" si="14"/>
        <v>1</v>
      </c>
      <c r="I23" s="380">
        <f t="shared" si="14"/>
        <v>1.4</v>
      </c>
      <c r="J23" s="381">
        <f t="shared" si="14"/>
        <v>0.60000000000000009</v>
      </c>
      <c r="K23" s="309">
        <f t="shared" si="14"/>
        <v>3.0000000000000004</v>
      </c>
      <c r="L23" s="309">
        <f t="shared" si="14"/>
        <v>19.800000000000004</v>
      </c>
      <c r="M23" s="380">
        <f t="shared" si="14"/>
        <v>23.4</v>
      </c>
      <c r="N23" s="381">
        <f t="shared" si="14"/>
        <v>128.6</v>
      </c>
      <c r="O23" s="309">
        <f t="shared" si="14"/>
        <v>0.60000000000000009</v>
      </c>
      <c r="P23" s="309"/>
      <c r="Q23" s="309">
        <f>SUM(Q8:Q15)</f>
        <v>1.2000000000000002</v>
      </c>
      <c r="R23" s="380">
        <f>SUM(R8:R15)</f>
        <v>132.6</v>
      </c>
      <c r="S23" s="307">
        <f>SUM(S8:S15)</f>
        <v>251.6</v>
      </c>
    </row>
    <row r="24" spans="1:39" x14ac:dyDescent="0.15">
      <c r="A24" s="75" t="s">
        <v>11</v>
      </c>
      <c r="B24" s="381">
        <f t="shared" ref="B24:O24" si="15">MAX(B17:B21)</f>
        <v>0.8</v>
      </c>
      <c r="C24" s="309">
        <f t="shared" si="15"/>
        <v>55.6</v>
      </c>
      <c r="D24" s="309">
        <f t="shared" si="15"/>
        <v>1</v>
      </c>
      <c r="E24" s="380">
        <f t="shared" si="15"/>
        <v>56.599999999999994</v>
      </c>
      <c r="F24" s="381">
        <f t="shared" si="15"/>
        <v>0</v>
      </c>
      <c r="G24" s="309">
        <f t="shared" si="15"/>
        <v>0.4</v>
      </c>
      <c r="H24" s="309">
        <f t="shared" si="15"/>
        <v>0.8</v>
      </c>
      <c r="I24" s="380">
        <f t="shared" si="15"/>
        <v>1.2</v>
      </c>
      <c r="J24" s="381">
        <f t="shared" si="15"/>
        <v>0.4</v>
      </c>
      <c r="K24" s="309">
        <f t="shared" si="15"/>
        <v>2.8000000000000003</v>
      </c>
      <c r="L24" s="309">
        <f t="shared" si="15"/>
        <v>13</v>
      </c>
      <c r="M24" s="380">
        <f t="shared" si="15"/>
        <v>15.399999999999999</v>
      </c>
      <c r="N24" s="381">
        <f t="shared" si="15"/>
        <v>83.6</v>
      </c>
      <c r="O24" s="309">
        <f t="shared" si="15"/>
        <v>0.60000000000000009</v>
      </c>
      <c r="P24" s="309"/>
      <c r="Q24" s="309">
        <f>MAX(Q17:Q21)</f>
        <v>1.2000000000000002</v>
      </c>
      <c r="R24" s="380">
        <f>MAX(R17:R21)</f>
        <v>86.199999999999989</v>
      </c>
      <c r="S24" s="307">
        <f>MAX(S17:S21)</f>
        <v>157.4</v>
      </c>
    </row>
    <row r="25" spans="1:39" x14ac:dyDescent="0.15">
      <c r="A25" s="75" t="s">
        <v>12</v>
      </c>
      <c r="B25" s="381">
        <f t="shared" ref="B25:O25" si="16">SUM(B8:B15)/2</f>
        <v>0.4</v>
      </c>
      <c r="C25" s="309">
        <f t="shared" si="16"/>
        <v>46.1</v>
      </c>
      <c r="D25" s="309">
        <f t="shared" si="16"/>
        <v>0.6</v>
      </c>
      <c r="E25" s="380">
        <f t="shared" si="16"/>
        <v>47.1</v>
      </c>
      <c r="F25" s="381">
        <f t="shared" si="16"/>
        <v>0</v>
      </c>
      <c r="G25" s="309">
        <f t="shared" si="16"/>
        <v>0.2</v>
      </c>
      <c r="H25" s="309">
        <f t="shared" si="16"/>
        <v>0.5</v>
      </c>
      <c r="I25" s="380">
        <f t="shared" si="16"/>
        <v>0.7</v>
      </c>
      <c r="J25" s="381">
        <f t="shared" si="16"/>
        <v>0.30000000000000004</v>
      </c>
      <c r="K25" s="309">
        <f t="shared" si="16"/>
        <v>1.5000000000000002</v>
      </c>
      <c r="L25" s="309">
        <f t="shared" si="16"/>
        <v>9.9000000000000021</v>
      </c>
      <c r="M25" s="380">
        <f t="shared" si="16"/>
        <v>11.7</v>
      </c>
      <c r="N25" s="381">
        <f t="shared" si="16"/>
        <v>64.3</v>
      </c>
      <c r="O25" s="309">
        <f t="shared" si="16"/>
        <v>0.30000000000000004</v>
      </c>
      <c r="P25" s="309"/>
      <c r="Q25" s="309">
        <f>SUM(Q8:Q15)/2</f>
        <v>0.60000000000000009</v>
      </c>
      <c r="R25" s="380">
        <f>SUM(R8:R15)/2</f>
        <v>66.3</v>
      </c>
      <c r="S25" s="307">
        <f>SUM(S8:S15)/2</f>
        <v>125.8</v>
      </c>
    </row>
    <row r="26" spans="1:39" ht="14" thickBot="1" x14ac:dyDescent="0.2">
      <c r="A26" s="78"/>
      <c r="B26" s="56"/>
      <c r="C26" s="57"/>
      <c r="D26" s="57"/>
      <c r="E26" s="79"/>
      <c r="F26" s="56"/>
      <c r="G26" s="57"/>
      <c r="H26" s="57"/>
      <c r="I26" s="79"/>
      <c r="J26" s="56"/>
      <c r="K26" s="57"/>
      <c r="L26" s="57"/>
      <c r="M26" s="79"/>
      <c r="N26" s="56"/>
      <c r="O26" s="57"/>
      <c r="P26" s="57"/>
      <c r="Q26" s="57"/>
      <c r="R26" s="79"/>
      <c r="S26" s="80"/>
    </row>
    <row r="27" spans="1:39" x14ac:dyDescent="0.15">
      <c r="A27" s="81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</row>
    <row r="28" spans="1:39" ht="14" thickBot="1" x14ac:dyDescent="0.2">
      <c r="A28" s="45"/>
      <c r="B28" s="45" t="str">
        <f>Upland_Glenmore!B28</f>
        <v>Monday 12 March 2012</v>
      </c>
      <c r="D28" s="46"/>
      <c r="H28" s="45" t="str">
        <f>'cycle (2)'!B5</f>
        <v>Fine and Dry</v>
      </c>
    </row>
    <row r="29" spans="1:39" x14ac:dyDescent="0.15">
      <c r="A29" s="63"/>
      <c r="B29" s="48" t="s">
        <v>3</v>
      </c>
      <c r="C29" s="49"/>
      <c r="D29" s="49"/>
      <c r="E29" s="64"/>
      <c r="F29" s="48" t="s">
        <v>4</v>
      </c>
      <c r="G29" s="49"/>
      <c r="H29" s="49"/>
      <c r="I29" s="64"/>
      <c r="J29" s="48" t="s">
        <v>5</v>
      </c>
      <c r="K29" s="49"/>
      <c r="L29" s="49"/>
      <c r="M29" s="64"/>
      <c r="N29" s="48" t="s">
        <v>6</v>
      </c>
      <c r="O29" s="49"/>
      <c r="P29" s="49"/>
      <c r="Q29" s="49"/>
      <c r="R29" s="64"/>
      <c r="S29" s="65" t="s">
        <v>36</v>
      </c>
    </row>
    <row r="30" spans="1:39" s="43" customFormat="1" ht="14" thickBot="1" x14ac:dyDescent="0.2">
      <c r="A30" s="66"/>
      <c r="B30" s="50"/>
      <c r="C30" s="51" t="str">
        <f>C5</f>
        <v>Cent Hway</v>
      </c>
      <c r="D30" s="61"/>
      <c r="E30" s="67"/>
      <c r="F30" s="50"/>
      <c r="G30" s="51" t="str">
        <f>G5</f>
        <v>Jarden Mile</v>
      </c>
      <c r="H30" s="61"/>
      <c r="I30" s="67"/>
      <c r="J30" s="50"/>
      <c r="K30" s="51" t="str">
        <f>K5</f>
        <v>Hutt (S)</v>
      </c>
      <c r="L30" s="61"/>
      <c r="M30" s="67"/>
      <c r="N30" s="50"/>
      <c r="O30" s="51" t="str">
        <f>O5</f>
        <v>Off Ramp</v>
      </c>
      <c r="P30" s="51"/>
      <c r="Q30" s="61"/>
      <c r="R30" s="67"/>
      <c r="S30" s="82"/>
    </row>
    <row r="31" spans="1:39" s="72" customFormat="1" ht="11" x14ac:dyDescent="0.15">
      <c r="A31" s="69"/>
      <c r="B31" s="52" t="s">
        <v>24</v>
      </c>
      <c r="C31" s="53" t="s">
        <v>25</v>
      </c>
      <c r="D31" s="53" t="s">
        <v>26</v>
      </c>
      <c r="E31" s="70" t="s">
        <v>10</v>
      </c>
      <c r="F31" s="52" t="s">
        <v>24</v>
      </c>
      <c r="G31" s="53" t="s">
        <v>24</v>
      </c>
      <c r="H31" s="53" t="s">
        <v>26</v>
      </c>
      <c r="I31" s="70" t="s">
        <v>10</v>
      </c>
      <c r="J31" s="52" t="s">
        <v>24</v>
      </c>
      <c r="K31" s="53" t="s">
        <v>24</v>
      </c>
      <c r="L31" s="53" t="s">
        <v>25</v>
      </c>
      <c r="M31" s="70" t="s">
        <v>10</v>
      </c>
      <c r="N31" s="52" t="s">
        <v>24</v>
      </c>
      <c r="O31" s="53" t="s">
        <v>25</v>
      </c>
      <c r="P31" s="53" t="s">
        <v>26</v>
      </c>
      <c r="Q31" s="53" t="s">
        <v>26</v>
      </c>
      <c r="R31" s="70" t="s">
        <v>10</v>
      </c>
      <c r="S31" s="71"/>
      <c r="T31" s="386"/>
      <c r="U31" s="386"/>
      <c r="V31" s="386"/>
      <c r="W31" s="386"/>
      <c r="X31" s="386"/>
      <c r="Y31" s="386"/>
      <c r="Z31" s="386"/>
      <c r="AA31" s="386"/>
      <c r="AB31" s="386"/>
      <c r="AC31" s="386"/>
      <c r="AD31" s="386"/>
      <c r="AE31" s="386"/>
      <c r="AF31" s="386"/>
      <c r="AG31" s="386"/>
      <c r="AH31" s="386"/>
      <c r="AI31" s="386"/>
      <c r="AJ31" s="386"/>
      <c r="AK31" s="386"/>
      <c r="AL31" s="386"/>
      <c r="AM31" s="386"/>
    </row>
    <row r="32" spans="1:39" s="43" customFormat="1" x14ac:dyDescent="0.15">
      <c r="A32" s="66"/>
      <c r="B32" s="36" t="s">
        <v>28</v>
      </c>
      <c r="C32" s="37" t="s">
        <v>29</v>
      </c>
      <c r="D32" s="37" t="s">
        <v>30</v>
      </c>
      <c r="E32" s="73"/>
      <c r="F32" s="36" t="s">
        <v>27</v>
      </c>
      <c r="G32" s="37" t="s">
        <v>28</v>
      </c>
      <c r="H32" s="37" t="s">
        <v>29</v>
      </c>
      <c r="I32" s="73"/>
      <c r="J32" s="36" t="s">
        <v>30</v>
      </c>
      <c r="K32" s="37" t="s">
        <v>27</v>
      </c>
      <c r="L32" s="37" t="s">
        <v>28</v>
      </c>
      <c r="M32" s="73"/>
      <c r="N32" s="36" t="s">
        <v>29</v>
      </c>
      <c r="O32" s="37" t="s">
        <v>30</v>
      </c>
      <c r="P32" s="37" t="s">
        <v>27</v>
      </c>
      <c r="Q32" s="37" t="s">
        <v>28</v>
      </c>
      <c r="R32" s="74"/>
      <c r="S32" s="68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</row>
    <row r="33" spans="1:39" s="43" customFormat="1" x14ac:dyDescent="0.15">
      <c r="A33" s="38" t="s">
        <v>127</v>
      </c>
      <c r="B33" s="39">
        <v>1</v>
      </c>
      <c r="C33" s="40">
        <v>4</v>
      </c>
      <c r="D33" s="40">
        <v>0</v>
      </c>
      <c r="E33" s="41">
        <f t="shared" ref="E33:E40" si="17">SUM(B33:D33)</f>
        <v>5</v>
      </c>
      <c r="F33" s="39">
        <v>0</v>
      </c>
      <c r="G33" s="40">
        <v>0</v>
      </c>
      <c r="H33" s="40">
        <v>0</v>
      </c>
      <c r="I33" s="41">
        <f t="shared" ref="I33:I40" si="18">SUM(F33:H33)</f>
        <v>0</v>
      </c>
      <c r="J33" s="39">
        <v>0</v>
      </c>
      <c r="K33" s="40">
        <v>0</v>
      </c>
      <c r="L33" s="40">
        <v>3</v>
      </c>
      <c r="M33" s="41">
        <f t="shared" ref="M33:M40" si="19">SUM(J33:L33)</f>
        <v>3</v>
      </c>
      <c r="N33" s="39">
        <v>5</v>
      </c>
      <c r="O33" s="40">
        <v>0</v>
      </c>
      <c r="P33" s="40">
        <v>0</v>
      </c>
      <c r="Q33" s="40">
        <v>0</v>
      </c>
      <c r="R33" s="41">
        <f t="shared" ref="R33:R40" si="20">SUM(N33:Q33)</f>
        <v>5</v>
      </c>
      <c r="S33" s="42">
        <f t="shared" ref="S33:S40" si="21">E33+I33+M33+R33</f>
        <v>13</v>
      </c>
      <c r="T33" s="81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</row>
    <row r="34" spans="1:39" s="43" customFormat="1" x14ac:dyDescent="0.15">
      <c r="A34" s="38" t="s">
        <v>126</v>
      </c>
      <c r="B34" s="39">
        <v>1</v>
      </c>
      <c r="C34" s="40">
        <v>12</v>
      </c>
      <c r="D34" s="40">
        <v>0</v>
      </c>
      <c r="E34" s="41">
        <f t="shared" si="17"/>
        <v>13</v>
      </c>
      <c r="F34" s="39">
        <v>0</v>
      </c>
      <c r="G34" s="40">
        <v>0</v>
      </c>
      <c r="H34" s="40">
        <v>0</v>
      </c>
      <c r="I34" s="41">
        <f t="shared" si="18"/>
        <v>0</v>
      </c>
      <c r="J34" s="39">
        <v>0</v>
      </c>
      <c r="K34" s="40">
        <v>2</v>
      </c>
      <c r="L34" s="40">
        <v>4</v>
      </c>
      <c r="M34" s="41">
        <f t="shared" si="19"/>
        <v>6</v>
      </c>
      <c r="N34" s="39">
        <v>15</v>
      </c>
      <c r="O34" s="40">
        <v>0</v>
      </c>
      <c r="P34" s="40">
        <v>0</v>
      </c>
      <c r="Q34" s="40">
        <v>0</v>
      </c>
      <c r="R34" s="41">
        <f t="shared" si="20"/>
        <v>15</v>
      </c>
      <c r="S34" s="42">
        <f t="shared" si="21"/>
        <v>34</v>
      </c>
      <c r="T34" s="81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</row>
    <row r="35" spans="1:39" s="43" customFormat="1" x14ac:dyDescent="0.15">
      <c r="A35" s="38" t="s">
        <v>125</v>
      </c>
      <c r="B35" s="39">
        <v>0</v>
      </c>
      <c r="C35" s="40">
        <v>6</v>
      </c>
      <c r="D35" s="40">
        <v>0</v>
      </c>
      <c r="E35" s="41">
        <f t="shared" si="17"/>
        <v>6</v>
      </c>
      <c r="F35" s="39">
        <v>0</v>
      </c>
      <c r="G35" s="40">
        <v>0</v>
      </c>
      <c r="H35" s="40">
        <v>0</v>
      </c>
      <c r="I35" s="41">
        <f t="shared" si="18"/>
        <v>0</v>
      </c>
      <c r="J35" s="39">
        <v>0</v>
      </c>
      <c r="K35" s="40">
        <v>1</v>
      </c>
      <c r="L35" s="40">
        <v>4</v>
      </c>
      <c r="M35" s="41">
        <f t="shared" si="19"/>
        <v>5</v>
      </c>
      <c r="N35" s="39">
        <v>14</v>
      </c>
      <c r="O35" s="40">
        <v>0</v>
      </c>
      <c r="P35" s="40">
        <v>0</v>
      </c>
      <c r="Q35" s="40">
        <v>0</v>
      </c>
      <c r="R35" s="41">
        <f t="shared" si="20"/>
        <v>14</v>
      </c>
      <c r="S35" s="42">
        <f t="shared" si="21"/>
        <v>25</v>
      </c>
      <c r="T35" s="81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</row>
    <row r="36" spans="1:39" s="43" customFormat="1" x14ac:dyDescent="0.15">
      <c r="A36" s="38" t="s">
        <v>124</v>
      </c>
      <c r="B36" s="39">
        <v>0</v>
      </c>
      <c r="C36" s="40">
        <v>19</v>
      </c>
      <c r="D36" s="40">
        <v>0</v>
      </c>
      <c r="E36" s="41">
        <f t="shared" si="17"/>
        <v>19</v>
      </c>
      <c r="F36" s="39">
        <v>0</v>
      </c>
      <c r="G36" s="40">
        <v>0</v>
      </c>
      <c r="H36" s="40">
        <v>0</v>
      </c>
      <c r="I36" s="41">
        <f t="shared" si="18"/>
        <v>0</v>
      </c>
      <c r="J36" s="39">
        <v>0</v>
      </c>
      <c r="K36" s="40">
        <v>0</v>
      </c>
      <c r="L36" s="40">
        <v>2</v>
      </c>
      <c r="M36" s="41">
        <f t="shared" si="19"/>
        <v>2</v>
      </c>
      <c r="N36" s="39">
        <v>17</v>
      </c>
      <c r="O36" s="40">
        <v>0</v>
      </c>
      <c r="P36" s="40">
        <v>0</v>
      </c>
      <c r="Q36" s="40">
        <v>0</v>
      </c>
      <c r="R36" s="41">
        <f t="shared" si="20"/>
        <v>17</v>
      </c>
      <c r="S36" s="42">
        <f t="shared" si="21"/>
        <v>38</v>
      </c>
      <c r="T36" s="81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</row>
    <row r="37" spans="1:39" s="43" customFormat="1" x14ac:dyDescent="0.15">
      <c r="A37" s="38" t="s">
        <v>123</v>
      </c>
      <c r="B37" s="39">
        <v>0</v>
      </c>
      <c r="C37" s="40">
        <v>6</v>
      </c>
      <c r="D37" s="40">
        <v>0</v>
      </c>
      <c r="E37" s="41">
        <f t="shared" si="17"/>
        <v>6</v>
      </c>
      <c r="F37" s="39">
        <v>0</v>
      </c>
      <c r="G37" s="40">
        <v>0</v>
      </c>
      <c r="H37" s="40">
        <v>0</v>
      </c>
      <c r="I37" s="41">
        <f t="shared" si="18"/>
        <v>0</v>
      </c>
      <c r="J37" s="39">
        <v>0</v>
      </c>
      <c r="K37" s="40">
        <v>0</v>
      </c>
      <c r="L37" s="40">
        <v>3</v>
      </c>
      <c r="M37" s="41">
        <f t="shared" si="19"/>
        <v>3</v>
      </c>
      <c r="N37" s="39">
        <v>10</v>
      </c>
      <c r="O37" s="40">
        <v>0</v>
      </c>
      <c r="P37" s="40">
        <v>1</v>
      </c>
      <c r="Q37" s="40">
        <v>0</v>
      </c>
      <c r="R37" s="41">
        <f t="shared" si="20"/>
        <v>11</v>
      </c>
      <c r="S37" s="42">
        <f t="shared" si="21"/>
        <v>20</v>
      </c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</row>
    <row r="38" spans="1:39" s="43" customFormat="1" x14ac:dyDescent="0.15">
      <c r="A38" s="38" t="s">
        <v>122</v>
      </c>
      <c r="B38" s="39">
        <v>0</v>
      </c>
      <c r="C38" s="40">
        <v>10</v>
      </c>
      <c r="D38" s="40">
        <v>1</v>
      </c>
      <c r="E38" s="41">
        <f t="shared" si="17"/>
        <v>11</v>
      </c>
      <c r="F38" s="39">
        <v>0</v>
      </c>
      <c r="G38" s="40">
        <v>0</v>
      </c>
      <c r="H38" s="40">
        <v>0</v>
      </c>
      <c r="I38" s="41">
        <f t="shared" si="18"/>
        <v>0</v>
      </c>
      <c r="J38" s="39">
        <v>0</v>
      </c>
      <c r="K38" s="40">
        <v>0</v>
      </c>
      <c r="L38" s="40">
        <v>3</v>
      </c>
      <c r="M38" s="41">
        <f t="shared" si="19"/>
        <v>3</v>
      </c>
      <c r="N38" s="39">
        <v>18</v>
      </c>
      <c r="O38" s="40">
        <v>0</v>
      </c>
      <c r="P38" s="40">
        <v>0</v>
      </c>
      <c r="Q38" s="40">
        <v>0</v>
      </c>
      <c r="R38" s="41">
        <f t="shared" si="20"/>
        <v>18</v>
      </c>
      <c r="S38" s="42">
        <f t="shared" si="21"/>
        <v>32</v>
      </c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</row>
    <row r="39" spans="1:39" s="43" customFormat="1" x14ac:dyDescent="0.15">
      <c r="A39" s="38" t="s">
        <v>121</v>
      </c>
      <c r="B39" s="39">
        <v>0</v>
      </c>
      <c r="C39" s="40">
        <v>12</v>
      </c>
      <c r="D39" s="40">
        <v>0</v>
      </c>
      <c r="E39" s="41">
        <f t="shared" si="17"/>
        <v>12</v>
      </c>
      <c r="F39" s="39">
        <v>0</v>
      </c>
      <c r="G39" s="40">
        <v>0</v>
      </c>
      <c r="H39" s="40">
        <v>0</v>
      </c>
      <c r="I39" s="41">
        <f t="shared" si="18"/>
        <v>0</v>
      </c>
      <c r="J39" s="39">
        <v>0</v>
      </c>
      <c r="K39" s="40">
        <v>0</v>
      </c>
      <c r="L39" s="40">
        <v>1</v>
      </c>
      <c r="M39" s="41">
        <f t="shared" si="19"/>
        <v>1</v>
      </c>
      <c r="N39" s="39">
        <v>8</v>
      </c>
      <c r="O39" s="40">
        <v>0</v>
      </c>
      <c r="P39" s="40">
        <v>0</v>
      </c>
      <c r="Q39" s="40">
        <v>0</v>
      </c>
      <c r="R39" s="41">
        <f t="shared" si="20"/>
        <v>8</v>
      </c>
      <c r="S39" s="42">
        <f t="shared" si="21"/>
        <v>21</v>
      </c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</row>
    <row r="40" spans="1:39" s="43" customFormat="1" x14ac:dyDescent="0.15">
      <c r="A40" s="38" t="s">
        <v>120</v>
      </c>
      <c r="B40" s="39">
        <v>0</v>
      </c>
      <c r="C40" s="40">
        <v>4</v>
      </c>
      <c r="D40" s="40">
        <v>0</v>
      </c>
      <c r="E40" s="41">
        <f t="shared" si="17"/>
        <v>4</v>
      </c>
      <c r="F40" s="39">
        <v>0</v>
      </c>
      <c r="G40" s="40">
        <v>0</v>
      </c>
      <c r="H40" s="40">
        <v>0</v>
      </c>
      <c r="I40" s="41">
        <f t="shared" si="18"/>
        <v>0</v>
      </c>
      <c r="J40" s="39">
        <v>0</v>
      </c>
      <c r="K40" s="40">
        <v>0</v>
      </c>
      <c r="L40" s="40">
        <v>0</v>
      </c>
      <c r="M40" s="41">
        <f t="shared" si="19"/>
        <v>0</v>
      </c>
      <c r="N40" s="39">
        <v>2</v>
      </c>
      <c r="O40" s="40">
        <v>0</v>
      </c>
      <c r="P40" s="40">
        <v>0</v>
      </c>
      <c r="Q40" s="40">
        <v>0</v>
      </c>
      <c r="R40" s="41">
        <f t="shared" si="20"/>
        <v>2</v>
      </c>
      <c r="S40" s="42">
        <f t="shared" si="21"/>
        <v>6</v>
      </c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</row>
    <row r="41" spans="1:39" s="43" customFormat="1" ht="14" thickBot="1" x14ac:dyDescent="0.2">
      <c r="A41" s="75"/>
      <c r="B41" s="34"/>
      <c r="C41" s="35"/>
      <c r="D41" s="35"/>
      <c r="E41" s="44"/>
      <c r="F41" s="34"/>
      <c r="G41" s="35"/>
      <c r="H41" s="35"/>
      <c r="I41" s="44"/>
      <c r="J41" s="34"/>
      <c r="K41" s="35"/>
      <c r="L41" s="35"/>
      <c r="M41" s="44"/>
      <c r="N41" s="34"/>
      <c r="O41" s="35"/>
      <c r="P41" s="35"/>
      <c r="Q41" s="35"/>
      <c r="R41" s="44"/>
      <c r="S41" s="82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</row>
    <row r="42" spans="1:39" s="43" customFormat="1" ht="14" hidden="1" thickBot="1" x14ac:dyDescent="0.2">
      <c r="A42" s="75" t="s">
        <v>119</v>
      </c>
      <c r="B42" s="34">
        <f>SUM(B33:B40)</f>
        <v>2</v>
      </c>
      <c r="C42" s="35">
        <f>SUM(C33:C40)</f>
        <v>73</v>
      </c>
      <c r="D42" s="35">
        <f>SUM(D33:D40)</f>
        <v>1</v>
      </c>
      <c r="E42" s="44">
        <f>SUM(E33:E36)</f>
        <v>43</v>
      </c>
      <c r="F42" s="34">
        <f>SUM(F33:F40)</f>
        <v>0</v>
      </c>
      <c r="G42" s="35">
        <f>SUM(G33:G40)</f>
        <v>0</v>
      </c>
      <c r="H42" s="35">
        <f>SUM(H33:H40)</f>
        <v>0</v>
      </c>
      <c r="I42" s="44">
        <f>SUM(I33:I36)</f>
        <v>0</v>
      </c>
      <c r="J42" s="34">
        <f>SUM(J33:J40)</f>
        <v>0</v>
      </c>
      <c r="K42" s="35">
        <f>SUM(K33:K40)</f>
        <v>3</v>
      </c>
      <c r="L42" s="35">
        <f>SUM(L33:L40)</f>
        <v>20</v>
      </c>
      <c r="M42" s="44">
        <f>SUM(M33:M36)</f>
        <v>16</v>
      </c>
      <c r="N42" s="34">
        <f>SUM(N33:N40)</f>
        <v>89</v>
      </c>
      <c r="O42" s="35">
        <f>SUM(O33:O40)</f>
        <v>0</v>
      </c>
      <c r="P42" s="35"/>
      <c r="Q42" s="35">
        <f>SUM(Q33:Q40)</f>
        <v>0</v>
      </c>
      <c r="R42" s="44">
        <f t="shared" ref="R42:S46" si="22">SUM(R33:R36)</f>
        <v>51</v>
      </c>
      <c r="S42" s="200">
        <f t="shared" si="22"/>
        <v>110</v>
      </c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</row>
    <row r="43" spans="1:39" s="43" customFormat="1" ht="14" hidden="1" thickBot="1" x14ac:dyDescent="0.2">
      <c r="A43" s="75" t="s">
        <v>118</v>
      </c>
      <c r="B43" s="34">
        <f t="shared" ref="B43:D46" si="23">SUM(B34:B37)</f>
        <v>1</v>
      </c>
      <c r="C43" s="35">
        <f t="shared" si="23"/>
        <v>43</v>
      </c>
      <c r="D43" s="35">
        <f t="shared" si="23"/>
        <v>0</v>
      </c>
      <c r="E43" s="44">
        <f>SUM(E34:E37)</f>
        <v>44</v>
      </c>
      <c r="F43" s="34">
        <f t="shared" ref="F43:H46" si="24">SUM(F34:F37)</f>
        <v>0</v>
      </c>
      <c r="G43" s="35">
        <f t="shared" si="24"/>
        <v>0</v>
      </c>
      <c r="H43" s="35">
        <f t="shared" si="24"/>
        <v>0</v>
      </c>
      <c r="I43" s="44">
        <f>SUM(I34:I37)</f>
        <v>0</v>
      </c>
      <c r="J43" s="34">
        <f t="shared" ref="J43:L46" si="25">SUM(J34:J37)</f>
        <v>0</v>
      </c>
      <c r="K43" s="35">
        <f t="shared" si="25"/>
        <v>3</v>
      </c>
      <c r="L43" s="35">
        <f t="shared" si="25"/>
        <v>13</v>
      </c>
      <c r="M43" s="44">
        <f>SUM(M34:M37)</f>
        <v>16</v>
      </c>
      <c r="N43" s="34">
        <f t="shared" ref="N43:O46" si="26">SUM(N34:N37)</f>
        <v>56</v>
      </c>
      <c r="O43" s="35">
        <f t="shared" si="26"/>
        <v>0</v>
      </c>
      <c r="P43" s="35"/>
      <c r="Q43" s="35">
        <f>SUM(Q34:Q37)</f>
        <v>0</v>
      </c>
      <c r="R43" s="44">
        <f t="shared" si="22"/>
        <v>57</v>
      </c>
      <c r="S43" s="200">
        <f t="shared" si="22"/>
        <v>117</v>
      </c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</row>
    <row r="44" spans="1:39" s="43" customFormat="1" ht="14" hidden="1" thickBot="1" x14ac:dyDescent="0.2">
      <c r="A44" s="75" t="s">
        <v>117</v>
      </c>
      <c r="B44" s="34">
        <f t="shared" si="23"/>
        <v>0</v>
      </c>
      <c r="C44" s="35">
        <f t="shared" si="23"/>
        <v>41</v>
      </c>
      <c r="D44" s="35">
        <f t="shared" si="23"/>
        <v>1</v>
      </c>
      <c r="E44" s="44">
        <f>SUM(E35:E38)</f>
        <v>42</v>
      </c>
      <c r="F44" s="34">
        <f t="shared" si="24"/>
        <v>0</v>
      </c>
      <c r="G44" s="35">
        <f t="shared" si="24"/>
        <v>0</v>
      </c>
      <c r="H44" s="35">
        <f t="shared" si="24"/>
        <v>0</v>
      </c>
      <c r="I44" s="44">
        <f>SUM(I35:I38)</f>
        <v>0</v>
      </c>
      <c r="J44" s="34">
        <f t="shared" si="25"/>
        <v>0</v>
      </c>
      <c r="K44" s="35">
        <f t="shared" si="25"/>
        <v>1</v>
      </c>
      <c r="L44" s="35">
        <f t="shared" si="25"/>
        <v>12</v>
      </c>
      <c r="M44" s="44">
        <f>SUM(M35:M38)</f>
        <v>13</v>
      </c>
      <c r="N44" s="34">
        <f t="shared" si="26"/>
        <v>59</v>
      </c>
      <c r="O44" s="35">
        <f t="shared" si="26"/>
        <v>0</v>
      </c>
      <c r="P44" s="35"/>
      <c r="Q44" s="35">
        <f>SUM(Q35:Q38)</f>
        <v>0</v>
      </c>
      <c r="R44" s="44">
        <f t="shared" si="22"/>
        <v>60</v>
      </c>
      <c r="S44" s="200">
        <f t="shared" si="22"/>
        <v>115</v>
      </c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</row>
    <row r="45" spans="1:39" s="43" customFormat="1" ht="14" hidden="1" thickBot="1" x14ac:dyDescent="0.2">
      <c r="A45" s="75" t="s">
        <v>116</v>
      </c>
      <c r="B45" s="34">
        <f t="shared" si="23"/>
        <v>0</v>
      </c>
      <c r="C45" s="35">
        <f t="shared" si="23"/>
        <v>47</v>
      </c>
      <c r="D45" s="35">
        <f t="shared" si="23"/>
        <v>1</v>
      </c>
      <c r="E45" s="44">
        <f>SUM(E36:E39)</f>
        <v>48</v>
      </c>
      <c r="F45" s="34">
        <f t="shared" si="24"/>
        <v>0</v>
      </c>
      <c r="G45" s="35">
        <f t="shared" si="24"/>
        <v>0</v>
      </c>
      <c r="H45" s="35">
        <f t="shared" si="24"/>
        <v>0</v>
      </c>
      <c r="I45" s="44">
        <f>SUM(I36:I39)</f>
        <v>0</v>
      </c>
      <c r="J45" s="34">
        <f t="shared" si="25"/>
        <v>0</v>
      </c>
      <c r="K45" s="35">
        <f t="shared" si="25"/>
        <v>0</v>
      </c>
      <c r="L45" s="35">
        <f t="shared" si="25"/>
        <v>9</v>
      </c>
      <c r="M45" s="44">
        <f>SUM(M36:M39)</f>
        <v>9</v>
      </c>
      <c r="N45" s="34">
        <f t="shared" si="26"/>
        <v>53</v>
      </c>
      <c r="O45" s="35">
        <f t="shared" si="26"/>
        <v>0</v>
      </c>
      <c r="P45" s="35"/>
      <c r="Q45" s="35">
        <f>SUM(Q36:Q39)</f>
        <v>0</v>
      </c>
      <c r="R45" s="44">
        <f t="shared" si="22"/>
        <v>54</v>
      </c>
      <c r="S45" s="200">
        <f t="shared" si="22"/>
        <v>111</v>
      </c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</row>
    <row r="46" spans="1:39" s="43" customFormat="1" ht="14" hidden="1" thickBot="1" x14ac:dyDescent="0.2">
      <c r="A46" s="78" t="s">
        <v>115</v>
      </c>
      <c r="B46" s="59">
        <f t="shared" si="23"/>
        <v>0</v>
      </c>
      <c r="C46" s="60">
        <f t="shared" si="23"/>
        <v>32</v>
      </c>
      <c r="D46" s="60">
        <f t="shared" si="23"/>
        <v>1</v>
      </c>
      <c r="E46" s="83">
        <f>SUM(E37:E40)</f>
        <v>33</v>
      </c>
      <c r="F46" s="59">
        <f t="shared" si="24"/>
        <v>0</v>
      </c>
      <c r="G46" s="60">
        <f t="shared" si="24"/>
        <v>0</v>
      </c>
      <c r="H46" s="60">
        <f t="shared" si="24"/>
        <v>0</v>
      </c>
      <c r="I46" s="83">
        <f>SUM(I37:I40)</f>
        <v>0</v>
      </c>
      <c r="J46" s="59">
        <f t="shared" si="25"/>
        <v>0</v>
      </c>
      <c r="K46" s="60">
        <f t="shared" si="25"/>
        <v>0</v>
      </c>
      <c r="L46" s="60">
        <f t="shared" si="25"/>
        <v>7</v>
      </c>
      <c r="M46" s="83">
        <f>SUM(M37:M40)</f>
        <v>7</v>
      </c>
      <c r="N46" s="59">
        <f t="shared" si="26"/>
        <v>38</v>
      </c>
      <c r="O46" s="60">
        <f t="shared" si="26"/>
        <v>0</v>
      </c>
      <c r="P46" s="60"/>
      <c r="Q46" s="60">
        <f>SUM(Q37:Q40)</f>
        <v>0</v>
      </c>
      <c r="R46" s="83">
        <f t="shared" si="22"/>
        <v>39</v>
      </c>
      <c r="S46" s="50">
        <f t="shared" si="22"/>
        <v>79</v>
      </c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</row>
    <row r="47" spans="1:39" x14ac:dyDescent="0.15">
      <c r="A47" s="77"/>
      <c r="B47" s="384"/>
      <c r="C47" s="383"/>
      <c r="D47" s="383"/>
      <c r="E47" s="382"/>
      <c r="F47" s="384"/>
      <c r="G47" s="383"/>
      <c r="H47" s="383"/>
      <c r="I47" s="382"/>
      <c r="J47" s="384"/>
      <c r="K47" s="383"/>
      <c r="L47" s="383"/>
      <c r="M47" s="382"/>
      <c r="N47" s="384"/>
      <c r="O47" s="383"/>
      <c r="P47" s="383"/>
      <c r="Q47" s="383"/>
      <c r="R47" s="382"/>
      <c r="S47" s="4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</row>
    <row r="48" spans="1:39" x14ac:dyDescent="0.15">
      <c r="A48" s="75" t="s">
        <v>114</v>
      </c>
      <c r="B48" s="381">
        <f t="shared" ref="B48:S48" si="27">SUM(B33:B40)</f>
        <v>2</v>
      </c>
      <c r="C48" s="309">
        <f t="shared" si="27"/>
        <v>73</v>
      </c>
      <c r="D48" s="309">
        <f t="shared" si="27"/>
        <v>1</v>
      </c>
      <c r="E48" s="380">
        <f t="shared" si="27"/>
        <v>76</v>
      </c>
      <c r="F48" s="381">
        <f t="shared" si="27"/>
        <v>0</v>
      </c>
      <c r="G48" s="309">
        <f t="shared" si="27"/>
        <v>0</v>
      </c>
      <c r="H48" s="309">
        <f t="shared" si="27"/>
        <v>0</v>
      </c>
      <c r="I48" s="380">
        <f t="shared" si="27"/>
        <v>0</v>
      </c>
      <c r="J48" s="381">
        <f t="shared" si="27"/>
        <v>0</v>
      </c>
      <c r="K48" s="309">
        <f t="shared" si="27"/>
        <v>3</v>
      </c>
      <c r="L48" s="309">
        <f t="shared" si="27"/>
        <v>20</v>
      </c>
      <c r="M48" s="380">
        <f t="shared" si="27"/>
        <v>23</v>
      </c>
      <c r="N48" s="381">
        <f t="shared" si="27"/>
        <v>89</v>
      </c>
      <c r="O48" s="309">
        <f t="shared" si="27"/>
        <v>0</v>
      </c>
      <c r="P48" s="309">
        <f t="shared" si="27"/>
        <v>1</v>
      </c>
      <c r="Q48" s="309">
        <f t="shared" si="27"/>
        <v>0</v>
      </c>
      <c r="R48" s="380">
        <f t="shared" si="27"/>
        <v>90</v>
      </c>
      <c r="S48" s="385">
        <f t="shared" si="27"/>
        <v>189</v>
      </c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</row>
    <row r="49" spans="1:39" x14ac:dyDescent="0.15">
      <c r="A49" s="75" t="s">
        <v>11</v>
      </c>
      <c r="B49" s="381">
        <f t="shared" ref="B49:S49" si="28">MAX(B42:B46)</f>
        <v>2</v>
      </c>
      <c r="C49" s="309">
        <f t="shared" si="28"/>
        <v>73</v>
      </c>
      <c r="D49" s="309">
        <f t="shared" si="28"/>
        <v>1</v>
      </c>
      <c r="E49" s="380">
        <f t="shared" si="28"/>
        <v>48</v>
      </c>
      <c r="F49" s="381">
        <f t="shared" si="28"/>
        <v>0</v>
      </c>
      <c r="G49" s="309">
        <f t="shared" si="28"/>
        <v>0</v>
      </c>
      <c r="H49" s="309">
        <f t="shared" si="28"/>
        <v>0</v>
      </c>
      <c r="I49" s="380">
        <f t="shared" si="28"/>
        <v>0</v>
      </c>
      <c r="J49" s="381">
        <f t="shared" si="28"/>
        <v>0</v>
      </c>
      <c r="K49" s="309">
        <f t="shared" si="28"/>
        <v>3</v>
      </c>
      <c r="L49" s="309">
        <f t="shared" si="28"/>
        <v>20</v>
      </c>
      <c r="M49" s="380">
        <f t="shared" si="28"/>
        <v>16</v>
      </c>
      <c r="N49" s="381">
        <f t="shared" si="28"/>
        <v>89</v>
      </c>
      <c r="O49" s="309">
        <f t="shared" si="28"/>
        <v>0</v>
      </c>
      <c r="P49" s="309">
        <f t="shared" si="28"/>
        <v>0</v>
      </c>
      <c r="Q49" s="309">
        <f t="shared" si="28"/>
        <v>0</v>
      </c>
      <c r="R49" s="380">
        <f t="shared" si="28"/>
        <v>60</v>
      </c>
      <c r="S49" s="385">
        <f t="shared" si="28"/>
        <v>117</v>
      </c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</row>
    <row r="50" spans="1:39" x14ac:dyDescent="0.15">
      <c r="A50" s="75" t="s">
        <v>12</v>
      </c>
      <c r="B50" s="381">
        <f t="shared" ref="B50:S50" si="29">SUM(B33:B40)/2</f>
        <v>1</v>
      </c>
      <c r="C50" s="309">
        <f t="shared" si="29"/>
        <v>36.5</v>
      </c>
      <c r="D50" s="309">
        <f t="shared" si="29"/>
        <v>0.5</v>
      </c>
      <c r="E50" s="380">
        <f t="shared" si="29"/>
        <v>38</v>
      </c>
      <c r="F50" s="381">
        <f t="shared" si="29"/>
        <v>0</v>
      </c>
      <c r="G50" s="309">
        <f t="shared" si="29"/>
        <v>0</v>
      </c>
      <c r="H50" s="309">
        <f t="shared" si="29"/>
        <v>0</v>
      </c>
      <c r="I50" s="380">
        <f t="shared" si="29"/>
        <v>0</v>
      </c>
      <c r="J50" s="381">
        <f t="shared" si="29"/>
        <v>0</v>
      </c>
      <c r="K50" s="309">
        <f t="shared" si="29"/>
        <v>1.5</v>
      </c>
      <c r="L50" s="309">
        <f t="shared" si="29"/>
        <v>10</v>
      </c>
      <c r="M50" s="380">
        <f t="shared" si="29"/>
        <v>11.5</v>
      </c>
      <c r="N50" s="381">
        <f t="shared" si="29"/>
        <v>44.5</v>
      </c>
      <c r="O50" s="309">
        <f t="shared" si="29"/>
        <v>0</v>
      </c>
      <c r="P50" s="309">
        <f t="shared" si="29"/>
        <v>0.5</v>
      </c>
      <c r="Q50" s="309">
        <f t="shared" si="29"/>
        <v>0</v>
      </c>
      <c r="R50" s="380">
        <f t="shared" si="29"/>
        <v>45</v>
      </c>
      <c r="S50" s="307">
        <f t="shared" si="29"/>
        <v>94.5</v>
      </c>
    </row>
    <row r="51" spans="1:39" ht="14" thickBot="1" x14ac:dyDescent="0.2">
      <c r="A51" s="78"/>
      <c r="B51" s="56"/>
      <c r="C51" s="57"/>
      <c r="D51" s="57"/>
      <c r="E51" s="79"/>
      <c r="F51" s="56"/>
      <c r="G51" s="57"/>
      <c r="H51" s="57"/>
      <c r="I51" s="79"/>
      <c r="J51" s="56"/>
      <c r="K51" s="57"/>
      <c r="L51" s="57"/>
      <c r="M51" s="79"/>
      <c r="N51" s="56"/>
      <c r="O51" s="57"/>
      <c r="P51" s="57"/>
      <c r="Q51" s="57"/>
      <c r="R51" s="79"/>
      <c r="S51" s="80"/>
    </row>
    <row r="52" spans="1:39" x14ac:dyDescent="0.15">
      <c r="A52" s="81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</row>
    <row r="53" spans="1:39" ht="14" thickBot="1" x14ac:dyDescent="0.2">
      <c r="A53" s="45"/>
      <c r="B53" s="45" t="str">
        <f>Upland_Glenmore!B53</f>
        <v>Tuesday 13 March 2012</v>
      </c>
      <c r="D53" s="46"/>
      <c r="H53" s="45" t="str">
        <f>'cycle (2)'!B5</f>
        <v>Fine and Dry</v>
      </c>
    </row>
    <row r="54" spans="1:39" x14ac:dyDescent="0.15">
      <c r="A54" s="63"/>
      <c r="B54" s="48" t="s">
        <v>3</v>
      </c>
      <c r="C54" s="49"/>
      <c r="D54" s="49"/>
      <c r="E54" s="64"/>
      <c r="F54" s="48" t="s">
        <v>4</v>
      </c>
      <c r="G54" s="49"/>
      <c r="H54" s="49"/>
      <c r="I54" s="64"/>
      <c r="J54" s="48" t="s">
        <v>5</v>
      </c>
      <c r="K54" s="49"/>
      <c r="L54" s="49"/>
      <c r="M54" s="64"/>
      <c r="N54" s="48" t="s">
        <v>6</v>
      </c>
      <c r="O54" s="49"/>
      <c r="P54" s="49"/>
      <c r="Q54" s="49"/>
      <c r="R54" s="64"/>
      <c r="S54" s="65" t="s">
        <v>36</v>
      </c>
    </row>
    <row r="55" spans="1:39" s="43" customFormat="1" ht="14" thickBot="1" x14ac:dyDescent="0.2">
      <c r="A55" s="66"/>
      <c r="B55" s="50"/>
      <c r="C55" s="51" t="str">
        <f>C30</f>
        <v>Cent Hway</v>
      </c>
      <c r="D55" s="61"/>
      <c r="E55" s="67"/>
      <c r="F55" s="50"/>
      <c r="G55" s="51" t="str">
        <f>G30</f>
        <v>Jarden Mile</v>
      </c>
      <c r="H55" s="61"/>
      <c r="I55" s="67"/>
      <c r="J55" s="50"/>
      <c r="K55" s="51" t="str">
        <f>K30</f>
        <v>Hutt (S)</v>
      </c>
      <c r="L55" s="61"/>
      <c r="M55" s="67"/>
      <c r="N55" s="50"/>
      <c r="O55" s="51" t="str">
        <f>O30</f>
        <v>Off Ramp</v>
      </c>
      <c r="P55" s="51"/>
      <c r="Q55" s="61"/>
      <c r="R55" s="67"/>
      <c r="S55" s="82"/>
    </row>
    <row r="56" spans="1:39" s="72" customFormat="1" ht="11" x14ac:dyDescent="0.15">
      <c r="A56" s="69"/>
      <c r="B56" s="52" t="s">
        <v>24</v>
      </c>
      <c r="C56" s="53" t="s">
        <v>25</v>
      </c>
      <c r="D56" s="53" t="s">
        <v>26</v>
      </c>
      <c r="E56" s="70" t="s">
        <v>10</v>
      </c>
      <c r="F56" s="52" t="s">
        <v>24</v>
      </c>
      <c r="G56" s="53" t="s">
        <v>24</v>
      </c>
      <c r="H56" s="53" t="s">
        <v>26</v>
      </c>
      <c r="I56" s="70" t="s">
        <v>10</v>
      </c>
      <c r="J56" s="52" t="s">
        <v>24</v>
      </c>
      <c r="K56" s="53" t="s">
        <v>24</v>
      </c>
      <c r="L56" s="53" t="s">
        <v>25</v>
      </c>
      <c r="M56" s="70" t="s">
        <v>10</v>
      </c>
      <c r="N56" s="52" t="s">
        <v>24</v>
      </c>
      <c r="O56" s="53" t="s">
        <v>25</v>
      </c>
      <c r="P56" s="53" t="s">
        <v>26</v>
      </c>
      <c r="Q56" s="53" t="s">
        <v>26</v>
      </c>
      <c r="R56" s="70" t="s">
        <v>10</v>
      </c>
      <c r="S56" s="71"/>
    </row>
    <row r="57" spans="1:39" s="43" customFormat="1" x14ac:dyDescent="0.15">
      <c r="A57" s="66"/>
      <c r="B57" s="36" t="s">
        <v>28</v>
      </c>
      <c r="C57" s="37" t="s">
        <v>29</v>
      </c>
      <c r="D57" s="37" t="s">
        <v>30</v>
      </c>
      <c r="E57" s="73"/>
      <c r="F57" s="36" t="s">
        <v>27</v>
      </c>
      <c r="G57" s="37" t="s">
        <v>28</v>
      </c>
      <c r="H57" s="37" t="s">
        <v>29</v>
      </c>
      <c r="I57" s="73"/>
      <c r="J57" s="36" t="s">
        <v>30</v>
      </c>
      <c r="K57" s="37" t="s">
        <v>27</v>
      </c>
      <c r="L57" s="37" t="s">
        <v>28</v>
      </c>
      <c r="M57" s="73"/>
      <c r="N57" s="36" t="s">
        <v>29</v>
      </c>
      <c r="O57" s="37" t="s">
        <v>30</v>
      </c>
      <c r="P57" s="37" t="s">
        <v>27</v>
      </c>
      <c r="Q57" s="37" t="s">
        <v>28</v>
      </c>
      <c r="R57" s="74"/>
      <c r="S57" s="68"/>
    </row>
    <row r="58" spans="1:39" s="43" customFormat="1" x14ac:dyDescent="0.15">
      <c r="A58" s="38" t="s">
        <v>127</v>
      </c>
      <c r="B58" s="39">
        <v>1</v>
      </c>
      <c r="C58" s="40">
        <v>7</v>
      </c>
      <c r="D58" s="40">
        <v>0</v>
      </c>
      <c r="E58" s="41">
        <f t="shared" ref="E58:E65" si="30">SUM(B58:D58)</f>
        <v>8</v>
      </c>
      <c r="F58" s="39">
        <v>0</v>
      </c>
      <c r="G58" s="40">
        <v>0</v>
      </c>
      <c r="H58" s="40">
        <v>0</v>
      </c>
      <c r="I58" s="41">
        <f t="shared" ref="I58:I65" si="31">SUM(F58:H58)</f>
        <v>0</v>
      </c>
      <c r="J58" s="39">
        <v>0</v>
      </c>
      <c r="K58" s="40">
        <v>0</v>
      </c>
      <c r="L58" s="40">
        <v>4</v>
      </c>
      <c r="M58" s="41">
        <f t="shared" ref="M58:M65" si="32">SUM(J58:L58)</f>
        <v>4</v>
      </c>
      <c r="N58" s="39">
        <v>18</v>
      </c>
      <c r="O58" s="40">
        <v>0</v>
      </c>
      <c r="P58" s="40">
        <v>0</v>
      </c>
      <c r="Q58" s="40">
        <v>0</v>
      </c>
      <c r="R58" s="41">
        <f t="shared" ref="R58:R65" si="33">SUM(N58:Q58)</f>
        <v>18</v>
      </c>
      <c r="S58" s="42">
        <f t="shared" ref="S58:S65" si="34">E58+I58+M58+R58</f>
        <v>30</v>
      </c>
    </row>
    <row r="59" spans="1:39" s="43" customFormat="1" x14ac:dyDescent="0.15">
      <c r="A59" s="38" t="s">
        <v>126</v>
      </c>
      <c r="B59" s="39">
        <v>0</v>
      </c>
      <c r="C59" s="40">
        <v>14</v>
      </c>
      <c r="D59" s="40">
        <v>0</v>
      </c>
      <c r="E59" s="41">
        <f t="shared" si="30"/>
        <v>14</v>
      </c>
      <c r="F59" s="39">
        <v>0</v>
      </c>
      <c r="G59" s="40">
        <v>0</v>
      </c>
      <c r="H59" s="40">
        <v>1</v>
      </c>
      <c r="I59" s="41">
        <f t="shared" si="31"/>
        <v>1</v>
      </c>
      <c r="J59" s="39">
        <v>0</v>
      </c>
      <c r="K59" s="40">
        <v>2</v>
      </c>
      <c r="L59" s="40">
        <v>4</v>
      </c>
      <c r="M59" s="41">
        <f t="shared" si="32"/>
        <v>6</v>
      </c>
      <c r="N59" s="39">
        <v>23</v>
      </c>
      <c r="O59" s="40">
        <v>0</v>
      </c>
      <c r="P59" s="40">
        <v>0</v>
      </c>
      <c r="Q59" s="40">
        <v>0</v>
      </c>
      <c r="R59" s="41">
        <f t="shared" si="33"/>
        <v>23</v>
      </c>
      <c r="S59" s="42">
        <f t="shared" si="34"/>
        <v>44</v>
      </c>
    </row>
    <row r="60" spans="1:39" s="43" customFormat="1" x14ac:dyDescent="0.15">
      <c r="A60" s="38" t="s">
        <v>125</v>
      </c>
      <c r="B60" s="39">
        <v>0</v>
      </c>
      <c r="C60" s="40">
        <v>15</v>
      </c>
      <c r="D60" s="40">
        <v>0</v>
      </c>
      <c r="E60" s="41">
        <f t="shared" si="30"/>
        <v>15</v>
      </c>
      <c r="F60" s="39">
        <v>0</v>
      </c>
      <c r="G60" s="40">
        <v>2</v>
      </c>
      <c r="H60" s="40">
        <v>0</v>
      </c>
      <c r="I60" s="41">
        <f t="shared" si="31"/>
        <v>2</v>
      </c>
      <c r="J60" s="39">
        <v>0</v>
      </c>
      <c r="K60" s="40">
        <v>1</v>
      </c>
      <c r="L60" s="40">
        <v>9</v>
      </c>
      <c r="M60" s="41">
        <f t="shared" si="32"/>
        <v>10</v>
      </c>
      <c r="N60" s="39">
        <v>25</v>
      </c>
      <c r="O60" s="40">
        <v>0</v>
      </c>
      <c r="P60" s="40">
        <v>1</v>
      </c>
      <c r="Q60" s="40">
        <v>2</v>
      </c>
      <c r="R60" s="41">
        <f t="shared" si="33"/>
        <v>28</v>
      </c>
      <c r="S60" s="42">
        <f t="shared" si="34"/>
        <v>55</v>
      </c>
    </row>
    <row r="61" spans="1:39" s="43" customFormat="1" x14ac:dyDescent="0.15">
      <c r="A61" s="38" t="s">
        <v>124</v>
      </c>
      <c r="B61" s="39">
        <v>0</v>
      </c>
      <c r="C61" s="40">
        <v>22</v>
      </c>
      <c r="D61" s="40">
        <v>1</v>
      </c>
      <c r="E61" s="41">
        <f t="shared" si="30"/>
        <v>23</v>
      </c>
      <c r="F61" s="39">
        <v>0</v>
      </c>
      <c r="G61" s="40">
        <v>0</v>
      </c>
      <c r="H61" s="40">
        <v>1</v>
      </c>
      <c r="I61" s="41">
        <f t="shared" si="31"/>
        <v>1</v>
      </c>
      <c r="J61" s="39">
        <v>0</v>
      </c>
      <c r="K61" s="40">
        <v>0</v>
      </c>
      <c r="L61" s="40">
        <v>1</v>
      </c>
      <c r="M61" s="41">
        <f t="shared" si="32"/>
        <v>1</v>
      </c>
      <c r="N61" s="39">
        <v>30</v>
      </c>
      <c r="O61" s="40">
        <v>0</v>
      </c>
      <c r="P61" s="40">
        <v>1</v>
      </c>
      <c r="Q61" s="40">
        <v>1</v>
      </c>
      <c r="R61" s="41">
        <f t="shared" si="33"/>
        <v>32</v>
      </c>
      <c r="S61" s="42">
        <f t="shared" si="34"/>
        <v>57</v>
      </c>
    </row>
    <row r="62" spans="1:39" s="43" customFormat="1" x14ac:dyDescent="0.15">
      <c r="A62" s="38" t="s">
        <v>123</v>
      </c>
      <c r="B62" s="39">
        <v>0</v>
      </c>
      <c r="C62" s="40">
        <v>17</v>
      </c>
      <c r="D62" s="40">
        <v>0</v>
      </c>
      <c r="E62" s="41">
        <f t="shared" si="30"/>
        <v>17</v>
      </c>
      <c r="F62" s="39">
        <v>0</v>
      </c>
      <c r="G62" s="40">
        <v>0</v>
      </c>
      <c r="H62" s="40">
        <v>0</v>
      </c>
      <c r="I62" s="41">
        <f t="shared" si="31"/>
        <v>0</v>
      </c>
      <c r="J62" s="39">
        <v>0</v>
      </c>
      <c r="K62" s="40">
        <v>0</v>
      </c>
      <c r="L62" s="40">
        <v>1</v>
      </c>
      <c r="M62" s="41">
        <f t="shared" si="32"/>
        <v>1</v>
      </c>
      <c r="N62" s="39">
        <v>34</v>
      </c>
      <c r="O62" s="40">
        <v>0</v>
      </c>
      <c r="P62" s="40">
        <v>0</v>
      </c>
      <c r="Q62" s="40">
        <v>0</v>
      </c>
      <c r="R62" s="41">
        <f t="shared" si="33"/>
        <v>34</v>
      </c>
      <c r="S62" s="42">
        <f t="shared" si="34"/>
        <v>52</v>
      </c>
    </row>
    <row r="63" spans="1:39" s="43" customFormat="1" x14ac:dyDescent="0.15">
      <c r="A63" s="38" t="s">
        <v>122</v>
      </c>
      <c r="B63" s="39">
        <v>0</v>
      </c>
      <c r="C63" s="40">
        <v>19</v>
      </c>
      <c r="D63" s="40">
        <v>0</v>
      </c>
      <c r="E63" s="41">
        <f t="shared" si="30"/>
        <v>19</v>
      </c>
      <c r="F63" s="39">
        <v>0</v>
      </c>
      <c r="G63" s="40">
        <v>0</v>
      </c>
      <c r="H63" s="40">
        <v>1</v>
      </c>
      <c r="I63" s="41">
        <f t="shared" si="31"/>
        <v>1</v>
      </c>
      <c r="J63" s="39">
        <v>0</v>
      </c>
      <c r="K63" s="40">
        <v>0</v>
      </c>
      <c r="L63" s="40">
        <v>6</v>
      </c>
      <c r="M63" s="41">
        <f t="shared" si="32"/>
        <v>6</v>
      </c>
      <c r="N63" s="39">
        <v>20</v>
      </c>
      <c r="O63" s="40">
        <v>1</v>
      </c>
      <c r="P63" s="40">
        <v>0</v>
      </c>
      <c r="Q63" s="40">
        <v>0</v>
      </c>
      <c r="R63" s="41">
        <f t="shared" si="33"/>
        <v>21</v>
      </c>
      <c r="S63" s="42">
        <f t="shared" si="34"/>
        <v>47</v>
      </c>
    </row>
    <row r="64" spans="1:39" s="43" customFormat="1" x14ac:dyDescent="0.15">
      <c r="A64" s="38" t="s">
        <v>121</v>
      </c>
      <c r="B64" s="39">
        <v>0</v>
      </c>
      <c r="C64" s="40">
        <v>18</v>
      </c>
      <c r="D64" s="40">
        <v>0</v>
      </c>
      <c r="E64" s="41">
        <f t="shared" si="30"/>
        <v>18</v>
      </c>
      <c r="F64" s="39">
        <v>0</v>
      </c>
      <c r="G64" s="40">
        <v>0</v>
      </c>
      <c r="H64" s="40">
        <v>0</v>
      </c>
      <c r="I64" s="41">
        <f t="shared" si="31"/>
        <v>0</v>
      </c>
      <c r="J64" s="39">
        <v>0</v>
      </c>
      <c r="K64" s="40">
        <v>1</v>
      </c>
      <c r="L64" s="40">
        <v>1</v>
      </c>
      <c r="M64" s="41">
        <f t="shared" si="32"/>
        <v>2</v>
      </c>
      <c r="N64" s="39">
        <v>21</v>
      </c>
      <c r="O64" s="40">
        <v>0</v>
      </c>
      <c r="P64" s="40">
        <v>0</v>
      </c>
      <c r="Q64" s="40">
        <v>0</v>
      </c>
      <c r="R64" s="41">
        <f t="shared" si="33"/>
        <v>21</v>
      </c>
      <c r="S64" s="42">
        <f t="shared" si="34"/>
        <v>41</v>
      </c>
    </row>
    <row r="65" spans="1:19" s="43" customFormat="1" x14ac:dyDescent="0.15">
      <c r="A65" s="38" t="s">
        <v>120</v>
      </c>
      <c r="B65" s="39">
        <v>0</v>
      </c>
      <c r="C65" s="40">
        <v>6</v>
      </c>
      <c r="D65" s="40">
        <v>0</v>
      </c>
      <c r="E65" s="41">
        <f t="shared" si="30"/>
        <v>6</v>
      </c>
      <c r="F65" s="39">
        <v>0</v>
      </c>
      <c r="G65" s="40">
        <v>0</v>
      </c>
      <c r="H65" s="40">
        <v>0</v>
      </c>
      <c r="I65" s="41">
        <f t="shared" si="31"/>
        <v>0</v>
      </c>
      <c r="J65" s="39">
        <v>0</v>
      </c>
      <c r="K65" s="40">
        <v>0</v>
      </c>
      <c r="L65" s="40">
        <v>2</v>
      </c>
      <c r="M65" s="41">
        <f t="shared" si="32"/>
        <v>2</v>
      </c>
      <c r="N65" s="39">
        <v>7</v>
      </c>
      <c r="O65" s="40">
        <v>0</v>
      </c>
      <c r="P65" s="40">
        <v>0</v>
      </c>
      <c r="Q65" s="40">
        <v>0</v>
      </c>
      <c r="R65" s="41">
        <f t="shared" si="33"/>
        <v>7</v>
      </c>
      <c r="S65" s="42">
        <f t="shared" si="34"/>
        <v>15</v>
      </c>
    </row>
    <row r="66" spans="1:19" s="43" customFormat="1" ht="14" thickBot="1" x14ac:dyDescent="0.2">
      <c r="A66" s="75"/>
      <c r="B66" s="34"/>
      <c r="C66" s="35"/>
      <c r="D66" s="35"/>
      <c r="E66" s="44"/>
      <c r="F66" s="34"/>
      <c r="G66" s="35"/>
      <c r="H66" s="35"/>
      <c r="I66" s="44"/>
      <c r="J66" s="34"/>
      <c r="K66" s="35"/>
      <c r="L66" s="35"/>
      <c r="M66" s="44"/>
      <c r="N66" s="34"/>
      <c r="O66" s="35"/>
      <c r="P66" s="35"/>
      <c r="Q66" s="35"/>
      <c r="R66" s="44"/>
      <c r="S66" s="68"/>
    </row>
    <row r="67" spans="1:19" s="43" customFormat="1" ht="14" hidden="1" thickBot="1" x14ac:dyDescent="0.2">
      <c r="A67" s="75" t="s">
        <v>119</v>
      </c>
      <c r="B67" s="34">
        <f>SUM(B58:B65)</f>
        <v>1</v>
      </c>
      <c r="C67" s="35">
        <f>SUM(C58:C65)</f>
        <v>118</v>
      </c>
      <c r="D67" s="35">
        <f>SUM(D58:D65)</f>
        <v>1</v>
      </c>
      <c r="E67" s="44">
        <f>SUM(E58:E61)</f>
        <v>60</v>
      </c>
      <c r="F67" s="34">
        <f>SUM(F58:F65)</f>
        <v>0</v>
      </c>
      <c r="G67" s="35">
        <f>SUM(G58:G65)</f>
        <v>2</v>
      </c>
      <c r="H67" s="35">
        <f>SUM(H58:H65)</f>
        <v>3</v>
      </c>
      <c r="I67" s="44">
        <f>SUM(I58:I61)</f>
        <v>4</v>
      </c>
      <c r="J67" s="34">
        <f>SUM(J58:J65)</f>
        <v>0</v>
      </c>
      <c r="K67" s="35">
        <f>SUM(K58:K65)</f>
        <v>4</v>
      </c>
      <c r="L67" s="35">
        <f>SUM(L58:L65)</f>
        <v>28</v>
      </c>
      <c r="M67" s="44">
        <f>SUM(M58:M61)</f>
        <v>21</v>
      </c>
      <c r="N67" s="34">
        <f>SUM(N58:N65)</f>
        <v>178</v>
      </c>
      <c r="O67" s="35">
        <f>SUM(O58:O65)</f>
        <v>1</v>
      </c>
      <c r="P67" s="35"/>
      <c r="Q67" s="35">
        <f>SUM(Q58:Q65)</f>
        <v>3</v>
      </c>
      <c r="R67" s="44">
        <f t="shared" ref="R67:S71" si="35">SUM(R58:R61)</f>
        <v>101</v>
      </c>
      <c r="S67" s="68">
        <f t="shared" si="35"/>
        <v>186</v>
      </c>
    </row>
    <row r="68" spans="1:19" s="43" customFormat="1" ht="14" hidden="1" thickBot="1" x14ac:dyDescent="0.2">
      <c r="A68" s="75" t="s">
        <v>118</v>
      </c>
      <c r="B68" s="34">
        <f t="shared" ref="B68:D71" si="36">SUM(B59:B62)</f>
        <v>0</v>
      </c>
      <c r="C68" s="35">
        <f t="shared" si="36"/>
        <v>68</v>
      </c>
      <c r="D68" s="35">
        <f t="shared" si="36"/>
        <v>1</v>
      </c>
      <c r="E68" s="44">
        <f>SUM(E59:E62)</f>
        <v>69</v>
      </c>
      <c r="F68" s="34">
        <f t="shared" ref="F68:H71" si="37">SUM(F59:F62)</f>
        <v>0</v>
      </c>
      <c r="G68" s="35">
        <f t="shared" si="37"/>
        <v>2</v>
      </c>
      <c r="H68" s="35">
        <f t="shared" si="37"/>
        <v>2</v>
      </c>
      <c r="I68" s="44">
        <f>SUM(I59:I62)</f>
        <v>4</v>
      </c>
      <c r="J68" s="34">
        <f t="shared" ref="J68:L71" si="38">SUM(J59:J62)</f>
        <v>0</v>
      </c>
      <c r="K68" s="35">
        <f t="shared" si="38"/>
        <v>3</v>
      </c>
      <c r="L68" s="35">
        <f t="shared" si="38"/>
        <v>15</v>
      </c>
      <c r="M68" s="44">
        <f>SUM(M59:M62)</f>
        <v>18</v>
      </c>
      <c r="N68" s="34">
        <f t="shared" ref="N68:O71" si="39">SUM(N59:N62)</f>
        <v>112</v>
      </c>
      <c r="O68" s="35">
        <f t="shared" si="39"/>
        <v>0</v>
      </c>
      <c r="P68" s="35"/>
      <c r="Q68" s="35">
        <f>SUM(Q59:Q62)</f>
        <v>3</v>
      </c>
      <c r="R68" s="44">
        <f t="shared" si="35"/>
        <v>117</v>
      </c>
      <c r="S68" s="68">
        <f t="shared" si="35"/>
        <v>208</v>
      </c>
    </row>
    <row r="69" spans="1:19" s="43" customFormat="1" ht="14" hidden="1" thickBot="1" x14ac:dyDescent="0.2">
      <c r="A69" s="75" t="s">
        <v>117</v>
      </c>
      <c r="B69" s="34">
        <f t="shared" si="36"/>
        <v>0</v>
      </c>
      <c r="C69" s="35">
        <f t="shared" si="36"/>
        <v>73</v>
      </c>
      <c r="D69" s="35">
        <f t="shared" si="36"/>
        <v>1</v>
      </c>
      <c r="E69" s="44">
        <f>SUM(E60:E63)</f>
        <v>74</v>
      </c>
      <c r="F69" s="34">
        <f t="shared" si="37"/>
        <v>0</v>
      </c>
      <c r="G69" s="35">
        <f t="shared" si="37"/>
        <v>2</v>
      </c>
      <c r="H69" s="35">
        <f t="shared" si="37"/>
        <v>2</v>
      </c>
      <c r="I69" s="44">
        <f>SUM(I60:I63)</f>
        <v>4</v>
      </c>
      <c r="J69" s="34">
        <f t="shared" si="38"/>
        <v>0</v>
      </c>
      <c r="K69" s="35">
        <f t="shared" si="38"/>
        <v>1</v>
      </c>
      <c r="L69" s="35">
        <f t="shared" si="38"/>
        <v>17</v>
      </c>
      <c r="M69" s="44">
        <f>SUM(M60:M63)</f>
        <v>18</v>
      </c>
      <c r="N69" s="34">
        <f t="shared" si="39"/>
        <v>109</v>
      </c>
      <c r="O69" s="35">
        <f t="shared" si="39"/>
        <v>1</v>
      </c>
      <c r="P69" s="35"/>
      <c r="Q69" s="35">
        <f>SUM(Q60:Q63)</f>
        <v>3</v>
      </c>
      <c r="R69" s="44">
        <f t="shared" si="35"/>
        <v>115</v>
      </c>
      <c r="S69" s="68">
        <f t="shared" si="35"/>
        <v>211</v>
      </c>
    </row>
    <row r="70" spans="1:19" s="43" customFormat="1" ht="14" hidden="1" thickBot="1" x14ac:dyDescent="0.2">
      <c r="A70" s="75" t="s">
        <v>116</v>
      </c>
      <c r="B70" s="34">
        <f t="shared" si="36"/>
        <v>0</v>
      </c>
      <c r="C70" s="35">
        <f t="shared" si="36"/>
        <v>76</v>
      </c>
      <c r="D70" s="35">
        <f t="shared" si="36"/>
        <v>1</v>
      </c>
      <c r="E70" s="44">
        <f>SUM(E61:E64)</f>
        <v>77</v>
      </c>
      <c r="F70" s="34">
        <f t="shared" si="37"/>
        <v>0</v>
      </c>
      <c r="G70" s="35">
        <f t="shared" si="37"/>
        <v>0</v>
      </c>
      <c r="H70" s="35">
        <f t="shared" si="37"/>
        <v>2</v>
      </c>
      <c r="I70" s="44">
        <f>SUM(I61:I64)</f>
        <v>2</v>
      </c>
      <c r="J70" s="34">
        <f t="shared" si="38"/>
        <v>0</v>
      </c>
      <c r="K70" s="35">
        <f t="shared" si="38"/>
        <v>1</v>
      </c>
      <c r="L70" s="35">
        <f t="shared" si="38"/>
        <v>9</v>
      </c>
      <c r="M70" s="44">
        <f>SUM(M61:M64)</f>
        <v>10</v>
      </c>
      <c r="N70" s="34">
        <f t="shared" si="39"/>
        <v>105</v>
      </c>
      <c r="O70" s="35">
        <f t="shared" si="39"/>
        <v>1</v>
      </c>
      <c r="P70" s="35"/>
      <c r="Q70" s="35">
        <f>SUM(Q61:Q64)</f>
        <v>1</v>
      </c>
      <c r="R70" s="44">
        <f t="shared" si="35"/>
        <v>108</v>
      </c>
      <c r="S70" s="68">
        <f t="shared" si="35"/>
        <v>197</v>
      </c>
    </row>
    <row r="71" spans="1:19" s="43" customFormat="1" ht="14" hidden="1" thickBot="1" x14ac:dyDescent="0.2">
      <c r="A71" s="78" t="s">
        <v>115</v>
      </c>
      <c r="B71" s="59">
        <f t="shared" si="36"/>
        <v>0</v>
      </c>
      <c r="C71" s="60">
        <f t="shared" si="36"/>
        <v>60</v>
      </c>
      <c r="D71" s="60">
        <f t="shared" si="36"/>
        <v>0</v>
      </c>
      <c r="E71" s="83">
        <f>SUM(E62:E65)</f>
        <v>60</v>
      </c>
      <c r="F71" s="59">
        <f t="shared" si="37"/>
        <v>0</v>
      </c>
      <c r="G71" s="60">
        <f t="shared" si="37"/>
        <v>0</v>
      </c>
      <c r="H71" s="60">
        <f t="shared" si="37"/>
        <v>1</v>
      </c>
      <c r="I71" s="83">
        <f>SUM(I62:I65)</f>
        <v>1</v>
      </c>
      <c r="J71" s="59">
        <f t="shared" si="38"/>
        <v>0</v>
      </c>
      <c r="K71" s="60">
        <f t="shared" si="38"/>
        <v>1</v>
      </c>
      <c r="L71" s="60">
        <f t="shared" si="38"/>
        <v>10</v>
      </c>
      <c r="M71" s="83">
        <f>SUM(M62:M65)</f>
        <v>11</v>
      </c>
      <c r="N71" s="59">
        <f t="shared" si="39"/>
        <v>82</v>
      </c>
      <c r="O71" s="60">
        <f t="shared" si="39"/>
        <v>1</v>
      </c>
      <c r="P71" s="60"/>
      <c r="Q71" s="60">
        <f>SUM(Q62:Q65)</f>
        <v>0</v>
      </c>
      <c r="R71" s="83">
        <f t="shared" si="35"/>
        <v>83</v>
      </c>
      <c r="S71" s="82">
        <f t="shared" si="35"/>
        <v>155</v>
      </c>
    </row>
    <row r="72" spans="1:19" x14ac:dyDescent="0.15">
      <c r="A72" s="77"/>
      <c r="B72" s="384"/>
      <c r="C72" s="383"/>
      <c r="D72" s="383"/>
      <c r="E72" s="382"/>
      <c r="F72" s="384"/>
      <c r="G72" s="383"/>
      <c r="H72" s="383"/>
      <c r="I72" s="382"/>
      <c r="J72" s="384"/>
      <c r="K72" s="383"/>
      <c r="L72" s="383"/>
      <c r="M72" s="382"/>
      <c r="N72" s="384"/>
      <c r="O72" s="383"/>
      <c r="P72" s="383"/>
      <c r="Q72" s="383"/>
      <c r="R72" s="382"/>
      <c r="S72" s="65"/>
    </row>
    <row r="73" spans="1:19" x14ac:dyDescent="0.15">
      <c r="A73" s="75" t="s">
        <v>114</v>
      </c>
      <c r="B73" s="381">
        <f t="shared" ref="B73:S73" si="40">SUM(B58:B65)</f>
        <v>1</v>
      </c>
      <c r="C73" s="309">
        <f t="shared" si="40"/>
        <v>118</v>
      </c>
      <c r="D73" s="309">
        <f t="shared" si="40"/>
        <v>1</v>
      </c>
      <c r="E73" s="380">
        <f t="shared" si="40"/>
        <v>120</v>
      </c>
      <c r="F73" s="381">
        <f t="shared" si="40"/>
        <v>0</v>
      </c>
      <c r="G73" s="309">
        <f t="shared" si="40"/>
        <v>2</v>
      </c>
      <c r="H73" s="309">
        <f t="shared" si="40"/>
        <v>3</v>
      </c>
      <c r="I73" s="380">
        <f t="shared" si="40"/>
        <v>5</v>
      </c>
      <c r="J73" s="381">
        <f t="shared" si="40"/>
        <v>0</v>
      </c>
      <c r="K73" s="309">
        <f t="shared" si="40"/>
        <v>4</v>
      </c>
      <c r="L73" s="309">
        <f t="shared" si="40"/>
        <v>28</v>
      </c>
      <c r="M73" s="380">
        <f t="shared" si="40"/>
        <v>32</v>
      </c>
      <c r="N73" s="381">
        <f t="shared" si="40"/>
        <v>178</v>
      </c>
      <c r="O73" s="309">
        <f t="shared" si="40"/>
        <v>1</v>
      </c>
      <c r="P73" s="309">
        <f t="shared" si="40"/>
        <v>2</v>
      </c>
      <c r="Q73" s="309">
        <f t="shared" si="40"/>
        <v>3</v>
      </c>
      <c r="R73" s="380">
        <f t="shared" si="40"/>
        <v>184</v>
      </c>
      <c r="S73" s="307">
        <f t="shared" si="40"/>
        <v>341</v>
      </c>
    </row>
    <row r="74" spans="1:19" x14ac:dyDescent="0.15">
      <c r="A74" s="75" t="s">
        <v>11</v>
      </c>
      <c r="B74" s="381">
        <f t="shared" ref="B74:S74" si="41">MAX(B67:B71)</f>
        <v>1</v>
      </c>
      <c r="C74" s="309">
        <f t="shared" si="41"/>
        <v>118</v>
      </c>
      <c r="D74" s="309">
        <f t="shared" si="41"/>
        <v>1</v>
      </c>
      <c r="E74" s="380">
        <f t="shared" si="41"/>
        <v>77</v>
      </c>
      <c r="F74" s="381">
        <f t="shared" si="41"/>
        <v>0</v>
      </c>
      <c r="G74" s="309">
        <f t="shared" si="41"/>
        <v>2</v>
      </c>
      <c r="H74" s="309">
        <f t="shared" si="41"/>
        <v>3</v>
      </c>
      <c r="I74" s="380">
        <f t="shared" si="41"/>
        <v>4</v>
      </c>
      <c r="J74" s="381">
        <f t="shared" si="41"/>
        <v>0</v>
      </c>
      <c r="K74" s="309">
        <f t="shared" si="41"/>
        <v>4</v>
      </c>
      <c r="L74" s="309">
        <f t="shared" si="41"/>
        <v>28</v>
      </c>
      <c r="M74" s="380">
        <f t="shared" si="41"/>
        <v>21</v>
      </c>
      <c r="N74" s="381">
        <f t="shared" si="41"/>
        <v>178</v>
      </c>
      <c r="O74" s="309">
        <f t="shared" si="41"/>
        <v>1</v>
      </c>
      <c r="P74" s="309">
        <f t="shared" si="41"/>
        <v>0</v>
      </c>
      <c r="Q74" s="309">
        <f t="shared" si="41"/>
        <v>3</v>
      </c>
      <c r="R74" s="380">
        <f t="shared" si="41"/>
        <v>117</v>
      </c>
      <c r="S74" s="307">
        <f t="shared" si="41"/>
        <v>211</v>
      </c>
    </row>
    <row r="75" spans="1:19" x14ac:dyDescent="0.15">
      <c r="A75" s="75" t="s">
        <v>12</v>
      </c>
      <c r="B75" s="381">
        <f t="shared" ref="B75:S75" si="42">SUM(B58:B65)/2</f>
        <v>0.5</v>
      </c>
      <c r="C75" s="309">
        <f t="shared" si="42"/>
        <v>59</v>
      </c>
      <c r="D75" s="309">
        <f t="shared" si="42"/>
        <v>0.5</v>
      </c>
      <c r="E75" s="380">
        <f t="shared" si="42"/>
        <v>60</v>
      </c>
      <c r="F75" s="381">
        <f t="shared" si="42"/>
        <v>0</v>
      </c>
      <c r="G75" s="309">
        <f t="shared" si="42"/>
        <v>1</v>
      </c>
      <c r="H75" s="309">
        <f t="shared" si="42"/>
        <v>1.5</v>
      </c>
      <c r="I75" s="380">
        <f t="shared" si="42"/>
        <v>2.5</v>
      </c>
      <c r="J75" s="381">
        <f t="shared" si="42"/>
        <v>0</v>
      </c>
      <c r="K75" s="309">
        <f t="shared" si="42"/>
        <v>2</v>
      </c>
      <c r="L75" s="309">
        <f t="shared" si="42"/>
        <v>14</v>
      </c>
      <c r="M75" s="380">
        <f t="shared" si="42"/>
        <v>16</v>
      </c>
      <c r="N75" s="381">
        <f t="shared" si="42"/>
        <v>89</v>
      </c>
      <c r="O75" s="309">
        <f t="shared" si="42"/>
        <v>0.5</v>
      </c>
      <c r="P75" s="309">
        <f t="shared" si="42"/>
        <v>1</v>
      </c>
      <c r="Q75" s="309">
        <f t="shared" si="42"/>
        <v>1.5</v>
      </c>
      <c r="R75" s="380">
        <f t="shared" si="42"/>
        <v>92</v>
      </c>
      <c r="S75" s="307">
        <f t="shared" si="42"/>
        <v>170.5</v>
      </c>
    </row>
    <row r="76" spans="1:19" ht="14" thickBot="1" x14ac:dyDescent="0.2">
      <c r="A76" s="78"/>
      <c r="B76" s="56"/>
      <c r="C76" s="57"/>
      <c r="D76" s="57"/>
      <c r="E76" s="79"/>
      <c r="F76" s="56"/>
      <c r="G76" s="57"/>
      <c r="H76" s="57"/>
      <c r="I76" s="79"/>
      <c r="J76" s="56"/>
      <c r="K76" s="57"/>
      <c r="L76" s="57"/>
      <c r="M76" s="79"/>
      <c r="N76" s="56"/>
      <c r="O76" s="57"/>
      <c r="P76" s="57"/>
      <c r="Q76" s="57"/>
      <c r="R76" s="79"/>
      <c r="S76" s="80"/>
    </row>
    <row r="77" spans="1:19" x14ac:dyDescent="0.15">
      <c r="A77" s="81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</row>
    <row r="78" spans="1:19" ht="14" thickBot="1" x14ac:dyDescent="0.2">
      <c r="A78" s="45"/>
      <c r="B78" s="45" t="str">
        <f>Upland_Glenmore!B78</f>
        <v>Wednesday 14 March 2012</v>
      </c>
      <c r="D78" s="46"/>
      <c r="H78" s="45" t="str">
        <f>'cycle (2)'!B6</f>
        <v>Fine and Dry</v>
      </c>
    </row>
    <row r="79" spans="1:19" x14ac:dyDescent="0.15">
      <c r="A79" s="63"/>
      <c r="B79" s="48" t="s">
        <v>3</v>
      </c>
      <c r="C79" s="49"/>
      <c r="D79" s="49"/>
      <c r="E79" s="64"/>
      <c r="F79" s="48" t="s">
        <v>4</v>
      </c>
      <c r="G79" s="49"/>
      <c r="H79" s="49"/>
      <c r="I79" s="64"/>
      <c r="J79" s="48" t="s">
        <v>5</v>
      </c>
      <c r="K79" s="49"/>
      <c r="L79" s="49"/>
      <c r="M79" s="64"/>
      <c r="N79" s="48" t="s">
        <v>6</v>
      </c>
      <c r="O79" s="49"/>
      <c r="P79" s="49"/>
      <c r="Q79" s="49"/>
      <c r="R79" s="64"/>
      <c r="S79" s="65" t="s">
        <v>36</v>
      </c>
    </row>
    <row r="80" spans="1:19" s="43" customFormat="1" ht="14" thickBot="1" x14ac:dyDescent="0.2">
      <c r="A80" s="66"/>
      <c r="B80" s="50"/>
      <c r="C80" s="51" t="str">
        <f>C55</f>
        <v>Cent Hway</v>
      </c>
      <c r="D80" s="61"/>
      <c r="E80" s="67"/>
      <c r="F80" s="50"/>
      <c r="G80" s="51" t="str">
        <f>G55</f>
        <v>Jarden Mile</v>
      </c>
      <c r="H80" s="61"/>
      <c r="I80" s="67"/>
      <c r="J80" s="50"/>
      <c r="K80" s="51" t="str">
        <f>K55</f>
        <v>Hutt (S)</v>
      </c>
      <c r="L80" s="61"/>
      <c r="M80" s="67"/>
      <c r="N80" s="50"/>
      <c r="O80" s="51" t="str">
        <f>O55</f>
        <v>Off Ramp</v>
      </c>
      <c r="P80" s="51"/>
      <c r="Q80" s="61"/>
      <c r="R80" s="67"/>
      <c r="S80" s="82"/>
    </row>
    <row r="81" spans="1:19" s="72" customFormat="1" ht="11" x14ac:dyDescent="0.15">
      <c r="A81" s="69"/>
      <c r="B81" s="52" t="s">
        <v>24</v>
      </c>
      <c r="C81" s="53" t="s">
        <v>25</v>
      </c>
      <c r="D81" s="53" t="s">
        <v>26</v>
      </c>
      <c r="E81" s="70" t="s">
        <v>10</v>
      </c>
      <c r="F81" s="52" t="s">
        <v>24</v>
      </c>
      <c r="G81" s="53" t="s">
        <v>24</v>
      </c>
      <c r="H81" s="53" t="s">
        <v>26</v>
      </c>
      <c r="I81" s="70" t="s">
        <v>10</v>
      </c>
      <c r="J81" s="52" t="s">
        <v>24</v>
      </c>
      <c r="K81" s="53" t="s">
        <v>24</v>
      </c>
      <c r="L81" s="53" t="s">
        <v>25</v>
      </c>
      <c r="M81" s="70" t="s">
        <v>10</v>
      </c>
      <c r="N81" s="52" t="s">
        <v>24</v>
      </c>
      <c r="O81" s="53" t="s">
        <v>25</v>
      </c>
      <c r="P81" s="53" t="s">
        <v>26</v>
      </c>
      <c r="Q81" s="53" t="s">
        <v>26</v>
      </c>
      <c r="R81" s="70" t="s">
        <v>10</v>
      </c>
      <c r="S81" s="71"/>
    </row>
    <row r="82" spans="1:19" s="43" customFormat="1" x14ac:dyDescent="0.15">
      <c r="A82" s="66"/>
      <c r="B82" s="36"/>
      <c r="C82" s="37"/>
      <c r="D82" s="37"/>
      <c r="E82" s="73"/>
      <c r="F82" s="36"/>
      <c r="G82" s="37"/>
      <c r="H82" s="37"/>
      <c r="I82" s="73"/>
      <c r="J82" s="36"/>
      <c r="K82" s="37"/>
      <c r="L82" s="37"/>
      <c r="M82" s="73"/>
      <c r="N82" s="36"/>
      <c r="O82" s="37"/>
      <c r="P82" s="37"/>
      <c r="Q82" s="37" t="s">
        <v>28</v>
      </c>
      <c r="R82" s="74"/>
      <c r="S82" s="68"/>
    </row>
    <row r="83" spans="1:19" s="43" customFormat="1" x14ac:dyDescent="0.15">
      <c r="A83" s="38" t="s">
        <v>127</v>
      </c>
      <c r="B83" s="39">
        <v>0</v>
      </c>
      <c r="C83" s="40">
        <v>12</v>
      </c>
      <c r="D83" s="40">
        <v>0</v>
      </c>
      <c r="E83" s="41">
        <f t="shared" ref="E83:E90" si="43">SUM(B83:D83)</f>
        <v>12</v>
      </c>
      <c r="F83" s="39">
        <v>0</v>
      </c>
      <c r="G83" s="40">
        <v>0</v>
      </c>
      <c r="H83" s="40">
        <v>0</v>
      </c>
      <c r="I83" s="41">
        <f>SUM(F83:H83)</f>
        <v>0</v>
      </c>
      <c r="J83" s="39">
        <v>1</v>
      </c>
      <c r="K83" s="40">
        <v>3</v>
      </c>
      <c r="L83" s="40">
        <v>0</v>
      </c>
      <c r="M83" s="41">
        <f t="shared" ref="M83:M90" si="44">SUM(J83:L83)</f>
        <v>4</v>
      </c>
      <c r="N83" s="39">
        <v>12</v>
      </c>
      <c r="O83" s="40">
        <v>0</v>
      </c>
      <c r="P83" s="40">
        <v>0</v>
      </c>
      <c r="Q83" s="40">
        <v>1</v>
      </c>
      <c r="R83" s="41">
        <f t="shared" ref="R83:R90" si="45">SUM(N83:Q83)</f>
        <v>13</v>
      </c>
      <c r="S83" s="42">
        <f t="shared" ref="S83:S90" si="46">E83+I83+M83+R83</f>
        <v>29</v>
      </c>
    </row>
    <row r="84" spans="1:19" s="43" customFormat="1" x14ac:dyDescent="0.15">
      <c r="A84" s="38" t="s">
        <v>126</v>
      </c>
      <c r="B84" s="39">
        <v>0</v>
      </c>
      <c r="C84" s="40">
        <v>12</v>
      </c>
      <c r="D84" s="40">
        <v>0</v>
      </c>
      <c r="E84" s="41">
        <f t="shared" si="43"/>
        <v>12</v>
      </c>
      <c r="F84" s="39">
        <v>0</v>
      </c>
      <c r="G84" s="40">
        <v>0</v>
      </c>
      <c r="H84" s="40">
        <v>1</v>
      </c>
      <c r="I84" s="41">
        <f>SUM(F84:H84)</f>
        <v>1</v>
      </c>
      <c r="J84" s="39">
        <v>0</v>
      </c>
      <c r="K84" s="40">
        <v>2</v>
      </c>
      <c r="L84" s="40">
        <v>4</v>
      </c>
      <c r="M84" s="41">
        <f t="shared" si="44"/>
        <v>6</v>
      </c>
      <c r="N84" s="39">
        <v>14</v>
      </c>
      <c r="O84" s="40">
        <v>0</v>
      </c>
      <c r="P84" s="40">
        <v>1</v>
      </c>
      <c r="Q84" s="40">
        <v>1</v>
      </c>
      <c r="R84" s="41">
        <f t="shared" si="45"/>
        <v>16</v>
      </c>
      <c r="S84" s="42">
        <f t="shared" si="46"/>
        <v>35</v>
      </c>
    </row>
    <row r="85" spans="1:19" s="43" customFormat="1" x14ac:dyDescent="0.15">
      <c r="A85" s="38" t="s">
        <v>125</v>
      </c>
      <c r="B85" s="39">
        <v>0</v>
      </c>
      <c r="C85" s="40">
        <v>15</v>
      </c>
      <c r="D85" s="40">
        <v>0</v>
      </c>
      <c r="E85" s="41">
        <f t="shared" si="43"/>
        <v>15</v>
      </c>
      <c r="F85" s="39">
        <v>0</v>
      </c>
      <c r="G85" s="40">
        <v>0</v>
      </c>
      <c r="H85" s="40">
        <v>0</v>
      </c>
      <c r="I85" s="41">
        <f>SUM(F85:H85)</f>
        <v>0</v>
      </c>
      <c r="J85" s="39">
        <v>0</v>
      </c>
      <c r="K85" s="40">
        <v>0</v>
      </c>
      <c r="L85" s="40">
        <v>4</v>
      </c>
      <c r="M85" s="41">
        <f t="shared" si="44"/>
        <v>4</v>
      </c>
      <c r="N85" s="39">
        <v>25</v>
      </c>
      <c r="O85" s="40">
        <v>0</v>
      </c>
      <c r="P85" s="40">
        <v>2</v>
      </c>
      <c r="Q85" s="40">
        <v>0</v>
      </c>
      <c r="R85" s="41">
        <f t="shared" si="45"/>
        <v>27</v>
      </c>
      <c r="S85" s="42">
        <f t="shared" si="46"/>
        <v>46</v>
      </c>
    </row>
    <row r="86" spans="1:19" s="43" customFormat="1" x14ac:dyDescent="0.15">
      <c r="A86" s="38" t="s">
        <v>124</v>
      </c>
      <c r="B86" s="39">
        <v>0</v>
      </c>
      <c r="C86" s="40">
        <v>20</v>
      </c>
      <c r="D86" s="40">
        <v>0</v>
      </c>
      <c r="E86" s="41">
        <f t="shared" si="43"/>
        <v>20</v>
      </c>
      <c r="F86" s="39">
        <v>0</v>
      </c>
      <c r="G86" s="40">
        <v>0</v>
      </c>
      <c r="H86" s="40">
        <v>0</v>
      </c>
      <c r="I86" s="41">
        <f>SUM(F86:H86)</f>
        <v>0</v>
      </c>
      <c r="J86" s="39">
        <v>0</v>
      </c>
      <c r="K86" s="40">
        <v>0</v>
      </c>
      <c r="L86" s="40">
        <v>4</v>
      </c>
      <c r="M86" s="41">
        <f t="shared" si="44"/>
        <v>4</v>
      </c>
      <c r="N86" s="39">
        <v>41</v>
      </c>
      <c r="O86" s="40">
        <v>0</v>
      </c>
      <c r="P86" s="40">
        <v>0</v>
      </c>
      <c r="Q86" s="40">
        <v>1</v>
      </c>
      <c r="R86" s="41">
        <f t="shared" si="45"/>
        <v>42</v>
      </c>
      <c r="S86" s="42">
        <f t="shared" si="46"/>
        <v>66</v>
      </c>
    </row>
    <row r="87" spans="1:19" s="43" customFormat="1" x14ac:dyDescent="0.15">
      <c r="A87" s="38" t="s">
        <v>123</v>
      </c>
      <c r="B87" s="39">
        <v>0</v>
      </c>
      <c r="C87" s="40">
        <v>24</v>
      </c>
      <c r="D87" s="40">
        <v>2</v>
      </c>
      <c r="E87" s="41">
        <f t="shared" si="43"/>
        <v>26</v>
      </c>
      <c r="F87" s="39">
        <v>0</v>
      </c>
      <c r="G87" s="40">
        <v>0</v>
      </c>
      <c r="H87" s="40">
        <v>0</v>
      </c>
      <c r="I87" s="41">
        <v>0</v>
      </c>
      <c r="J87" s="39">
        <v>0</v>
      </c>
      <c r="K87" s="40">
        <v>0</v>
      </c>
      <c r="L87" s="40">
        <v>2</v>
      </c>
      <c r="M87" s="41">
        <f t="shared" si="44"/>
        <v>2</v>
      </c>
      <c r="N87" s="39">
        <v>21</v>
      </c>
      <c r="O87" s="40">
        <v>0</v>
      </c>
      <c r="P87" s="40">
        <v>0</v>
      </c>
      <c r="Q87" s="40">
        <v>0</v>
      </c>
      <c r="R87" s="41">
        <f t="shared" si="45"/>
        <v>21</v>
      </c>
      <c r="S87" s="42">
        <f t="shared" si="46"/>
        <v>49</v>
      </c>
    </row>
    <row r="88" spans="1:19" s="43" customFormat="1" x14ac:dyDescent="0.15">
      <c r="A88" s="38" t="s">
        <v>122</v>
      </c>
      <c r="B88" s="39">
        <v>0</v>
      </c>
      <c r="C88" s="40">
        <v>8</v>
      </c>
      <c r="D88" s="40">
        <v>0</v>
      </c>
      <c r="E88" s="41">
        <f t="shared" si="43"/>
        <v>8</v>
      </c>
      <c r="F88" s="39">
        <v>0</v>
      </c>
      <c r="G88" s="40">
        <v>0</v>
      </c>
      <c r="H88" s="40">
        <v>0</v>
      </c>
      <c r="I88" s="41">
        <f>SUM(F88:H88)</f>
        <v>0</v>
      </c>
      <c r="J88" s="39">
        <v>0</v>
      </c>
      <c r="K88" s="40">
        <v>0</v>
      </c>
      <c r="L88" s="40">
        <v>1</v>
      </c>
      <c r="M88" s="41">
        <f t="shared" si="44"/>
        <v>1</v>
      </c>
      <c r="N88" s="39">
        <v>25</v>
      </c>
      <c r="O88" s="40">
        <v>0</v>
      </c>
      <c r="P88" s="40">
        <v>0</v>
      </c>
      <c r="Q88" s="40">
        <v>0</v>
      </c>
      <c r="R88" s="41">
        <f t="shared" si="45"/>
        <v>25</v>
      </c>
      <c r="S88" s="42">
        <f t="shared" si="46"/>
        <v>34</v>
      </c>
    </row>
    <row r="89" spans="1:19" s="43" customFormat="1" x14ac:dyDescent="0.15">
      <c r="A89" s="38" t="s">
        <v>121</v>
      </c>
      <c r="B89" s="39">
        <v>0</v>
      </c>
      <c r="C89" s="40">
        <v>9</v>
      </c>
      <c r="D89" s="40">
        <v>0</v>
      </c>
      <c r="E89" s="41">
        <f t="shared" si="43"/>
        <v>9</v>
      </c>
      <c r="F89" s="39">
        <v>0</v>
      </c>
      <c r="G89" s="40">
        <v>0</v>
      </c>
      <c r="H89" s="40">
        <v>0</v>
      </c>
      <c r="I89" s="41">
        <f>SUM(F89:H89)</f>
        <v>0</v>
      </c>
      <c r="J89" s="39">
        <v>1</v>
      </c>
      <c r="K89" s="40">
        <v>0</v>
      </c>
      <c r="L89" s="40">
        <v>1</v>
      </c>
      <c r="M89" s="41">
        <f t="shared" si="44"/>
        <v>2</v>
      </c>
      <c r="N89" s="39">
        <v>13</v>
      </c>
      <c r="O89" s="40">
        <v>0</v>
      </c>
      <c r="P89" s="40">
        <v>0</v>
      </c>
      <c r="Q89" s="40">
        <v>0</v>
      </c>
      <c r="R89" s="41">
        <f t="shared" si="45"/>
        <v>13</v>
      </c>
      <c r="S89" s="42">
        <f t="shared" si="46"/>
        <v>24</v>
      </c>
    </row>
    <row r="90" spans="1:19" s="43" customFormat="1" x14ac:dyDescent="0.15">
      <c r="A90" s="38" t="s">
        <v>120</v>
      </c>
      <c r="B90" s="39">
        <v>0</v>
      </c>
      <c r="C90" s="40">
        <v>5</v>
      </c>
      <c r="D90" s="40">
        <v>1</v>
      </c>
      <c r="E90" s="41">
        <f t="shared" si="43"/>
        <v>6</v>
      </c>
      <c r="F90" s="39">
        <v>0</v>
      </c>
      <c r="G90" s="40">
        <v>0</v>
      </c>
      <c r="H90" s="40">
        <v>0</v>
      </c>
      <c r="I90" s="41">
        <f>SUM(F90:H90)</f>
        <v>0</v>
      </c>
      <c r="J90" s="39">
        <v>0</v>
      </c>
      <c r="K90" s="40">
        <v>0</v>
      </c>
      <c r="L90" s="40">
        <v>1</v>
      </c>
      <c r="M90" s="41">
        <f t="shared" si="44"/>
        <v>1</v>
      </c>
      <c r="N90" s="39">
        <v>9</v>
      </c>
      <c r="O90" s="40">
        <v>1</v>
      </c>
      <c r="P90" s="40">
        <v>0</v>
      </c>
      <c r="Q90" s="40">
        <v>0</v>
      </c>
      <c r="R90" s="41">
        <f t="shared" si="45"/>
        <v>10</v>
      </c>
      <c r="S90" s="42">
        <f t="shared" si="46"/>
        <v>17</v>
      </c>
    </row>
    <row r="91" spans="1:19" s="43" customFormat="1" ht="14" thickBot="1" x14ac:dyDescent="0.2">
      <c r="A91" s="75"/>
      <c r="B91" s="34"/>
      <c r="C91" s="35"/>
      <c r="D91" s="35"/>
      <c r="E91" s="44"/>
      <c r="F91" s="34"/>
      <c r="G91" s="35"/>
      <c r="H91" s="35"/>
      <c r="I91" s="44"/>
      <c r="J91" s="34"/>
      <c r="K91" s="35"/>
      <c r="L91" s="35"/>
      <c r="M91" s="44"/>
      <c r="N91" s="34"/>
      <c r="O91" s="35"/>
      <c r="P91" s="35"/>
      <c r="Q91" s="35"/>
      <c r="R91" s="44"/>
      <c r="S91" s="68"/>
    </row>
    <row r="92" spans="1:19" s="43" customFormat="1" ht="14" hidden="1" thickBot="1" x14ac:dyDescent="0.2">
      <c r="A92" s="75" t="s">
        <v>119</v>
      </c>
      <c r="B92" s="34">
        <f>SUM(B83:B90)</f>
        <v>0</v>
      </c>
      <c r="C92" s="35">
        <f>SUM(C83:C90)</f>
        <v>105</v>
      </c>
      <c r="D92" s="35">
        <f>SUM(D83:D90)</f>
        <v>3</v>
      </c>
      <c r="E92" s="44">
        <f>SUM(E83:E86)</f>
        <v>59</v>
      </c>
      <c r="F92" s="34">
        <f>SUM(F83:F90)</f>
        <v>0</v>
      </c>
      <c r="G92" s="35">
        <f>SUM(G83:G90)</f>
        <v>0</v>
      </c>
      <c r="H92" s="35">
        <f>SUM(H83:H90)</f>
        <v>1</v>
      </c>
      <c r="I92" s="44">
        <f>SUM(I83:I86)</f>
        <v>1</v>
      </c>
      <c r="J92" s="34">
        <f>SUM(J83:J90)</f>
        <v>2</v>
      </c>
      <c r="K92" s="35">
        <f>SUM(K83:K90)</f>
        <v>5</v>
      </c>
      <c r="L92" s="35">
        <f>SUM(L83:L90)</f>
        <v>17</v>
      </c>
      <c r="M92" s="44">
        <f>SUM(M83:M86)</f>
        <v>18</v>
      </c>
      <c r="N92" s="34">
        <f>SUM(N83:N90)</f>
        <v>160</v>
      </c>
      <c r="O92" s="35">
        <f>SUM(O83:O90)</f>
        <v>1</v>
      </c>
      <c r="P92" s="35"/>
      <c r="Q92" s="35">
        <f>SUM(Q83:Q90)</f>
        <v>3</v>
      </c>
      <c r="R92" s="44">
        <f t="shared" ref="R92:S96" si="47">SUM(R83:R86)</f>
        <v>98</v>
      </c>
      <c r="S92" s="68">
        <f t="shared" si="47"/>
        <v>176</v>
      </c>
    </row>
    <row r="93" spans="1:19" s="43" customFormat="1" ht="14" hidden="1" thickBot="1" x14ac:dyDescent="0.2">
      <c r="A93" s="75" t="s">
        <v>118</v>
      </c>
      <c r="B93" s="34">
        <f t="shared" ref="B93:D96" si="48">SUM(B84:B87)</f>
        <v>0</v>
      </c>
      <c r="C93" s="35">
        <f t="shared" si="48"/>
        <v>71</v>
      </c>
      <c r="D93" s="35">
        <f t="shared" si="48"/>
        <v>2</v>
      </c>
      <c r="E93" s="44">
        <f>SUM(E84:E87)</f>
        <v>73</v>
      </c>
      <c r="F93" s="34">
        <f t="shared" ref="F93:H96" si="49">SUM(F84:F87)</f>
        <v>0</v>
      </c>
      <c r="G93" s="35">
        <f t="shared" si="49"/>
        <v>0</v>
      </c>
      <c r="H93" s="35">
        <f t="shared" si="49"/>
        <v>1</v>
      </c>
      <c r="I93" s="44">
        <f>SUM(I84:I87)</f>
        <v>1</v>
      </c>
      <c r="J93" s="34">
        <f t="shared" ref="J93:L96" si="50">SUM(J84:J87)</f>
        <v>0</v>
      </c>
      <c r="K93" s="35">
        <f t="shared" si="50"/>
        <v>2</v>
      </c>
      <c r="L93" s="35">
        <f t="shared" si="50"/>
        <v>14</v>
      </c>
      <c r="M93" s="44">
        <f>SUM(M84:M87)</f>
        <v>16</v>
      </c>
      <c r="N93" s="34">
        <f t="shared" ref="N93:O96" si="51">SUM(N84:N87)</f>
        <v>101</v>
      </c>
      <c r="O93" s="35">
        <f t="shared" si="51"/>
        <v>0</v>
      </c>
      <c r="P93" s="35"/>
      <c r="Q93" s="35">
        <f>SUM(Q84:Q87)</f>
        <v>2</v>
      </c>
      <c r="R93" s="44">
        <f t="shared" si="47"/>
        <v>106</v>
      </c>
      <c r="S93" s="68">
        <f t="shared" si="47"/>
        <v>196</v>
      </c>
    </row>
    <row r="94" spans="1:19" s="43" customFormat="1" ht="14" hidden="1" thickBot="1" x14ac:dyDescent="0.2">
      <c r="A94" s="75" t="s">
        <v>117</v>
      </c>
      <c r="B94" s="34">
        <f t="shared" si="48"/>
        <v>0</v>
      </c>
      <c r="C94" s="35">
        <f t="shared" si="48"/>
        <v>67</v>
      </c>
      <c r="D94" s="35">
        <f t="shared" si="48"/>
        <v>2</v>
      </c>
      <c r="E94" s="44">
        <f>SUM(E85:E88)</f>
        <v>69</v>
      </c>
      <c r="F94" s="34">
        <f t="shared" si="49"/>
        <v>0</v>
      </c>
      <c r="G94" s="35">
        <f t="shared" si="49"/>
        <v>0</v>
      </c>
      <c r="H94" s="35">
        <f t="shared" si="49"/>
        <v>0</v>
      </c>
      <c r="I94" s="44">
        <f>SUM(I85:I88)</f>
        <v>0</v>
      </c>
      <c r="J94" s="34">
        <f t="shared" si="50"/>
        <v>0</v>
      </c>
      <c r="K94" s="35">
        <f t="shared" si="50"/>
        <v>0</v>
      </c>
      <c r="L94" s="35">
        <f t="shared" si="50"/>
        <v>11</v>
      </c>
      <c r="M94" s="44">
        <f>SUM(M85:M88)</f>
        <v>11</v>
      </c>
      <c r="N94" s="34">
        <f t="shared" si="51"/>
        <v>112</v>
      </c>
      <c r="O94" s="35">
        <f t="shared" si="51"/>
        <v>0</v>
      </c>
      <c r="P94" s="35"/>
      <c r="Q94" s="35">
        <f>SUM(Q85:Q88)</f>
        <v>1</v>
      </c>
      <c r="R94" s="44">
        <f t="shared" si="47"/>
        <v>115</v>
      </c>
      <c r="S94" s="68">
        <f t="shared" si="47"/>
        <v>195</v>
      </c>
    </row>
    <row r="95" spans="1:19" s="43" customFormat="1" ht="14" hidden="1" thickBot="1" x14ac:dyDescent="0.2">
      <c r="A95" s="75" t="s">
        <v>116</v>
      </c>
      <c r="B95" s="34">
        <f t="shared" si="48"/>
        <v>0</v>
      </c>
      <c r="C95" s="35">
        <f t="shared" si="48"/>
        <v>61</v>
      </c>
      <c r="D95" s="35">
        <f t="shared" si="48"/>
        <v>2</v>
      </c>
      <c r="E95" s="44">
        <f>SUM(E86:E89)</f>
        <v>63</v>
      </c>
      <c r="F95" s="34">
        <f t="shared" si="49"/>
        <v>0</v>
      </c>
      <c r="G95" s="35">
        <f t="shared" si="49"/>
        <v>0</v>
      </c>
      <c r="H95" s="35">
        <f t="shared" si="49"/>
        <v>0</v>
      </c>
      <c r="I95" s="44">
        <f>SUM(I86:I89)</f>
        <v>0</v>
      </c>
      <c r="J95" s="34">
        <f t="shared" si="50"/>
        <v>1</v>
      </c>
      <c r="K95" s="35">
        <f t="shared" si="50"/>
        <v>0</v>
      </c>
      <c r="L95" s="35">
        <f t="shared" si="50"/>
        <v>8</v>
      </c>
      <c r="M95" s="44">
        <f>SUM(M86:M89)</f>
        <v>9</v>
      </c>
      <c r="N95" s="34">
        <f t="shared" si="51"/>
        <v>100</v>
      </c>
      <c r="O95" s="35">
        <f t="shared" si="51"/>
        <v>0</v>
      </c>
      <c r="P95" s="35"/>
      <c r="Q95" s="35">
        <f>SUM(Q86:Q89)</f>
        <v>1</v>
      </c>
      <c r="R95" s="44">
        <f t="shared" si="47"/>
        <v>101</v>
      </c>
      <c r="S95" s="68">
        <f t="shared" si="47"/>
        <v>173</v>
      </c>
    </row>
    <row r="96" spans="1:19" s="43" customFormat="1" ht="14" hidden="1" thickBot="1" x14ac:dyDescent="0.2">
      <c r="A96" s="78" t="s">
        <v>115</v>
      </c>
      <c r="B96" s="59">
        <f t="shared" si="48"/>
        <v>0</v>
      </c>
      <c r="C96" s="60">
        <f t="shared" si="48"/>
        <v>46</v>
      </c>
      <c r="D96" s="60">
        <f t="shared" si="48"/>
        <v>3</v>
      </c>
      <c r="E96" s="83">
        <f>SUM(E87:E90)</f>
        <v>49</v>
      </c>
      <c r="F96" s="59">
        <f t="shared" si="49"/>
        <v>0</v>
      </c>
      <c r="G96" s="60">
        <f t="shared" si="49"/>
        <v>0</v>
      </c>
      <c r="H96" s="60">
        <f t="shared" si="49"/>
        <v>0</v>
      </c>
      <c r="I96" s="83">
        <f>SUM(I87:I90)</f>
        <v>0</v>
      </c>
      <c r="J96" s="59">
        <f t="shared" si="50"/>
        <v>1</v>
      </c>
      <c r="K96" s="60">
        <f t="shared" si="50"/>
        <v>0</v>
      </c>
      <c r="L96" s="60">
        <f t="shared" si="50"/>
        <v>5</v>
      </c>
      <c r="M96" s="83">
        <f>SUM(M87:M90)</f>
        <v>6</v>
      </c>
      <c r="N96" s="59">
        <f t="shared" si="51"/>
        <v>68</v>
      </c>
      <c r="O96" s="60">
        <f t="shared" si="51"/>
        <v>1</v>
      </c>
      <c r="P96" s="60"/>
      <c r="Q96" s="60">
        <f>SUM(Q87:Q90)</f>
        <v>0</v>
      </c>
      <c r="R96" s="83">
        <f t="shared" si="47"/>
        <v>69</v>
      </c>
      <c r="S96" s="82">
        <f t="shared" si="47"/>
        <v>124</v>
      </c>
    </row>
    <row r="97" spans="1:19" x14ac:dyDescent="0.15">
      <c r="A97" s="77"/>
      <c r="B97" s="384"/>
      <c r="C97" s="383"/>
      <c r="D97" s="383"/>
      <c r="E97" s="382"/>
      <c r="F97" s="384"/>
      <c r="G97" s="383"/>
      <c r="H97" s="383"/>
      <c r="I97" s="382"/>
      <c r="J97" s="384"/>
      <c r="K97" s="383"/>
      <c r="L97" s="383"/>
      <c r="M97" s="382"/>
      <c r="N97" s="384"/>
      <c r="O97" s="383"/>
      <c r="P97" s="383"/>
      <c r="Q97" s="383"/>
      <c r="R97" s="382"/>
      <c r="S97" s="65"/>
    </row>
    <row r="98" spans="1:19" x14ac:dyDescent="0.15">
      <c r="A98" s="75" t="s">
        <v>114</v>
      </c>
      <c r="B98" s="381">
        <f t="shared" ref="B98:S98" si="52">SUM(B83:B90)</f>
        <v>0</v>
      </c>
      <c r="C98" s="309">
        <f t="shared" si="52"/>
        <v>105</v>
      </c>
      <c r="D98" s="309">
        <f t="shared" si="52"/>
        <v>3</v>
      </c>
      <c r="E98" s="380">
        <f t="shared" si="52"/>
        <v>108</v>
      </c>
      <c r="F98" s="381">
        <f t="shared" si="52"/>
        <v>0</v>
      </c>
      <c r="G98" s="309">
        <f t="shared" si="52"/>
        <v>0</v>
      </c>
      <c r="H98" s="309">
        <f t="shared" si="52"/>
        <v>1</v>
      </c>
      <c r="I98" s="380">
        <f t="shared" si="52"/>
        <v>1</v>
      </c>
      <c r="J98" s="381">
        <f t="shared" si="52"/>
        <v>2</v>
      </c>
      <c r="K98" s="309">
        <f t="shared" si="52"/>
        <v>5</v>
      </c>
      <c r="L98" s="309">
        <f t="shared" si="52"/>
        <v>17</v>
      </c>
      <c r="M98" s="380">
        <f t="shared" si="52"/>
        <v>24</v>
      </c>
      <c r="N98" s="381">
        <f t="shared" si="52"/>
        <v>160</v>
      </c>
      <c r="O98" s="309">
        <f t="shared" si="52"/>
        <v>1</v>
      </c>
      <c r="P98" s="309">
        <f t="shared" si="52"/>
        <v>3</v>
      </c>
      <c r="Q98" s="309">
        <f t="shared" si="52"/>
        <v>3</v>
      </c>
      <c r="R98" s="380">
        <f t="shared" si="52"/>
        <v>167</v>
      </c>
      <c r="S98" s="307">
        <f t="shared" si="52"/>
        <v>300</v>
      </c>
    </row>
    <row r="99" spans="1:19" x14ac:dyDescent="0.15">
      <c r="A99" s="75" t="s">
        <v>11</v>
      </c>
      <c r="B99" s="381">
        <f t="shared" ref="B99:S99" si="53">MAX(B92:B96)</f>
        <v>0</v>
      </c>
      <c r="C99" s="309">
        <f t="shared" si="53"/>
        <v>105</v>
      </c>
      <c r="D99" s="309">
        <f t="shared" si="53"/>
        <v>3</v>
      </c>
      <c r="E99" s="380">
        <f t="shared" si="53"/>
        <v>73</v>
      </c>
      <c r="F99" s="381">
        <f t="shared" si="53"/>
        <v>0</v>
      </c>
      <c r="G99" s="309">
        <f t="shared" si="53"/>
        <v>0</v>
      </c>
      <c r="H99" s="309">
        <f t="shared" si="53"/>
        <v>1</v>
      </c>
      <c r="I99" s="380">
        <f t="shared" si="53"/>
        <v>1</v>
      </c>
      <c r="J99" s="381">
        <f t="shared" si="53"/>
        <v>2</v>
      </c>
      <c r="K99" s="309">
        <f t="shared" si="53"/>
        <v>5</v>
      </c>
      <c r="L99" s="309">
        <f t="shared" si="53"/>
        <v>17</v>
      </c>
      <c r="M99" s="380">
        <f t="shared" si="53"/>
        <v>18</v>
      </c>
      <c r="N99" s="381">
        <f t="shared" si="53"/>
        <v>160</v>
      </c>
      <c r="O99" s="309">
        <f t="shared" si="53"/>
        <v>1</v>
      </c>
      <c r="P99" s="309">
        <f t="shared" si="53"/>
        <v>0</v>
      </c>
      <c r="Q99" s="309">
        <f t="shared" si="53"/>
        <v>3</v>
      </c>
      <c r="R99" s="380">
        <f t="shared" si="53"/>
        <v>115</v>
      </c>
      <c r="S99" s="307">
        <f t="shared" si="53"/>
        <v>196</v>
      </c>
    </row>
    <row r="100" spans="1:19" x14ac:dyDescent="0.15">
      <c r="A100" s="75" t="s">
        <v>12</v>
      </c>
      <c r="B100" s="381">
        <f t="shared" ref="B100:S100" si="54">SUM(B83:B90)/2</f>
        <v>0</v>
      </c>
      <c r="C100" s="309">
        <f t="shared" si="54"/>
        <v>52.5</v>
      </c>
      <c r="D100" s="309">
        <f t="shared" si="54"/>
        <v>1.5</v>
      </c>
      <c r="E100" s="380">
        <f t="shared" si="54"/>
        <v>54</v>
      </c>
      <c r="F100" s="381">
        <f t="shared" si="54"/>
        <v>0</v>
      </c>
      <c r="G100" s="309">
        <f t="shared" si="54"/>
        <v>0</v>
      </c>
      <c r="H100" s="309">
        <f t="shared" si="54"/>
        <v>0.5</v>
      </c>
      <c r="I100" s="380">
        <f t="shared" si="54"/>
        <v>0.5</v>
      </c>
      <c r="J100" s="381">
        <f t="shared" si="54"/>
        <v>1</v>
      </c>
      <c r="K100" s="309">
        <f t="shared" si="54"/>
        <v>2.5</v>
      </c>
      <c r="L100" s="309">
        <f t="shared" si="54"/>
        <v>8.5</v>
      </c>
      <c r="M100" s="380">
        <f t="shared" si="54"/>
        <v>12</v>
      </c>
      <c r="N100" s="381">
        <f t="shared" si="54"/>
        <v>80</v>
      </c>
      <c r="O100" s="309">
        <f t="shared" si="54"/>
        <v>0.5</v>
      </c>
      <c r="P100" s="309">
        <f t="shared" si="54"/>
        <v>1.5</v>
      </c>
      <c r="Q100" s="309">
        <f t="shared" si="54"/>
        <v>1.5</v>
      </c>
      <c r="R100" s="380">
        <f t="shared" si="54"/>
        <v>83.5</v>
      </c>
      <c r="S100" s="307">
        <f t="shared" si="54"/>
        <v>150</v>
      </c>
    </row>
    <row r="101" spans="1:19" ht="14" thickBot="1" x14ac:dyDescent="0.2">
      <c r="A101" s="78"/>
      <c r="B101" s="56"/>
      <c r="C101" s="57"/>
      <c r="D101" s="57"/>
      <c r="E101" s="79"/>
      <c r="F101" s="56"/>
      <c r="G101" s="57"/>
      <c r="H101" s="57"/>
      <c r="I101" s="79"/>
      <c r="J101" s="56"/>
      <c r="K101" s="57"/>
      <c r="L101" s="57"/>
      <c r="M101" s="79"/>
      <c r="N101" s="56"/>
      <c r="O101" s="57"/>
      <c r="P101" s="57"/>
      <c r="Q101" s="57"/>
      <c r="R101" s="79"/>
      <c r="S101" s="80"/>
    </row>
    <row r="102" spans="1:19" x14ac:dyDescent="0.15">
      <c r="A102" s="81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</row>
    <row r="103" spans="1:19" ht="14" thickBot="1" x14ac:dyDescent="0.2">
      <c r="A103" s="45"/>
      <c r="B103" s="45" t="str">
        <f>Upland_Glenmore!B103</f>
        <v>Thursday 15 March 2012</v>
      </c>
      <c r="D103" s="46"/>
      <c r="H103" s="45" t="str">
        <f>'cycle (2)'!B7</f>
        <v>Fine and Dry</v>
      </c>
    </row>
    <row r="104" spans="1:19" x14ac:dyDescent="0.15">
      <c r="A104" s="63"/>
      <c r="B104" s="48" t="s">
        <v>3</v>
      </c>
      <c r="C104" s="49"/>
      <c r="D104" s="49"/>
      <c r="E104" s="64"/>
      <c r="F104" s="48" t="s">
        <v>4</v>
      </c>
      <c r="G104" s="49"/>
      <c r="H104" s="49"/>
      <c r="I104" s="64"/>
      <c r="J104" s="48" t="s">
        <v>5</v>
      </c>
      <c r="K104" s="49"/>
      <c r="L104" s="49"/>
      <c r="M104" s="64"/>
      <c r="N104" s="48" t="s">
        <v>6</v>
      </c>
      <c r="O104" s="49"/>
      <c r="P104" s="49"/>
      <c r="Q104" s="49"/>
      <c r="R104" s="64"/>
      <c r="S104" s="65" t="s">
        <v>36</v>
      </c>
    </row>
    <row r="105" spans="1:19" s="43" customFormat="1" ht="14" thickBot="1" x14ac:dyDescent="0.2">
      <c r="A105" s="66"/>
      <c r="B105" s="50"/>
      <c r="C105" s="51" t="str">
        <f>C80</f>
        <v>Cent Hway</v>
      </c>
      <c r="D105" s="61"/>
      <c r="E105" s="67"/>
      <c r="F105" s="50"/>
      <c r="G105" s="51" t="str">
        <f>G80</f>
        <v>Jarden Mile</v>
      </c>
      <c r="H105" s="61"/>
      <c r="I105" s="67"/>
      <c r="J105" s="50"/>
      <c r="K105" s="51" t="str">
        <f>K80</f>
        <v>Hutt (S)</v>
      </c>
      <c r="L105" s="61"/>
      <c r="M105" s="67"/>
      <c r="N105" s="50"/>
      <c r="O105" s="51" t="str">
        <f>O80</f>
        <v>Off Ramp</v>
      </c>
      <c r="P105" s="51"/>
      <c r="Q105" s="61"/>
      <c r="R105" s="67"/>
      <c r="S105" s="82"/>
    </row>
    <row r="106" spans="1:19" s="72" customFormat="1" ht="11" x14ac:dyDescent="0.15">
      <c r="A106" s="69"/>
      <c r="B106" s="52" t="s">
        <v>24</v>
      </c>
      <c r="C106" s="53" t="s">
        <v>25</v>
      </c>
      <c r="D106" s="53" t="s">
        <v>26</v>
      </c>
      <c r="E106" s="70" t="s">
        <v>10</v>
      </c>
      <c r="F106" s="52" t="s">
        <v>24</v>
      </c>
      <c r="G106" s="53" t="s">
        <v>24</v>
      </c>
      <c r="H106" s="53" t="s">
        <v>26</v>
      </c>
      <c r="I106" s="70" t="s">
        <v>10</v>
      </c>
      <c r="J106" s="52" t="s">
        <v>24</v>
      </c>
      <c r="K106" s="53" t="s">
        <v>24</v>
      </c>
      <c r="L106" s="53" t="s">
        <v>25</v>
      </c>
      <c r="M106" s="70" t="s">
        <v>10</v>
      </c>
      <c r="N106" s="52" t="s">
        <v>24</v>
      </c>
      <c r="O106" s="53" t="s">
        <v>25</v>
      </c>
      <c r="P106" s="53" t="s">
        <v>26</v>
      </c>
      <c r="Q106" s="53" t="s">
        <v>26</v>
      </c>
      <c r="R106" s="70" t="s">
        <v>10</v>
      </c>
      <c r="S106" s="71"/>
    </row>
    <row r="107" spans="1:19" s="43" customFormat="1" x14ac:dyDescent="0.15">
      <c r="A107" s="66"/>
      <c r="B107" s="36"/>
      <c r="C107" s="37"/>
      <c r="D107" s="37"/>
      <c r="E107" s="73"/>
      <c r="F107" s="36"/>
      <c r="G107" s="37"/>
      <c r="H107" s="37"/>
      <c r="I107" s="73"/>
      <c r="J107" s="36"/>
      <c r="K107" s="37"/>
      <c r="L107" s="37"/>
      <c r="M107" s="73"/>
      <c r="N107" s="36"/>
      <c r="O107" s="37"/>
      <c r="P107" s="37"/>
      <c r="Q107" s="37" t="s">
        <v>28</v>
      </c>
      <c r="R107" s="74"/>
      <c r="S107" s="68"/>
    </row>
    <row r="108" spans="1:19" s="43" customFormat="1" x14ac:dyDescent="0.15">
      <c r="A108" s="38" t="s">
        <v>127</v>
      </c>
      <c r="B108" s="39">
        <v>0</v>
      </c>
      <c r="C108" s="40">
        <v>10</v>
      </c>
      <c r="D108" s="40">
        <v>0</v>
      </c>
      <c r="E108" s="41">
        <f t="shared" ref="E108:E115" si="55">SUM(B108:D108)</f>
        <v>10</v>
      </c>
      <c r="F108" s="39">
        <v>0</v>
      </c>
      <c r="G108" s="40">
        <v>0</v>
      </c>
      <c r="H108" s="40">
        <v>1</v>
      </c>
      <c r="I108" s="41">
        <f t="shared" ref="I108:I115" si="56">SUM(F108:H108)</f>
        <v>1</v>
      </c>
      <c r="J108" s="39">
        <v>1</v>
      </c>
      <c r="K108" s="40">
        <v>0</v>
      </c>
      <c r="L108" s="40">
        <v>0</v>
      </c>
      <c r="M108" s="41">
        <f t="shared" ref="M108:M115" si="57">SUM(J108:L108)</f>
        <v>1</v>
      </c>
      <c r="N108" s="39">
        <v>9</v>
      </c>
      <c r="O108" s="40">
        <v>0</v>
      </c>
      <c r="P108" s="40">
        <v>0</v>
      </c>
      <c r="Q108" s="40">
        <v>0</v>
      </c>
      <c r="R108" s="41">
        <f t="shared" ref="R108:R115" si="58">SUM(N108:Q108)</f>
        <v>9</v>
      </c>
      <c r="S108" s="42">
        <f t="shared" ref="S108:S115" si="59">E108+I108+M108+R108</f>
        <v>21</v>
      </c>
    </row>
    <row r="109" spans="1:19" s="43" customFormat="1" x14ac:dyDescent="0.15">
      <c r="A109" s="38" t="s">
        <v>126</v>
      </c>
      <c r="B109" s="39">
        <v>0</v>
      </c>
      <c r="C109" s="40">
        <v>12</v>
      </c>
      <c r="D109" s="40">
        <v>0</v>
      </c>
      <c r="E109" s="41">
        <f t="shared" si="55"/>
        <v>12</v>
      </c>
      <c r="F109" s="39">
        <v>0</v>
      </c>
      <c r="G109" s="40">
        <v>0</v>
      </c>
      <c r="H109" s="40">
        <v>0</v>
      </c>
      <c r="I109" s="41">
        <f t="shared" si="56"/>
        <v>0</v>
      </c>
      <c r="J109" s="39">
        <v>0</v>
      </c>
      <c r="K109" s="40">
        <v>1</v>
      </c>
      <c r="L109" s="40">
        <v>5</v>
      </c>
      <c r="M109" s="41">
        <f t="shared" si="57"/>
        <v>6</v>
      </c>
      <c r="N109" s="39">
        <v>13</v>
      </c>
      <c r="O109" s="40">
        <v>0</v>
      </c>
      <c r="P109" s="40">
        <v>1</v>
      </c>
      <c r="Q109" s="40">
        <v>0</v>
      </c>
      <c r="R109" s="41">
        <f t="shared" si="58"/>
        <v>14</v>
      </c>
      <c r="S109" s="42">
        <f t="shared" si="59"/>
        <v>32</v>
      </c>
    </row>
    <row r="110" spans="1:19" s="43" customFormat="1" x14ac:dyDescent="0.15">
      <c r="A110" s="38" t="s">
        <v>125</v>
      </c>
      <c r="B110" s="39">
        <v>0</v>
      </c>
      <c r="C110" s="40">
        <v>10</v>
      </c>
      <c r="D110" s="40">
        <v>0</v>
      </c>
      <c r="E110" s="41">
        <f t="shared" si="55"/>
        <v>10</v>
      </c>
      <c r="F110" s="39">
        <v>0</v>
      </c>
      <c r="G110" s="40">
        <v>0</v>
      </c>
      <c r="H110" s="40">
        <v>0</v>
      </c>
      <c r="I110" s="41">
        <f t="shared" si="56"/>
        <v>0</v>
      </c>
      <c r="J110" s="39">
        <v>0</v>
      </c>
      <c r="K110" s="40">
        <v>1</v>
      </c>
      <c r="L110" s="40">
        <v>1</v>
      </c>
      <c r="M110" s="41">
        <f t="shared" si="57"/>
        <v>2</v>
      </c>
      <c r="N110" s="39">
        <v>14</v>
      </c>
      <c r="O110" s="40">
        <v>0</v>
      </c>
      <c r="P110" s="40">
        <v>1</v>
      </c>
      <c r="Q110" s="40">
        <v>0</v>
      </c>
      <c r="R110" s="41">
        <f t="shared" si="58"/>
        <v>15</v>
      </c>
      <c r="S110" s="42">
        <f t="shared" si="59"/>
        <v>27</v>
      </c>
    </row>
    <row r="111" spans="1:19" s="43" customFormat="1" x14ac:dyDescent="0.15">
      <c r="A111" s="38" t="s">
        <v>124</v>
      </c>
      <c r="B111" s="39">
        <v>0</v>
      </c>
      <c r="C111" s="40">
        <v>12</v>
      </c>
      <c r="D111" s="40">
        <v>0</v>
      </c>
      <c r="E111" s="41">
        <f t="shared" si="55"/>
        <v>12</v>
      </c>
      <c r="F111" s="39">
        <v>0</v>
      </c>
      <c r="G111" s="40">
        <v>0</v>
      </c>
      <c r="H111" s="40">
        <v>0</v>
      </c>
      <c r="I111" s="41">
        <f t="shared" si="56"/>
        <v>0</v>
      </c>
      <c r="J111" s="39">
        <v>0</v>
      </c>
      <c r="K111" s="40">
        <v>1</v>
      </c>
      <c r="L111" s="40">
        <v>0</v>
      </c>
      <c r="M111" s="41">
        <f t="shared" si="57"/>
        <v>1</v>
      </c>
      <c r="N111" s="39">
        <v>29</v>
      </c>
      <c r="O111" s="40">
        <v>0</v>
      </c>
      <c r="P111" s="40">
        <v>1</v>
      </c>
      <c r="Q111" s="40">
        <v>0</v>
      </c>
      <c r="R111" s="41">
        <f t="shared" si="58"/>
        <v>30</v>
      </c>
      <c r="S111" s="42">
        <f t="shared" si="59"/>
        <v>43</v>
      </c>
    </row>
    <row r="112" spans="1:19" s="43" customFormat="1" x14ac:dyDescent="0.15">
      <c r="A112" s="38" t="s">
        <v>123</v>
      </c>
      <c r="B112" s="39">
        <v>0</v>
      </c>
      <c r="C112" s="40">
        <v>17</v>
      </c>
      <c r="D112" s="40">
        <v>0</v>
      </c>
      <c r="E112" s="41">
        <f t="shared" si="55"/>
        <v>17</v>
      </c>
      <c r="F112" s="39">
        <v>0</v>
      </c>
      <c r="G112" s="40">
        <v>0</v>
      </c>
      <c r="H112" s="40">
        <v>0</v>
      </c>
      <c r="I112" s="41">
        <f t="shared" si="56"/>
        <v>0</v>
      </c>
      <c r="J112" s="39">
        <v>0</v>
      </c>
      <c r="K112" s="40">
        <v>0</v>
      </c>
      <c r="L112" s="40">
        <v>3</v>
      </c>
      <c r="M112" s="41">
        <f t="shared" si="57"/>
        <v>3</v>
      </c>
      <c r="N112" s="39">
        <v>23</v>
      </c>
      <c r="O112" s="40">
        <v>0</v>
      </c>
      <c r="P112" s="40">
        <v>0</v>
      </c>
      <c r="Q112" s="40">
        <v>0</v>
      </c>
      <c r="R112" s="41">
        <f t="shared" si="58"/>
        <v>23</v>
      </c>
      <c r="S112" s="42">
        <f t="shared" si="59"/>
        <v>43</v>
      </c>
    </row>
    <row r="113" spans="1:19" s="43" customFormat="1" x14ac:dyDescent="0.15">
      <c r="A113" s="38" t="s">
        <v>122</v>
      </c>
      <c r="B113" s="39">
        <v>0</v>
      </c>
      <c r="C113" s="40">
        <v>5</v>
      </c>
      <c r="D113" s="40">
        <v>0</v>
      </c>
      <c r="E113" s="41">
        <f t="shared" si="55"/>
        <v>5</v>
      </c>
      <c r="F113" s="39">
        <v>0</v>
      </c>
      <c r="G113" s="40">
        <v>0</v>
      </c>
      <c r="H113" s="40">
        <v>0</v>
      </c>
      <c r="I113" s="41">
        <f t="shared" si="56"/>
        <v>0</v>
      </c>
      <c r="J113" s="39">
        <v>0</v>
      </c>
      <c r="K113" s="40">
        <v>0</v>
      </c>
      <c r="L113" s="40">
        <v>1</v>
      </c>
      <c r="M113" s="41">
        <f t="shared" si="57"/>
        <v>1</v>
      </c>
      <c r="N113" s="39">
        <v>12</v>
      </c>
      <c r="O113" s="40">
        <v>1</v>
      </c>
      <c r="P113" s="40">
        <v>0</v>
      </c>
      <c r="Q113" s="40">
        <v>0</v>
      </c>
      <c r="R113" s="41">
        <f t="shared" si="58"/>
        <v>13</v>
      </c>
      <c r="S113" s="42">
        <f t="shared" si="59"/>
        <v>19</v>
      </c>
    </row>
    <row r="114" spans="1:19" s="43" customFormat="1" x14ac:dyDescent="0.15">
      <c r="A114" s="38" t="s">
        <v>121</v>
      </c>
      <c r="B114" s="39">
        <v>0</v>
      </c>
      <c r="C114" s="40">
        <v>9</v>
      </c>
      <c r="D114" s="40">
        <v>1</v>
      </c>
      <c r="E114" s="41">
        <f t="shared" si="55"/>
        <v>10</v>
      </c>
      <c r="F114" s="39">
        <v>0</v>
      </c>
      <c r="G114" s="40">
        <v>0</v>
      </c>
      <c r="H114" s="40">
        <v>0</v>
      </c>
      <c r="I114" s="41">
        <f t="shared" si="56"/>
        <v>0</v>
      </c>
      <c r="J114" s="39">
        <v>0</v>
      </c>
      <c r="K114" s="40">
        <v>0</v>
      </c>
      <c r="L114" s="40">
        <v>2</v>
      </c>
      <c r="M114" s="41">
        <f t="shared" si="57"/>
        <v>2</v>
      </c>
      <c r="N114" s="39">
        <v>10</v>
      </c>
      <c r="O114" s="40">
        <v>0</v>
      </c>
      <c r="P114" s="40">
        <v>0</v>
      </c>
      <c r="Q114" s="40">
        <v>0</v>
      </c>
      <c r="R114" s="41">
        <f t="shared" si="58"/>
        <v>10</v>
      </c>
      <c r="S114" s="42">
        <f t="shared" si="59"/>
        <v>22</v>
      </c>
    </row>
    <row r="115" spans="1:19" s="43" customFormat="1" x14ac:dyDescent="0.15">
      <c r="A115" s="38" t="s">
        <v>120</v>
      </c>
      <c r="B115" s="39">
        <v>0</v>
      </c>
      <c r="C115" s="40">
        <v>3</v>
      </c>
      <c r="D115" s="40">
        <v>0</v>
      </c>
      <c r="E115" s="41">
        <f t="shared" si="55"/>
        <v>3</v>
      </c>
      <c r="F115" s="39">
        <v>0</v>
      </c>
      <c r="G115" s="40">
        <v>0</v>
      </c>
      <c r="H115" s="40">
        <v>0</v>
      </c>
      <c r="I115" s="41">
        <f t="shared" si="56"/>
        <v>0</v>
      </c>
      <c r="J115" s="39">
        <v>0</v>
      </c>
      <c r="K115" s="40">
        <v>0</v>
      </c>
      <c r="L115" s="40">
        <v>2</v>
      </c>
      <c r="M115" s="41">
        <f t="shared" si="57"/>
        <v>2</v>
      </c>
      <c r="N115" s="39">
        <v>6</v>
      </c>
      <c r="O115" s="40">
        <v>0</v>
      </c>
      <c r="P115" s="40">
        <v>0</v>
      </c>
      <c r="Q115" s="40">
        <v>0</v>
      </c>
      <c r="R115" s="41">
        <f t="shared" si="58"/>
        <v>6</v>
      </c>
      <c r="S115" s="42">
        <f t="shared" si="59"/>
        <v>11</v>
      </c>
    </row>
    <row r="116" spans="1:19" s="43" customFormat="1" ht="14" thickBot="1" x14ac:dyDescent="0.2">
      <c r="A116" s="75"/>
      <c r="B116" s="34"/>
      <c r="C116" s="35"/>
      <c r="D116" s="35"/>
      <c r="E116" s="44"/>
      <c r="F116" s="34"/>
      <c r="G116" s="35"/>
      <c r="H116" s="35"/>
      <c r="I116" s="44"/>
      <c r="J116" s="34"/>
      <c r="K116" s="35"/>
      <c r="L116" s="35"/>
      <c r="M116" s="44"/>
      <c r="N116" s="34"/>
      <c r="O116" s="35"/>
      <c r="P116" s="35"/>
      <c r="Q116" s="35"/>
      <c r="R116" s="44"/>
      <c r="S116" s="68"/>
    </row>
    <row r="117" spans="1:19" s="43" customFormat="1" ht="14" hidden="1" thickBot="1" x14ac:dyDescent="0.2">
      <c r="A117" s="75" t="s">
        <v>119</v>
      </c>
      <c r="B117" s="34">
        <f>SUM(B108:B115)</f>
        <v>0</v>
      </c>
      <c r="C117" s="35">
        <f>SUM(C108:C115)</f>
        <v>78</v>
      </c>
      <c r="D117" s="35">
        <f>SUM(D108:D115)</f>
        <v>1</v>
      </c>
      <c r="E117" s="44">
        <f>SUM(E108:E111)</f>
        <v>44</v>
      </c>
      <c r="F117" s="34">
        <f>SUM(F108:F115)</f>
        <v>0</v>
      </c>
      <c r="G117" s="35">
        <f>SUM(G108:G115)</f>
        <v>0</v>
      </c>
      <c r="H117" s="35">
        <f>SUM(H108:H115)</f>
        <v>1</v>
      </c>
      <c r="I117" s="44">
        <f>SUM(I108:I111)</f>
        <v>1</v>
      </c>
      <c r="J117" s="34">
        <f>SUM(J108:J115)</f>
        <v>1</v>
      </c>
      <c r="K117" s="35">
        <f>SUM(K108:K115)</f>
        <v>3</v>
      </c>
      <c r="L117" s="35">
        <f>SUM(L108:L115)</f>
        <v>14</v>
      </c>
      <c r="M117" s="44">
        <f>SUM(M108:M111)</f>
        <v>10</v>
      </c>
      <c r="N117" s="34">
        <f>SUM(N108:N115)</f>
        <v>116</v>
      </c>
      <c r="O117" s="35">
        <f>SUM(O108:O115)</f>
        <v>1</v>
      </c>
      <c r="P117" s="35"/>
      <c r="Q117" s="35">
        <f>SUM(Q108:Q115)</f>
        <v>0</v>
      </c>
      <c r="R117" s="44">
        <f t="shared" ref="R117:S121" si="60">SUM(R108:R111)</f>
        <v>68</v>
      </c>
      <c r="S117" s="68">
        <f t="shared" si="60"/>
        <v>123</v>
      </c>
    </row>
    <row r="118" spans="1:19" s="43" customFormat="1" ht="14" hidden="1" thickBot="1" x14ac:dyDescent="0.2">
      <c r="A118" s="75" t="s">
        <v>118</v>
      </c>
      <c r="B118" s="34">
        <f t="shared" ref="B118:D121" si="61">SUM(B109:B112)</f>
        <v>0</v>
      </c>
      <c r="C118" s="35">
        <f t="shared" si="61"/>
        <v>51</v>
      </c>
      <c r="D118" s="35">
        <f t="shared" si="61"/>
        <v>0</v>
      </c>
      <c r="E118" s="44">
        <f>SUM(E109:E112)</f>
        <v>51</v>
      </c>
      <c r="F118" s="34">
        <f t="shared" ref="F118:H121" si="62">SUM(F109:F112)</f>
        <v>0</v>
      </c>
      <c r="G118" s="35">
        <f t="shared" si="62"/>
        <v>0</v>
      </c>
      <c r="H118" s="35">
        <f t="shared" si="62"/>
        <v>0</v>
      </c>
      <c r="I118" s="44">
        <f>SUM(I109:I112)</f>
        <v>0</v>
      </c>
      <c r="J118" s="34">
        <f t="shared" ref="J118:L121" si="63">SUM(J109:J112)</f>
        <v>0</v>
      </c>
      <c r="K118" s="35">
        <f t="shared" si="63"/>
        <v>3</v>
      </c>
      <c r="L118" s="35">
        <f t="shared" si="63"/>
        <v>9</v>
      </c>
      <c r="M118" s="44">
        <f>SUM(M109:M112)</f>
        <v>12</v>
      </c>
      <c r="N118" s="34">
        <f t="shared" ref="N118:O121" si="64">SUM(N109:N112)</f>
        <v>79</v>
      </c>
      <c r="O118" s="35">
        <f t="shared" si="64"/>
        <v>0</v>
      </c>
      <c r="P118" s="35"/>
      <c r="Q118" s="35">
        <f>SUM(Q109:Q112)</f>
        <v>0</v>
      </c>
      <c r="R118" s="44">
        <f t="shared" si="60"/>
        <v>82</v>
      </c>
      <c r="S118" s="68">
        <f t="shared" si="60"/>
        <v>145</v>
      </c>
    </row>
    <row r="119" spans="1:19" s="43" customFormat="1" ht="14" hidden="1" thickBot="1" x14ac:dyDescent="0.2">
      <c r="A119" s="75" t="s">
        <v>117</v>
      </c>
      <c r="B119" s="34">
        <f t="shared" si="61"/>
        <v>0</v>
      </c>
      <c r="C119" s="35">
        <f t="shared" si="61"/>
        <v>44</v>
      </c>
      <c r="D119" s="35">
        <f t="shared" si="61"/>
        <v>0</v>
      </c>
      <c r="E119" s="44">
        <f>SUM(E110:E113)</f>
        <v>44</v>
      </c>
      <c r="F119" s="34">
        <f t="shared" si="62"/>
        <v>0</v>
      </c>
      <c r="G119" s="35">
        <f t="shared" si="62"/>
        <v>0</v>
      </c>
      <c r="H119" s="35">
        <f t="shared" si="62"/>
        <v>0</v>
      </c>
      <c r="I119" s="44">
        <f>SUM(I110:I113)</f>
        <v>0</v>
      </c>
      <c r="J119" s="34">
        <f t="shared" si="63"/>
        <v>0</v>
      </c>
      <c r="K119" s="35">
        <f t="shared" si="63"/>
        <v>2</v>
      </c>
      <c r="L119" s="35">
        <f t="shared" si="63"/>
        <v>5</v>
      </c>
      <c r="M119" s="44">
        <f>SUM(M110:M113)</f>
        <v>7</v>
      </c>
      <c r="N119" s="34">
        <f t="shared" si="64"/>
        <v>78</v>
      </c>
      <c r="O119" s="35">
        <f t="shared" si="64"/>
        <v>1</v>
      </c>
      <c r="P119" s="35"/>
      <c r="Q119" s="35">
        <f>SUM(Q110:Q113)</f>
        <v>0</v>
      </c>
      <c r="R119" s="44">
        <f t="shared" si="60"/>
        <v>81</v>
      </c>
      <c r="S119" s="68">
        <f t="shared" si="60"/>
        <v>132</v>
      </c>
    </row>
    <row r="120" spans="1:19" s="43" customFormat="1" ht="14" hidden="1" thickBot="1" x14ac:dyDescent="0.2">
      <c r="A120" s="75" t="s">
        <v>116</v>
      </c>
      <c r="B120" s="34">
        <f t="shared" si="61"/>
        <v>0</v>
      </c>
      <c r="C120" s="35">
        <f t="shared" si="61"/>
        <v>43</v>
      </c>
      <c r="D120" s="35">
        <f t="shared" si="61"/>
        <v>1</v>
      </c>
      <c r="E120" s="44">
        <f>SUM(E111:E114)</f>
        <v>44</v>
      </c>
      <c r="F120" s="34">
        <f t="shared" si="62"/>
        <v>0</v>
      </c>
      <c r="G120" s="35">
        <f t="shared" si="62"/>
        <v>0</v>
      </c>
      <c r="H120" s="35">
        <f t="shared" si="62"/>
        <v>0</v>
      </c>
      <c r="I120" s="44">
        <f>SUM(I111:I114)</f>
        <v>0</v>
      </c>
      <c r="J120" s="34">
        <f t="shared" si="63"/>
        <v>0</v>
      </c>
      <c r="K120" s="35">
        <f t="shared" si="63"/>
        <v>1</v>
      </c>
      <c r="L120" s="35">
        <f t="shared" si="63"/>
        <v>6</v>
      </c>
      <c r="M120" s="44">
        <f>SUM(M111:M114)</f>
        <v>7</v>
      </c>
      <c r="N120" s="34">
        <f t="shared" si="64"/>
        <v>74</v>
      </c>
      <c r="O120" s="35">
        <f t="shared" si="64"/>
        <v>1</v>
      </c>
      <c r="P120" s="35"/>
      <c r="Q120" s="35">
        <f>SUM(Q111:Q114)</f>
        <v>0</v>
      </c>
      <c r="R120" s="44">
        <f t="shared" si="60"/>
        <v>76</v>
      </c>
      <c r="S120" s="68">
        <f t="shared" si="60"/>
        <v>127</v>
      </c>
    </row>
    <row r="121" spans="1:19" s="43" customFormat="1" ht="14" hidden="1" thickBot="1" x14ac:dyDescent="0.2">
      <c r="A121" s="78" t="s">
        <v>115</v>
      </c>
      <c r="B121" s="59">
        <f t="shared" si="61"/>
        <v>0</v>
      </c>
      <c r="C121" s="60">
        <f t="shared" si="61"/>
        <v>34</v>
      </c>
      <c r="D121" s="60">
        <f t="shared" si="61"/>
        <v>1</v>
      </c>
      <c r="E121" s="83">
        <f>SUM(E112:E115)</f>
        <v>35</v>
      </c>
      <c r="F121" s="59">
        <f t="shared" si="62"/>
        <v>0</v>
      </c>
      <c r="G121" s="60">
        <f t="shared" si="62"/>
        <v>0</v>
      </c>
      <c r="H121" s="60">
        <f t="shared" si="62"/>
        <v>0</v>
      </c>
      <c r="I121" s="83">
        <f>SUM(I112:I115)</f>
        <v>0</v>
      </c>
      <c r="J121" s="59">
        <f t="shared" si="63"/>
        <v>0</v>
      </c>
      <c r="K121" s="60">
        <f t="shared" si="63"/>
        <v>0</v>
      </c>
      <c r="L121" s="60">
        <f t="shared" si="63"/>
        <v>8</v>
      </c>
      <c r="M121" s="83">
        <f>SUM(M112:M115)</f>
        <v>8</v>
      </c>
      <c r="N121" s="59">
        <f t="shared" si="64"/>
        <v>51</v>
      </c>
      <c r="O121" s="60">
        <f t="shared" si="64"/>
        <v>1</v>
      </c>
      <c r="P121" s="60"/>
      <c r="Q121" s="60">
        <f>SUM(Q112:Q115)</f>
        <v>0</v>
      </c>
      <c r="R121" s="83">
        <f t="shared" si="60"/>
        <v>52</v>
      </c>
      <c r="S121" s="82">
        <f t="shared" si="60"/>
        <v>95</v>
      </c>
    </row>
    <row r="122" spans="1:19" x14ac:dyDescent="0.15">
      <c r="A122" s="77"/>
      <c r="B122" s="384"/>
      <c r="C122" s="383"/>
      <c r="D122" s="383"/>
      <c r="E122" s="382"/>
      <c r="F122" s="384"/>
      <c r="G122" s="383"/>
      <c r="H122" s="383"/>
      <c r="I122" s="382"/>
      <c r="J122" s="384"/>
      <c r="K122" s="383"/>
      <c r="L122" s="383"/>
      <c r="M122" s="382"/>
      <c r="N122" s="384"/>
      <c r="O122" s="383"/>
      <c r="P122" s="383"/>
      <c r="Q122" s="383"/>
      <c r="R122" s="382"/>
      <c r="S122" s="65"/>
    </row>
    <row r="123" spans="1:19" x14ac:dyDescent="0.15">
      <c r="A123" s="75" t="s">
        <v>114</v>
      </c>
      <c r="B123" s="381">
        <f t="shared" ref="B123:S123" si="65">SUM(B108:B115)</f>
        <v>0</v>
      </c>
      <c r="C123" s="309">
        <f t="shared" si="65"/>
        <v>78</v>
      </c>
      <c r="D123" s="309">
        <f t="shared" si="65"/>
        <v>1</v>
      </c>
      <c r="E123" s="380">
        <f t="shared" si="65"/>
        <v>79</v>
      </c>
      <c r="F123" s="381">
        <f t="shared" si="65"/>
        <v>0</v>
      </c>
      <c r="G123" s="309">
        <f t="shared" si="65"/>
        <v>0</v>
      </c>
      <c r="H123" s="309">
        <f t="shared" si="65"/>
        <v>1</v>
      </c>
      <c r="I123" s="380">
        <f t="shared" si="65"/>
        <v>1</v>
      </c>
      <c r="J123" s="381">
        <f t="shared" si="65"/>
        <v>1</v>
      </c>
      <c r="K123" s="309">
        <f t="shared" si="65"/>
        <v>3</v>
      </c>
      <c r="L123" s="309">
        <f t="shared" si="65"/>
        <v>14</v>
      </c>
      <c r="M123" s="380">
        <f t="shared" si="65"/>
        <v>18</v>
      </c>
      <c r="N123" s="381">
        <f t="shared" si="65"/>
        <v>116</v>
      </c>
      <c r="O123" s="309">
        <f t="shared" si="65"/>
        <v>1</v>
      </c>
      <c r="P123" s="309">
        <f t="shared" si="65"/>
        <v>3</v>
      </c>
      <c r="Q123" s="309">
        <f t="shared" si="65"/>
        <v>0</v>
      </c>
      <c r="R123" s="380">
        <f t="shared" si="65"/>
        <v>120</v>
      </c>
      <c r="S123" s="307">
        <f t="shared" si="65"/>
        <v>218</v>
      </c>
    </row>
    <row r="124" spans="1:19" x14ac:dyDescent="0.15">
      <c r="A124" s="75" t="s">
        <v>11</v>
      </c>
      <c r="B124" s="381">
        <f t="shared" ref="B124:S124" si="66">MAX(B117:B121)</f>
        <v>0</v>
      </c>
      <c r="C124" s="309">
        <f t="shared" si="66"/>
        <v>78</v>
      </c>
      <c r="D124" s="309">
        <f t="shared" si="66"/>
        <v>1</v>
      </c>
      <c r="E124" s="380">
        <f t="shared" si="66"/>
        <v>51</v>
      </c>
      <c r="F124" s="381">
        <f t="shared" si="66"/>
        <v>0</v>
      </c>
      <c r="G124" s="309">
        <f t="shared" si="66"/>
        <v>0</v>
      </c>
      <c r="H124" s="309">
        <f t="shared" si="66"/>
        <v>1</v>
      </c>
      <c r="I124" s="380">
        <f t="shared" si="66"/>
        <v>1</v>
      </c>
      <c r="J124" s="381">
        <f t="shared" si="66"/>
        <v>1</v>
      </c>
      <c r="K124" s="309">
        <f t="shared" si="66"/>
        <v>3</v>
      </c>
      <c r="L124" s="309">
        <f t="shared" si="66"/>
        <v>14</v>
      </c>
      <c r="M124" s="380">
        <f t="shared" si="66"/>
        <v>12</v>
      </c>
      <c r="N124" s="381">
        <f t="shared" si="66"/>
        <v>116</v>
      </c>
      <c r="O124" s="309">
        <f t="shared" si="66"/>
        <v>1</v>
      </c>
      <c r="P124" s="309">
        <f t="shared" si="66"/>
        <v>0</v>
      </c>
      <c r="Q124" s="309">
        <f t="shared" si="66"/>
        <v>0</v>
      </c>
      <c r="R124" s="380">
        <f t="shared" si="66"/>
        <v>82</v>
      </c>
      <c r="S124" s="307">
        <f t="shared" si="66"/>
        <v>145</v>
      </c>
    </row>
    <row r="125" spans="1:19" x14ac:dyDescent="0.15">
      <c r="A125" s="75" t="s">
        <v>12</v>
      </c>
      <c r="B125" s="381">
        <f t="shared" ref="B125:S125" si="67">SUM(B108:B115)/2</f>
        <v>0</v>
      </c>
      <c r="C125" s="309">
        <f t="shared" si="67"/>
        <v>39</v>
      </c>
      <c r="D125" s="309">
        <f t="shared" si="67"/>
        <v>0.5</v>
      </c>
      <c r="E125" s="380">
        <f t="shared" si="67"/>
        <v>39.5</v>
      </c>
      <c r="F125" s="381">
        <f t="shared" si="67"/>
        <v>0</v>
      </c>
      <c r="G125" s="309">
        <f t="shared" si="67"/>
        <v>0</v>
      </c>
      <c r="H125" s="309">
        <f t="shared" si="67"/>
        <v>0.5</v>
      </c>
      <c r="I125" s="380">
        <f t="shared" si="67"/>
        <v>0.5</v>
      </c>
      <c r="J125" s="381">
        <f t="shared" si="67"/>
        <v>0.5</v>
      </c>
      <c r="K125" s="309">
        <f t="shared" si="67"/>
        <v>1.5</v>
      </c>
      <c r="L125" s="309">
        <f t="shared" si="67"/>
        <v>7</v>
      </c>
      <c r="M125" s="380">
        <f t="shared" si="67"/>
        <v>9</v>
      </c>
      <c r="N125" s="381">
        <f t="shared" si="67"/>
        <v>58</v>
      </c>
      <c r="O125" s="309">
        <f t="shared" si="67"/>
        <v>0.5</v>
      </c>
      <c r="P125" s="309">
        <f t="shared" si="67"/>
        <v>1.5</v>
      </c>
      <c r="Q125" s="309">
        <f t="shared" si="67"/>
        <v>0</v>
      </c>
      <c r="R125" s="380">
        <f t="shared" si="67"/>
        <v>60</v>
      </c>
      <c r="S125" s="307">
        <f t="shared" si="67"/>
        <v>109</v>
      </c>
    </row>
    <row r="126" spans="1:19" ht="14" thickBot="1" x14ac:dyDescent="0.2">
      <c r="A126" s="78"/>
      <c r="B126" s="56"/>
      <c r="C126" s="57"/>
      <c r="D126" s="57"/>
      <c r="E126" s="79"/>
      <c r="F126" s="56"/>
      <c r="G126" s="57"/>
      <c r="H126" s="57"/>
      <c r="I126" s="79"/>
      <c r="J126" s="56"/>
      <c r="K126" s="57"/>
      <c r="L126" s="57"/>
      <c r="M126" s="79"/>
      <c r="N126" s="56"/>
      <c r="O126" s="57"/>
      <c r="P126" s="57"/>
      <c r="Q126" s="57"/>
      <c r="R126" s="79"/>
      <c r="S126" s="80"/>
    </row>
    <row r="127" spans="1:19" x14ac:dyDescent="0.15">
      <c r="A127" s="81"/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</row>
    <row r="128" spans="1:19" ht="14" thickBot="1" x14ac:dyDescent="0.2">
      <c r="A128" s="45"/>
      <c r="B128" s="45" t="str">
        <f>Upland_Glenmore!B128</f>
        <v>Friday 16 March 2012</v>
      </c>
      <c r="D128" s="46"/>
      <c r="H128" s="45" t="str">
        <f>'cycle (2)'!B5</f>
        <v>Fine and Dry</v>
      </c>
    </row>
    <row r="129" spans="1:19" x14ac:dyDescent="0.15">
      <c r="A129" s="63"/>
      <c r="B129" s="48" t="s">
        <v>3</v>
      </c>
      <c r="C129" s="49"/>
      <c r="D129" s="49"/>
      <c r="E129" s="64"/>
      <c r="F129" s="48" t="s">
        <v>4</v>
      </c>
      <c r="G129" s="49"/>
      <c r="H129" s="49"/>
      <c r="I129" s="64"/>
      <c r="J129" s="48" t="s">
        <v>5</v>
      </c>
      <c r="K129" s="49"/>
      <c r="L129" s="49"/>
      <c r="M129" s="64"/>
      <c r="N129" s="48" t="s">
        <v>6</v>
      </c>
      <c r="O129" s="49"/>
      <c r="P129" s="49"/>
      <c r="Q129" s="49"/>
      <c r="R129" s="64"/>
      <c r="S129" s="65" t="s">
        <v>36</v>
      </c>
    </row>
    <row r="130" spans="1:19" s="43" customFormat="1" ht="14" thickBot="1" x14ac:dyDescent="0.2">
      <c r="A130" s="66"/>
      <c r="B130" s="50"/>
      <c r="C130" s="51" t="str">
        <f>C105</f>
        <v>Cent Hway</v>
      </c>
      <c r="D130" s="61"/>
      <c r="E130" s="67"/>
      <c r="F130" s="50"/>
      <c r="G130" s="51" t="str">
        <f>G105</f>
        <v>Jarden Mile</v>
      </c>
      <c r="H130" s="61"/>
      <c r="I130" s="67"/>
      <c r="J130" s="50"/>
      <c r="K130" s="51" t="str">
        <f>K105</f>
        <v>Hutt (S)</v>
      </c>
      <c r="L130" s="61"/>
      <c r="M130" s="67"/>
      <c r="N130" s="50"/>
      <c r="O130" s="51" t="str">
        <f>O105</f>
        <v>Off Ramp</v>
      </c>
      <c r="P130" s="51"/>
      <c r="Q130" s="61"/>
      <c r="R130" s="67"/>
      <c r="S130" s="82"/>
    </row>
    <row r="131" spans="1:19" s="72" customFormat="1" ht="11" x14ac:dyDescent="0.15">
      <c r="A131" s="69"/>
      <c r="B131" s="52" t="s">
        <v>24</v>
      </c>
      <c r="C131" s="53" t="s">
        <v>25</v>
      </c>
      <c r="D131" s="53" t="s">
        <v>26</v>
      </c>
      <c r="E131" s="70" t="s">
        <v>10</v>
      </c>
      <c r="F131" s="52" t="s">
        <v>24</v>
      </c>
      <c r="G131" s="53" t="s">
        <v>24</v>
      </c>
      <c r="H131" s="53" t="s">
        <v>26</v>
      </c>
      <c r="I131" s="70" t="s">
        <v>10</v>
      </c>
      <c r="J131" s="52" t="s">
        <v>24</v>
      </c>
      <c r="K131" s="53" t="s">
        <v>24</v>
      </c>
      <c r="L131" s="53" t="s">
        <v>25</v>
      </c>
      <c r="M131" s="70" t="s">
        <v>10</v>
      </c>
      <c r="N131" s="52" t="s">
        <v>24</v>
      </c>
      <c r="O131" s="53" t="s">
        <v>25</v>
      </c>
      <c r="P131" s="53" t="s">
        <v>26</v>
      </c>
      <c r="Q131" s="53" t="s">
        <v>26</v>
      </c>
      <c r="R131" s="70" t="s">
        <v>10</v>
      </c>
      <c r="S131" s="71"/>
    </row>
    <row r="132" spans="1:19" s="43" customFormat="1" x14ac:dyDescent="0.15">
      <c r="A132" s="66"/>
      <c r="B132" s="36"/>
      <c r="C132" s="37"/>
      <c r="D132" s="37"/>
      <c r="E132" s="73"/>
      <c r="F132" s="36"/>
      <c r="G132" s="37"/>
      <c r="H132" s="37"/>
      <c r="I132" s="73"/>
      <c r="J132" s="36"/>
      <c r="K132" s="37"/>
      <c r="L132" s="37"/>
      <c r="M132" s="73"/>
      <c r="N132" s="36"/>
      <c r="O132" s="37"/>
      <c r="P132" s="37"/>
      <c r="Q132" s="37" t="s">
        <v>28</v>
      </c>
      <c r="R132" s="74"/>
      <c r="S132" s="68"/>
    </row>
    <row r="133" spans="1:19" s="43" customFormat="1" x14ac:dyDescent="0.15">
      <c r="A133" s="38" t="s">
        <v>127</v>
      </c>
      <c r="B133" s="39">
        <v>0</v>
      </c>
      <c r="C133" s="40">
        <v>4</v>
      </c>
      <c r="D133" s="40">
        <v>0</v>
      </c>
      <c r="E133" s="41">
        <f t="shared" ref="E133:E140" si="68">SUM(B133:D133)</f>
        <v>4</v>
      </c>
      <c r="F133" s="39">
        <v>0</v>
      </c>
      <c r="G133" s="40">
        <v>0</v>
      </c>
      <c r="H133" s="40">
        <v>0</v>
      </c>
      <c r="I133" s="41">
        <f t="shared" ref="I133:I140" si="69">SUM(F133:H133)</f>
        <v>0</v>
      </c>
      <c r="J133" s="39">
        <v>0</v>
      </c>
      <c r="K133" s="40">
        <v>0</v>
      </c>
      <c r="L133" s="40">
        <v>1</v>
      </c>
      <c r="M133" s="41">
        <f t="shared" ref="M133:M140" si="70">SUM(J133:L133)</f>
        <v>1</v>
      </c>
      <c r="N133" s="39">
        <v>10</v>
      </c>
      <c r="O133" s="40">
        <v>0</v>
      </c>
      <c r="P133" s="40">
        <v>1</v>
      </c>
      <c r="Q133" s="40">
        <v>0</v>
      </c>
      <c r="R133" s="41">
        <f t="shared" ref="R133:R140" si="71">SUM(N133:Q133)</f>
        <v>11</v>
      </c>
      <c r="S133" s="42">
        <f t="shared" ref="S133:S140" si="72">E133+I133+M133+R133</f>
        <v>16</v>
      </c>
    </row>
    <row r="134" spans="1:19" s="43" customFormat="1" x14ac:dyDescent="0.15">
      <c r="A134" s="38" t="s">
        <v>126</v>
      </c>
      <c r="B134" s="39">
        <v>0</v>
      </c>
      <c r="C134" s="40">
        <v>8</v>
      </c>
      <c r="D134" s="40">
        <v>0</v>
      </c>
      <c r="E134" s="41">
        <f t="shared" si="68"/>
        <v>8</v>
      </c>
      <c r="F134" s="39">
        <v>0</v>
      </c>
      <c r="G134" s="40">
        <v>0</v>
      </c>
      <c r="H134" s="40">
        <v>0</v>
      </c>
      <c r="I134" s="41">
        <f t="shared" si="69"/>
        <v>0</v>
      </c>
      <c r="J134" s="39">
        <v>0</v>
      </c>
      <c r="K134" s="40">
        <v>0</v>
      </c>
      <c r="L134" s="40">
        <v>2</v>
      </c>
      <c r="M134" s="41">
        <f t="shared" si="70"/>
        <v>2</v>
      </c>
      <c r="N134" s="39">
        <v>10</v>
      </c>
      <c r="O134" s="40">
        <v>0</v>
      </c>
      <c r="P134" s="40">
        <v>1</v>
      </c>
      <c r="Q134" s="40">
        <v>0</v>
      </c>
      <c r="R134" s="41">
        <f t="shared" si="71"/>
        <v>11</v>
      </c>
      <c r="S134" s="42">
        <f t="shared" si="72"/>
        <v>21</v>
      </c>
    </row>
    <row r="135" spans="1:19" s="43" customFormat="1" x14ac:dyDescent="0.15">
      <c r="A135" s="38" t="s">
        <v>125</v>
      </c>
      <c r="B135" s="39">
        <v>0</v>
      </c>
      <c r="C135" s="40">
        <v>11</v>
      </c>
      <c r="D135" s="40">
        <v>0</v>
      </c>
      <c r="E135" s="41">
        <f t="shared" si="68"/>
        <v>11</v>
      </c>
      <c r="F135" s="39">
        <v>0</v>
      </c>
      <c r="G135" s="40">
        <v>0</v>
      </c>
      <c r="H135" s="40">
        <v>0</v>
      </c>
      <c r="I135" s="41">
        <f t="shared" si="69"/>
        <v>0</v>
      </c>
      <c r="J135" s="39">
        <v>0</v>
      </c>
      <c r="K135" s="40">
        <v>0</v>
      </c>
      <c r="L135" s="40">
        <v>4</v>
      </c>
      <c r="M135" s="41">
        <f t="shared" si="70"/>
        <v>4</v>
      </c>
      <c r="N135" s="39">
        <v>14</v>
      </c>
      <c r="O135" s="40">
        <v>0</v>
      </c>
      <c r="P135" s="40">
        <v>0</v>
      </c>
      <c r="Q135" s="40">
        <v>0</v>
      </c>
      <c r="R135" s="41">
        <f t="shared" si="71"/>
        <v>14</v>
      </c>
      <c r="S135" s="42">
        <f t="shared" si="72"/>
        <v>29</v>
      </c>
    </row>
    <row r="136" spans="1:19" s="43" customFormat="1" x14ac:dyDescent="0.15">
      <c r="A136" s="38" t="s">
        <v>124</v>
      </c>
      <c r="B136" s="39">
        <v>1</v>
      </c>
      <c r="C136" s="40">
        <v>12</v>
      </c>
      <c r="D136" s="40">
        <v>0</v>
      </c>
      <c r="E136" s="41">
        <f t="shared" si="68"/>
        <v>13</v>
      </c>
      <c r="F136" s="39">
        <v>0</v>
      </c>
      <c r="G136" s="40">
        <v>0</v>
      </c>
      <c r="H136" s="40">
        <v>0</v>
      </c>
      <c r="I136" s="41">
        <f t="shared" si="69"/>
        <v>0</v>
      </c>
      <c r="J136" s="39">
        <v>0</v>
      </c>
      <c r="K136" s="40">
        <v>0</v>
      </c>
      <c r="L136" s="40">
        <v>5</v>
      </c>
      <c r="M136" s="41">
        <f t="shared" si="70"/>
        <v>5</v>
      </c>
      <c r="N136" s="39">
        <v>15</v>
      </c>
      <c r="O136" s="40">
        <v>0</v>
      </c>
      <c r="P136" s="40">
        <v>0</v>
      </c>
      <c r="Q136" s="40">
        <v>0</v>
      </c>
      <c r="R136" s="41">
        <f t="shared" si="71"/>
        <v>15</v>
      </c>
      <c r="S136" s="42">
        <f t="shared" si="72"/>
        <v>33</v>
      </c>
    </row>
    <row r="137" spans="1:19" s="43" customFormat="1" x14ac:dyDescent="0.15">
      <c r="A137" s="38" t="s">
        <v>123</v>
      </c>
      <c r="B137" s="39">
        <v>0</v>
      </c>
      <c r="C137" s="40">
        <v>14</v>
      </c>
      <c r="D137" s="40">
        <v>0</v>
      </c>
      <c r="E137" s="41">
        <f t="shared" si="68"/>
        <v>14</v>
      </c>
      <c r="F137" s="39">
        <v>0</v>
      </c>
      <c r="G137" s="40">
        <v>0</v>
      </c>
      <c r="H137" s="40">
        <v>0</v>
      </c>
      <c r="I137" s="41">
        <f t="shared" si="69"/>
        <v>0</v>
      </c>
      <c r="J137" s="39">
        <v>0</v>
      </c>
      <c r="K137" s="40">
        <v>0</v>
      </c>
      <c r="L137" s="40">
        <v>3</v>
      </c>
      <c r="M137" s="41">
        <f t="shared" si="70"/>
        <v>3</v>
      </c>
      <c r="N137" s="39">
        <v>21</v>
      </c>
      <c r="O137" s="40">
        <v>0</v>
      </c>
      <c r="P137" s="40">
        <v>0</v>
      </c>
      <c r="Q137" s="40">
        <v>0</v>
      </c>
      <c r="R137" s="41">
        <f t="shared" si="71"/>
        <v>21</v>
      </c>
      <c r="S137" s="42">
        <f t="shared" si="72"/>
        <v>38</v>
      </c>
    </row>
    <row r="138" spans="1:19" s="43" customFormat="1" x14ac:dyDescent="0.15">
      <c r="A138" s="38" t="s">
        <v>122</v>
      </c>
      <c r="B138" s="39">
        <v>0</v>
      </c>
      <c r="C138" s="40">
        <v>12</v>
      </c>
      <c r="D138" s="40">
        <v>0</v>
      </c>
      <c r="E138" s="41">
        <f t="shared" si="68"/>
        <v>12</v>
      </c>
      <c r="F138" s="39">
        <v>0</v>
      </c>
      <c r="G138" s="40">
        <v>0</v>
      </c>
      <c r="H138" s="40">
        <v>0</v>
      </c>
      <c r="I138" s="41">
        <f t="shared" si="69"/>
        <v>0</v>
      </c>
      <c r="J138" s="39">
        <v>0</v>
      </c>
      <c r="K138" s="40">
        <v>0</v>
      </c>
      <c r="L138" s="40">
        <v>2</v>
      </c>
      <c r="M138" s="41">
        <f t="shared" si="70"/>
        <v>2</v>
      </c>
      <c r="N138" s="39">
        <v>10</v>
      </c>
      <c r="O138" s="40">
        <v>0</v>
      </c>
      <c r="P138" s="40">
        <v>0</v>
      </c>
      <c r="Q138" s="40">
        <v>0</v>
      </c>
      <c r="R138" s="41">
        <f t="shared" si="71"/>
        <v>10</v>
      </c>
      <c r="S138" s="42">
        <f t="shared" si="72"/>
        <v>24</v>
      </c>
    </row>
    <row r="139" spans="1:19" s="43" customFormat="1" x14ac:dyDescent="0.15">
      <c r="A139" s="38" t="s">
        <v>121</v>
      </c>
      <c r="B139" s="39">
        <v>0</v>
      </c>
      <c r="C139" s="40">
        <v>12</v>
      </c>
      <c r="D139" s="40">
        <v>0</v>
      </c>
      <c r="E139" s="41">
        <f t="shared" si="68"/>
        <v>12</v>
      </c>
      <c r="F139" s="39">
        <v>0</v>
      </c>
      <c r="G139" s="40">
        <v>0</v>
      </c>
      <c r="H139" s="40">
        <v>0</v>
      </c>
      <c r="I139" s="41">
        <f t="shared" si="69"/>
        <v>0</v>
      </c>
      <c r="J139" s="39">
        <v>0</v>
      </c>
      <c r="K139" s="40">
        <v>0</v>
      </c>
      <c r="L139" s="40">
        <v>3</v>
      </c>
      <c r="M139" s="41">
        <f t="shared" si="70"/>
        <v>3</v>
      </c>
      <c r="N139" s="39">
        <v>13</v>
      </c>
      <c r="O139" s="40">
        <v>0</v>
      </c>
      <c r="P139" s="40">
        <v>0</v>
      </c>
      <c r="Q139" s="40">
        <v>0</v>
      </c>
      <c r="R139" s="41">
        <f t="shared" si="71"/>
        <v>13</v>
      </c>
      <c r="S139" s="42">
        <f t="shared" si="72"/>
        <v>28</v>
      </c>
    </row>
    <row r="140" spans="1:19" s="43" customFormat="1" x14ac:dyDescent="0.15">
      <c r="A140" s="38" t="s">
        <v>120</v>
      </c>
      <c r="B140" s="39">
        <v>0</v>
      </c>
      <c r="C140" s="40">
        <v>14</v>
      </c>
      <c r="D140" s="40">
        <v>0</v>
      </c>
      <c r="E140" s="41">
        <f t="shared" si="68"/>
        <v>14</v>
      </c>
      <c r="F140" s="39">
        <v>0</v>
      </c>
      <c r="G140" s="40">
        <v>0</v>
      </c>
      <c r="H140" s="40">
        <v>0</v>
      </c>
      <c r="I140" s="41">
        <f t="shared" si="69"/>
        <v>0</v>
      </c>
      <c r="J140" s="39">
        <v>0</v>
      </c>
      <c r="K140" s="40">
        <v>0</v>
      </c>
      <c r="L140" s="40">
        <v>0</v>
      </c>
      <c r="M140" s="41">
        <f t="shared" si="70"/>
        <v>0</v>
      </c>
      <c r="N140" s="39">
        <v>7</v>
      </c>
      <c r="O140" s="40">
        <v>0</v>
      </c>
      <c r="P140" s="40">
        <v>0</v>
      </c>
      <c r="Q140" s="40">
        <v>0</v>
      </c>
      <c r="R140" s="41">
        <f t="shared" si="71"/>
        <v>7</v>
      </c>
      <c r="S140" s="42">
        <f t="shared" si="72"/>
        <v>21</v>
      </c>
    </row>
    <row r="141" spans="1:19" s="43" customFormat="1" ht="14" thickBot="1" x14ac:dyDescent="0.2">
      <c r="A141" s="75"/>
      <c r="B141" s="34"/>
      <c r="C141" s="35"/>
      <c r="D141" s="35"/>
      <c r="E141" s="44"/>
      <c r="F141" s="34"/>
      <c r="G141" s="35"/>
      <c r="H141" s="35"/>
      <c r="I141" s="44"/>
      <c r="J141" s="34"/>
      <c r="K141" s="35"/>
      <c r="L141" s="35"/>
      <c r="M141" s="44"/>
      <c r="N141" s="34"/>
      <c r="O141" s="35"/>
      <c r="P141" s="35"/>
      <c r="Q141" s="35"/>
      <c r="R141" s="44"/>
      <c r="S141" s="68"/>
    </row>
    <row r="142" spans="1:19" s="43" customFormat="1" ht="14" hidden="1" thickBot="1" x14ac:dyDescent="0.2">
      <c r="A142" s="75" t="s">
        <v>119</v>
      </c>
      <c r="B142" s="34">
        <f>SUM(B133:B140)</f>
        <v>1</v>
      </c>
      <c r="C142" s="35">
        <f>SUM(C133:C140)</f>
        <v>87</v>
      </c>
      <c r="D142" s="35">
        <f>SUM(D133:D140)</f>
        <v>0</v>
      </c>
      <c r="E142" s="44">
        <f>SUM(E133:E136)</f>
        <v>36</v>
      </c>
      <c r="F142" s="34">
        <f>SUM(F133:F140)</f>
        <v>0</v>
      </c>
      <c r="G142" s="35">
        <f>SUM(G133:G140)</f>
        <v>0</v>
      </c>
      <c r="H142" s="35">
        <f>SUM(H133:H140)</f>
        <v>0</v>
      </c>
      <c r="I142" s="44">
        <f>SUM(I133:I136)</f>
        <v>0</v>
      </c>
      <c r="J142" s="34">
        <f>SUM(J133:J140)</f>
        <v>0</v>
      </c>
      <c r="K142" s="35">
        <f>SUM(K133:K140)</f>
        <v>0</v>
      </c>
      <c r="L142" s="35">
        <f>SUM(L133:L140)</f>
        <v>20</v>
      </c>
      <c r="M142" s="44">
        <f>SUM(M133:M136)</f>
        <v>12</v>
      </c>
      <c r="N142" s="34">
        <f>SUM(N133:N140)</f>
        <v>100</v>
      </c>
      <c r="O142" s="35">
        <f>SUM(O133:O140)</f>
        <v>0</v>
      </c>
      <c r="P142" s="35"/>
      <c r="Q142" s="35">
        <f>SUM(Q133:Q140)</f>
        <v>0</v>
      </c>
      <c r="R142" s="44">
        <f t="shared" ref="R142:S146" si="73">SUM(R133:R136)</f>
        <v>51</v>
      </c>
      <c r="S142" s="68">
        <f t="shared" si="73"/>
        <v>99</v>
      </c>
    </row>
    <row r="143" spans="1:19" s="43" customFormat="1" ht="14" hidden="1" thickBot="1" x14ac:dyDescent="0.2">
      <c r="A143" s="75" t="s">
        <v>118</v>
      </c>
      <c r="B143" s="34">
        <f t="shared" ref="B143:D146" si="74">SUM(B134:B137)</f>
        <v>1</v>
      </c>
      <c r="C143" s="35">
        <f t="shared" si="74"/>
        <v>45</v>
      </c>
      <c r="D143" s="35">
        <f t="shared" si="74"/>
        <v>0</v>
      </c>
      <c r="E143" s="44">
        <f>SUM(E134:E137)</f>
        <v>46</v>
      </c>
      <c r="F143" s="34">
        <f t="shared" ref="F143:H146" si="75">SUM(F134:F137)</f>
        <v>0</v>
      </c>
      <c r="G143" s="35">
        <f t="shared" si="75"/>
        <v>0</v>
      </c>
      <c r="H143" s="35">
        <f t="shared" si="75"/>
        <v>0</v>
      </c>
      <c r="I143" s="44">
        <f>SUM(I134:I137)</f>
        <v>0</v>
      </c>
      <c r="J143" s="34">
        <f t="shared" ref="J143:L146" si="76">SUM(J134:J137)</f>
        <v>0</v>
      </c>
      <c r="K143" s="35">
        <f t="shared" si="76"/>
        <v>0</v>
      </c>
      <c r="L143" s="35">
        <f t="shared" si="76"/>
        <v>14</v>
      </c>
      <c r="M143" s="44">
        <f>SUM(M134:M137)</f>
        <v>14</v>
      </c>
      <c r="N143" s="34">
        <f t="shared" ref="N143:O146" si="77">SUM(N134:N137)</f>
        <v>60</v>
      </c>
      <c r="O143" s="35">
        <f t="shared" si="77"/>
        <v>0</v>
      </c>
      <c r="P143" s="35"/>
      <c r="Q143" s="35">
        <f>SUM(Q134:Q137)</f>
        <v>0</v>
      </c>
      <c r="R143" s="44">
        <f t="shared" si="73"/>
        <v>61</v>
      </c>
      <c r="S143" s="68">
        <f t="shared" si="73"/>
        <v>121</v>
      </c>
    </row>
    <row r="144" spans="1:19" s="43" customFormat="1" ht="14" hidden="1" thickBot="1" x14ac:dyDescent="0.2">
      <c r="A144" s="75" t="s">
        <v>117</v>
      </c>
      <c r="B144" s="34">
        <f t="shared" si="74"/>
        <v>1</v>
      </c>
      <c r="C144" s="35">
        <f t="shared" si="74"/>
        <v>49</v>
      </c>
      <c r="D144" s="35">
        <f t="shared" si="74"/>
        <v>0</v>
      </c>
      <c r="E144" s="44">
        <f>SUM(E135:E138)</f>
        <v>50</v>
      </c>
      <c r="F144" s="34">
        <f t="shared" si="75"/>
        <v>0</v>
      </c>
      <c r="G144" s="35">
        <f t="shared" si="75"/>
        <v>0</v>
      </c>
      <c r="H144" s="35">
        <f t="shared" si="75"/>
        <v>0</v>
      </c>
      <c r="I144" s="44">
        <f>SUM(I135:I138)</f>
        <v>0</v>
      </c>
      <c r="J144" s="34">
        <f t="shared" si="76"/>
        <v>0</v>
      </c>
      <c r="K144" s="35">
        <f t="shared" si="76"/>
        <v>0</v>
      </c>
      <c r="L144" s="35">
        <f t="shared" si="76"/>
        <v>14</v>
      </c>
      <c r="M144" s="44">
        <f>SUM(M135:M138)</f>
        <v>14</v>
      </c>
      <c r="N144" s="34">
        <f t="shared" si="77"/>
        <v>60</v>
      </c>
      <c r="O144" s="35">
        <f t="shared" si="77"/>
        <v>0</v>
      </c>
      <c r="P144" s="35"/>
      <c r="Q144" s="35">
        <f>SUM(Q135:Q138)</f>
        <v>0</v>
      </c>
      <c r="R144" s="44">
        <f t="shared" si="73"/>
        <v>60</v>
      </c>
      <c r="S144" s="68">
        <f t="shared" si="73"/>
        <v>124</v>
      </c>
    </row>
    <row r="145" spans="1:19" s="43" customFormat="1" ht="14" hidden="1" thickBot="1" x14ac:dyDescent="0.2">
      <c r="A145" s="75" t="s">
        <v>116</v>
      </c>
      <c r="B145" s="34">
        <f t="shared" si="74"/>
        <v>1</v>
      </c>
      <c r="C145" s="35">
        <f t="shared" si="74"/>
        <v>50</v>
      </c>
      <c r="D145" s="35">
        <f t="shared" si="74"/>
        <v>0</v>
      </c>
      <c r="E145" s="44">
        <f>SUM(E136:E139)</f>
        <v>51</v>
      </c>
      <c r="F145" s="34">
        <f t="shared" si="75"/>
        <v>0</v>
      </c>
      <c r="G145" s="35">
        <f t="shared" si="75"/>
        <v>0</v>
      </c>
      <c r="H145" s="35">
        <f t="shared" si="75"/>
        <v>0</v>
      </c>
      <c r="I145" s="44">
        <f>SUM(I136:I139)</f>
        <v>0</v>
      </c>
      <c r="J145" s="34">
        <f t="shared" si="76"/>
        <v>0</v>
      </c>
      <c r="K145" s="35">
        <f t="shared" si="76"/>
        <v>0</v>
      </c>
      <c r="L145" s="35">
        <f t="shared" si="76"/>
        <v>13</v>
      </c>
      <c r="M145" s="44">
        <f>SUM(M136:M139)</f>
        <v>13</v>
      </c>
      <c r="N145" s="34">
        <f t="shared" si="77"/>
        <v>59</v>
      </c>
      <c r="O145" s="35">
        <f t="shared" si="77"/>
        <v>0</v>
      </c>
      <c r="P145" s="35"/>
      <c r="Q145" s="35">
        <f>SUM(Q136:Q139)</f>
        <v>0</v>
      </c>
      <c r="R145" s="44">
        <f t="shared" si="73"/>
        <v>59</v>
      </c>
      <c r="S145" s="68">
        <f t="shared" si="73"/>
        <v>123</v>
      </c>
    </row>
    <row r="146" spans="1:19" s="43" customFormat="1" ht="14" hidden="1" thickBot="1" x14ac:dyDescent="0.2">
      <c r="A146" s="78" t="s">
        <v>115</v>
      </c>
      <c r="B146" s="59">
        <f t="shared" si="74"/>
        <v>0</v>
      </c>
      <c r="C146" s="60">
        <f t="shared" si="74"/>
        <v>52</v>
      </c>
      <c r="D146" s="60">
        <f t="shared" si="74"/>
        <v>0</v>
      </c>
      <c r="E146" s="83">
        <f>SUM(E137:E140)</f>
        <v>52</v>
      </c>
      <c r="F146" s="59">
        <f t="shared" si="75"/>
        <v>0</v>
      </c>
      <c r="G146" s="60">
        <f t="shared" si="75"/>
        <v>0</v>
      </c>
      <c r="H146" s="60">
        <f t="shared" si="75"/>
        <v>0</v>
      </c>
      <c r="I146" s="83">
        <f>SUM(I137:I140)</f>
        <v>0</v>
      </c>
      <c r="J146" s="59">
        <f t="shared" si="76"/>
        <v>0</v>
      </c>
      <c r="K146" s="60">
        <f t="shared" si="76"/>
        <v>0</v>
      </c>
      <c r="L146" s="60">
        <f t="shared" si="76"/>
        <v>8</v>
      </c>
      <c r="M146" s="83">
        <f>SUM(M137:M140)</f>
        <v>8</v>
      </c>
      <c r="N146" s="59">
        <f t="shared" si="77"/>
        <v>51</v>
      </c>
      <c r="O146" s="60">
        <f t="shared" si="77"/>
        <v>0</v>
      </c>
      <c r="P146" s="60"/>
      <c r="Q146" s="60">
        <f>SUM(Q137:Q140)</f>
        <v>0</v>
      </c>
      <c r="R146" s="83">
        <f t="shared" si="73"/>
        <v>51</v>
      </c>
      <c r="S146" s="82">
        <f t="shared" si="73"/>
        <v>111</v>
      </c>
    </row>
    <row r="147" spans="1:19" x14ac:dyDescent="0.15">
      <c r="A147" s="77"/>
      <c r="B147" s="384"/>
      <c r="C147" s="383"/>
      <c r="D147" s="383"/>
      <c r="E147" s="382"/>
      <c r="F147" s="384"/>
      <c r="G147" s="383"/>
      <c r="H147" s="383"/>
      <c r="I147" s="382"/>
      <c r="J147" s="384"/>
      <c r="K147" s="383"/>
      <c r="L147" s="383"/>
      <c r="M147" s="382"/>
      <c r="N147" s="384"/>
      <c r="O147" s="383"/>
      <c r="P147" s="383"/>
      <c r="Q147" s="383"/>
      <c r="R147" s="382"/>
      <c r="S147" s="65"/>
    </row>
    <row r="148" spans="1:19" x14ac:dyDescent="0.15">
      <c r="A148" s="75" t="s">
        <v>114</v>
      </c>
      <c r="B148" s="381">
        <f t="shared" ref="B148:S148" si="78">SUM(B133:B140)</f>
        <v>1</v>
      </c>
      <c r="C148" s="309">
        <f t="shared" si="78"/>
        <v>87</v>
      </c>
      <c r="D148" s="309">
        <f t="shared" si="78"/>
        <v>0</v>
      </c>
      <c r="E148" s="380">
        <f t="shared" si="78"/>
        <v>88</v>
      </c>
      <c r="F148" s="381">
        <f t="shared" si="78"/>
        <v>0</v>
      </c>
      <c r="G148" s="309">
        <f t="shared" si="78"/>
        <v>0</v>
      </c>
      <c r="H148" s="309">
        <f t="shared" si="78"/>
        <v>0</v>
      </c>
      <c r="I148" s="380">
        <f t="shared" si="78"/>
        <v>0</v>
      </c>
      <c r="J148" s="381">
        <f t="shared" si="78"/>
        <v>0</v>
      </c>
      <c r="K148" s="309">
        <f t="shared" si="78"/>
        <v>0</v>
      </c>
      <c r="L148" s="309">
        <f t="shared" si="78"/>
        <v>20</v>
      </c>
      <c r="M148" s="380">
        <f t="shared" si="78"/>
        <v>20</v>
      </c>
      <c r="N148" s="381">
        <f t="shared" si="78"/>
        <v>100</v>
      </c>
      <c r="O148" s="309">
        <f t="shared" si="78"/>
        <v>0</v>
      </c>
      <c r="P148" s="309">
        <f t="shared" si="78"/>
        <v>2</v>
      </c>
      <c r="Q148" s="309">
        <f t="shared" si="78"/>
        <v>0</v>
      </c>
      <c r="R148" s="380">
        <f t="shared" si="78"/>
        <v>102</v>
      </c>
      <c r="S148" s="307">
        <f t="shared" si="78"/>
        <v>210</v>
      </c>
    </row>
    <row r="149" spans="1:19" x14ac:dyDescent="0.15">
      <c r="A149" s="75" t="s">
        <v>11</v>
      </c>
      <c r="B149" s="381">
        <f t="shared" ref="B149:S149" si="79">MAX(B142:B146)</f>
        <v>1</v>
      </c>
      <c r="C149" s="309">
        <f t="shared" si="79"/>
        <v>87</v>
      </c>
      <c r="D149" s="309">
        <f t="shared" si="79"/>
        <v>0</v>
      </c>
      <c r="E149" s="380">
        <f t="shared" si="79"/>
        <v>52</v>
      </c>
      <c r="F149" s="381">
        <f t="shared" si="79"/>
        <v>0</v>
      </c>
      <c r="G149" s="309">
        <f t="shared" si="79"/>
        <v>0</v>
      </c>
      <c r="H149" s="309">
        <f t="shared" si="79"/>
        <v>0</v>
      </c>
      <c r="I149" s="380">
        <f t="shared" si="79"/>
        <v>0</v>
      </c>
      <c r="J149" s="381">
        <f t="shared" si="79"/>
        <v>0</v>
      </c>
      <c r="K149" s="309">
        <f t="shared" si="79"/>
        <v>0</v>
      </c>
      <c r="L149" s="309">
        <f t="shared" si="79"/>
        <v>20</v>
      </c>
      <c r="M149" s="380">
        <f t="shared" si="79"/>
        <v>14</v>
      </c>
      <c r="N149" s="381">
        <f t="shared" si="79"/>
        <v>100</v>
      </c>
      <c r="O149" s="309">
        <f t="shared" si="79"/>
        <v>0</v>
      </c>
      <c r="P149" s="309">
        <f t="shared" si="79"/>
        <v>0</v>
      </c>
      <c r="Q149" s="309">
        <f t="shared" si="79"/>
        <v>0</v>
      </c>
      <c r="R149" s="380">
        <f t="shared" si="79"/>
        <v>61</v>
      </c>
      <c r="S149" s="307">
        <f t="shared" si="79"/>
        <v>124</v>
      </c>
    </row>
    <row r="150" spans="1:19" x14ac:dyDescent="0.15">
      <c r="A150" s="75" t="s">
        <v>12</v>
      </c>
      <c r="B150" s="381">
        <f t="shared" ref="B150:S150" si="80">SUM(B133:B140)/2</f>
        <v>0.5</v>
      </c>
      <c r="C150" s="309">
        <f t="shared" si="80"/>
        <v>43.5</v>
      </c>
      <c r="D150" s="309">
        <f t="shared" si="80"/>
        <v>0</v>
      </c>
      <c r="E150" s="380">
        <f t="shared" si="80"/>
        <v>44</v>
      </c>
      <c r="F150" s="381">
        <f t="shared" si="80"/>
        <v>0</v>
      </c>
      <c r="G150" s="309">
        <f t="shared" si="80"/>
        <v>0</v>
      </c>
      <c r="H150" s="309">
        <f t="shared" si="80"/>
        <v>0</v>
      </c>
      <c r="I150" s="380">
        <f t="shared" si="80"/>
        <v>0</v>
      </c>
      <c r="J150" s="381">
        <f t="shared" si="80"/>
        <v>0</v>
      </c>
      <c r="K150" s="309">
        <f t="shared" si="80"/>
        <v>0</v>
      </c>
      <c r="L150" s="309">
        <f t="shared" si="80"/>
        <v>10</v>
      </c>
      <c r="M150" s="380">
        <f t="shared" si="80"/>
        <v>10</v>
      </c>
      <c r="N150" s="381">
        <f t="shared" si="80"/>
        <v>50</v>
      </c>
      <c r="O150" s="309">
        <f t="shared" si="80"/>
        <v>0</v>
      </c>
      <c r="P150" s="309">
        <f t="shared" si="80"/>
        <v>1</v>
      </c>
      <c r="Q150" s="309">
        <f t="shared" si="80"/>
        <v>0</v>
      </c>
      <c r="R150" s="380">
        <f t="shared" si="80"/>
        <v>51</v>
      </c>
      <c r="S150" s="307">
        <f t="shared" si="80"/>
        <v>105</v>
      </c>
    </row>
    <row r="151" spans="1:19" ht="14" thickBot="1" x14ac:dyDescent="0.2">
      <c r="A151" s="78"/>
      <c r="B151" s="56"/>
      <c r="C151" s="57"/>
      <c r="D151" s="57"/>
      <c r="E151" s="79"/>
      <c r="F151" s="56"/>
      <c r="G151" s="57"/>
      <c r="H151" s="57"/>
      <c r="I151" s="79"/>
      <c r="J151" s="56"/>
      <c r="K151" s="57"/>
      <c r="L151" s="57"/>
      <c r="M151" s="79"/>
      <c r="N151" s="56"/>
      <c r="O151" s="57"/>
      <c r="P151" s="57"/>
      <c r="Q151" s="57"/>
      <c r="R151" s="79"/>
      <c r="S151" s="80"/>
    </row>
  </sheetData>
  <pageMargins left="0.39370078740157483" right="0" top="0.59055118110236227" bottom="0" header="0" footer="0"/>
  <pageSetup paperSize="9" scale="82" fitToHeight="2" orientation="portrait" horizontalDpi="4294967292"/>
  <headerFooter alignWithMargins="0">
    <oddFooter>&amp;CNGAURANGA</oddFooter>
  </headerFooter>
  <rowBreaks count="1" manualBreakCount="1">
    <brk id="77" max="1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FF846-41A0-0047-9BC4-FA2C59DC7437}">
  <dimension ref="A1:S370"/>
  <sheetViews>
    <sheetView showGridLines="0" topLeftCell="A340" zoomScaleNormal="100" zoomScaleSheetLayoutView="50" workbookViewId="0">
      <selection activeCell="P11" sqref="P11"/>
    </sheetView>
  </sheetViews>
  <sheetFormatPr baseColWidth="10" defaultColWidth="8.83203125" defaultRowHeight="13" x14ac:dyDescent="0.15"/>
  <cols>
    <col min="1" max="1" width="17" customWidth="1"/>
    <col min="2" max="2" width="16.83203125" customWidth="1"/>
    <col min="3" max="3" width="3.5" customWidth="1"/>
    <col min="4" max="11" width="5.1640625" style="388" customWidth="1"/>
    <col min="12" max="13" width="6.1640625" style="387" customWidth="1"/>
    <col min="14" max="14" width="7.5" style="387" customWidth="1"/>
    <col min="15" max="15" width="7.1640625" style="18" customWidth="1"/>
    <col min="16" max="19" width="6.6640625" style="18" customWidth="1"/>
  </cols>
  <sheetData>
    <row r="1" spans="1:19" x14ac:dyDescent="0.15">
      <c r="A1" s="45" t="s">
        <v>197</v>
      </c>
      <c r="B1" s="45"/>
      <c r="C1" s="45"/>
      <c r="D1" s="419"/>
      <c r="E1" s="419"/>
      <c r="F1" s="387"/>
      <c r="G1" s="420"/>
      <c r="H1" s="387"/>
      <c r="I1" s="387"/>
      <c r="J1" s="387"/>
      <c r="K1" s="387"/>
      <c r="O1" s="72" t="s">
        <v>202</v>
      </c>
      <c r="P1" s="72"/>
      <c r="Q1" s="72"/>
      <c r="R1" s="72"/>
      <c r="S1" s="72"/>
    </row>
    <row r="2" spans="1:19" ht="14" thickBot="1" x14ac:dyDescent="0.2">
      <c r="A2" s="45"/>
      <c r="B2" s="45" t="s">
        <v>136</v>
      </c>
      <c r="C2" s="47"/>
      <c r="D2" s="387"/>
      <c r="E2" s="419"/>
      <c r="F2" s="387"/>
      <c r="G2" s="387"/>
      <c r="H2" s="387"/>
      <c r="I2" s="387"/>
      <c r="J2" s="387"/>
      <c r="K2" s="387"/>
      <c r="O2" s="72"/>
      <c r="P2" s="72"/>
      <c r="Q2" s="72"/>
      <c r="R2" s="72"/>
      <c r="S2" s="72"/>
    </row>
    <row r="3" spans="1:19" ht="22" x14ac:dyDescent="0.15">
      <c r="A3" s="412" t="s">
        <v>195</v>
      </c>
      <c r="B3" s="411"/>
      <c r="C3" s="300" t="s">
        <v>194</v>
      </c>
      <c r="D3" s="417" t="s">
        <v>127</v>
      </c>
      <c r="E3" s="417" t="s">
        <v>126</v>
      </c>
      <c r="F3" s="417" t="s">
        <v>125</v>
      </c>
      <c r="G3" s="418" t="s">
        <v>124</v>
      </c>
      <c r="H3" s="418" t="s">
        <v>123</v>
      </c>
      <c r="I3" s="417" t="s">
        <v>122</v>
      </c>
      <c r="J3" s="418" t="s">
        <v>121</v>
      </c>
      <c r="K3" s="418" t="s">
        <v>120</v>
      </c>
      <c r="L3" s="418" t="s">
        <v>193</v>
      </c>
      <c r="M3" s="417" t="s">
        <v>11</v>
      </c>
      <c r="N3" s="416" t="s">
        <v>192</v>
      </c>
      <c r="O3" s="408">
        <v>0.29166666666666669</v>
      </c>
      <c r="P3" s="408">
        <v>0.30208333333333331</v>
      </c>
      <c r="Q3" s="408">
        <v>0.3125</v>
      </c>
      <c r="R3" s="408">
        <v>0.32291666666666669</v>
      </c>
      <c r="S3" s="408">
        <v>0.33333333333333331</v>
      </c>
    </row>
    <row r="4" spans="1:19" x14ac:dyDescent="0.15">
      <c r="A4" s="401" t="s">
        <v>189</v>
      </c>
      <c r="B4" s="400" t="s">
        <v>188</v>
      </c>
      <c r="C4" s="91" t="s">
        <v>191</v>
      </c>
      <c r="D4" s="399">
        <f t="shared" ref="D4:K13" si="0">(+D65+D126+D187+D248+D309)/5</f>
        <v>14.6</v>
      </c>
      <c r="E4" s="399">
        <f t="shared" si="0"/>
        <v>29.4</v>
      </c>
      <c r="F4" s="399">
        <f t="shared" si="0"/>
        <v>42.8</v>
      </c>
      <c r="G4" s="399">
        <f t="shared" si="0"/>
        <v>48.4</v>
      </c>
      <c r="H4" s="399">
        <f t="shared" si="0"/>
        <v>50.8</v>
      </c>
      <c r="I4" s="399">
        <f t="shared" si="0"/>
        <v>51.4</v>
      </c>
      <c r="J4" s="399">
        <f t="shared" si="0"/>
        <v>44</v>
      </c>
      <c r="K4" s="399">
        <f t="shared" si="0"/>
        <v>29.8</v>
      </c>
      <c r="L4" s="399">
        <f t="shared" ref="L4:L35" si="1">SUM(D4:K4)</f>
        <v>311.2</v>
      </c>
      <c r="M4" s="399">
        <f t="shared" ref="M4:M35" si="2">MAX(O4:S4)</f>
        <v>194.6</v>
      </c>
      <c r="N4" s="402">
        <f t="shared" ref="N4:N35" si="3">SUM(D4:K4)/2</f>
        <v>155.6</v>
      </c>
      <c r="O4" s="415">
        <f t="shared" ref="O4:O35" si="4">SUM(D4:G4)</f>
        <v>135.19999999999999</v>
      </c>
      <c r="P4" s="415">
        <f t="shared" ref="P4:P35" si="5">SUM(E4:H4)</f>
        <v>171.39999999999998</v>
      </c>
      <c r="Q4" s="415">
        <f t="shared" ref="Q4:Q35" si="6">SUM(F4:I4)</f>
        <v>193.4</v>
      </c>
      <c r="R4" s="415">
        <f t="shared" ref="R4:R35" si="7">SUM(G4:J4)</f>
        <v>194.6</v>
      </c>
      <c r="S4" s="415">
        <f t="shared" ref="S4:S35" si="8">SUM(H4:K4)</f>
        <v>176</v>
      </c>
    </row>
    <row r="5" spans="1:19" x14ac:dyDescent="0.15">
      <c r="A5" s="401" t="s">
        <v>187</v>
      </c>
      <c r="B5" s="400" t="s">
        <v>184</v>
      </c>
      <c r="C5" s="91" t="s">
        <v>191</v>
      </c>
      <c r="D5" s="399">
        <f t="shared" si="0"/>
        <v>3.4</v>
      </c>
      <c r="E5" s="399">
        <f t="shared" si="0"/>
        <v>6.8</v>
      </c>
      <c r="F5" s="399">
        <f t="shared" si="0"/>
        <v>8.4</v>
      </c>
      <c r="G5" s="399">
        <f t="shared" si="0"/>
        <v>9.1999999999999993</v>
      </c>
      <c r="H5" s="399">
        <f t="shared" si="0"/>
        <v>11.2</v>
      </c>
      <c r="I5" s="399">
        <f t="shared" si="0"/>
        <v>15.2</v>
      </c>
      <c r="J5" s="399">
        <f t="shared" si="0"/>
        <v>11.8</v>
      </c>
      <c r="K5" s="399">
        <f t="shared" si="0"/>
        <v>6.8</v>
      </c>
      <c r="L5" s="399">
        <f t="shared" si="1"/>
        <v>72.8</v>
      </c>
      <c r="M5" s="399">
        <f t="shared" si="2"/>
        <v>47.399999999999991</v>
      </c>
      <c r="N5" s="402">
        <f t="shared" si="3"/>
        <v>36.4</v>
      </c>
      <c r="O5" s="391">
        <f t="shared" si="4"/>
        <v>27.8</v>
      </c>
      <c r="P5" s="391">
        <f t="shared" si="5"/>
        <v>35.599999999999994</v>
      </c>
      <c r="Q5" s="391">
        <f t="shared" si="6"/>
        <v>44</v>
      </c>
      <c r="R5" s="391">
        <f t="shared" si="7"/>
        <v>47.399999999999991</v>
      </c>
      <c r="S5" s="391">
        <f t="shared" si="8"/>
        <v>45</v>
      </c>
    </row>
    <row r="6" spans="1:19" x14ac:dyDescent="0.15">
      <c r="A6" s="401" t="s">
        <v>186</v>
      </c>
      <c r="B6" s="400" t="s">
        <v>184</v>
      </c>
      <c r="C6" s="91" t="s">
        <v>191</v>
      </c>
      <c r="D6" s="399">
        <f t="shared" si="0"/>
        <v>1.8</v>
      </c>
      <c r="E6" s="399">
        <f t="shared" si="0"/>
        <v>1</v>
      </c>
      <c r="F6" s="399">
        <f t="shared" si="0"/>
        <v>3.4</v>
      </c>
      <c r="G6" s="399">
        <f t="shared" si="0"/>
        <v>5</v>
      </c>
      <c r="H6" s="399">
        <f t="shared" si="0"/>
        <v>8</v>
      </c>
      <c r="I6" s="399">
        <f t="shared" si="0"/>
        <v>7.2</v>
      </c>
      <c r="J6" s="399">
        <f t="shared" si="0"/>
        <v>7</v>
      </c>
      <c r="K6" s="399">
        <f t="shared" si="0"/>
        <v>7</v>
      </c>
      <c r="L6" s="399">
        <f t="shared" si="1"/>
        <v>40.4</v>
      </c>
      <c r="M6" s="399">
        <f t="shared" si="2"/>
        <v>29.2</v>
      </c>
      <c r="N6" s="402">
        <f t="shared" si="3"/>
        <v>20.2</v>
      </c>
      <c r="O6" s="391">
        <f t="shared" si="4"/>
        <v>11.2</v>
      </c>
      <c r="P6" s="391">
        <f t="shared" si="5"/>
        <v>17.399999999999999</v>
      </c>
      <c r="Q6" s="391">
        <f t="shared" si="6"/>
        <v>23.599999999999998</v>
      </c>
      <c r="R6" s="391">
        <f t="shared" si="7"/>
        <v>27.2</v>
      </c>
      <c r="S6" s="391">
        <f t="shared" si="8"/>
        <v>29.2</v>
      </c>
    </row>
    <row r="7" spans="1:19" x14ac:dyDescent="0.15">
      <c r="A7" s="401" t="s">
        <v>185</v>
      </c>
      <c r="B7" s="400" t="s">
        <v>184</v>
      </c>
      <c r="C7" s="91" t="s">
        <v>191</v>
      </c>
      <c r="D7" s="399">
        <f t="shared" si="0"/>
        <v>0.6</v>
      </c>
      <c r="E7" s="399">
        <f t="shared" si="0"/>
        <v>2</v>
      </c>
      <c r="F7" s="399">
        <f t="shared" si="0"/>
        <v>2.6</v>
      </c>
      <c r="G7" s="399">
        <f t="shared" si="0"/>
        <v>5.2</v>
      </c>
      <c r="H7" s="399">
        <f t="shared" si="0"/>
        <v>6.6</v>
      </c>
      <c r="I7" s="399">
        <f t="shared" si="0"/>
        <v>4.2</v>
      </c>
      <c r="J7" s="399">
        <f t="shared" si="0"/>
        <v>3.6</v>
      </c>
      <c r="K7" s="399">
        <f t="shared" si="0"/>
        <v>3.4</v>
      </c>
      <c r="L7" s="399">
        <f t="shared" si="1"/>
        <v>28.2</v>
      </c>
      <c r="M7" s="399">
        <f t="shared" si="2"/>
        <v>19.600000000000001</v>
      </c>
      <c r="N7" s="402">
        <f t="shared" si="3"/>
        <v>14.1</v>
      </c>
      <c r="O7" s="391">
        <f t="shared" si="4"/>
        <v>10.4</v>
      </c>
      <c r="P7" s="391">
        <f t="shared" si="5"/>
        <v>16.399999999999999</v>
      </c>
      <c r="Q7" s="391">
        <f t="shared" si="6"/>
        <v>18.600000000000001</v>
      </c>
      <c r="R7" s="391">
        <f t="shared" si="7"/>
        <v>19.600000000000001</v>
      </c>
      <c r="S7" s="391">
        <f t="shared" si="8"/>
        <v>17.8</v>
      </c>
    </row>
    <row r="8" spans="1:19" x14ac:dyDescent="0.15">
      <c r="A8" s="401" t="s">
        <v>183</v>
      </c>
      <c r="B8" s="400" t="s">
        <v>182</v>
      </c>
      <c r="C8" s="91" t="s">
        <v>191</v>
      </c>
      <c r="D8" s="399">
        <f t="shared" si="0"/>
        <v>7.2</v>
      </c>
      <c r="E8" s="399">
        <f t="shared" si="0"/>
        <v>10.8</v>
      </c>
      <c r="F8" s="399">
        <f t="shared" si="0"/>
        <v>18.399999999999999</v>
      </c>
      <c r="G8" s="399">
        <f t="shared" si="0"/>
        <v>26</v>
      </c>
      <c r="H8" s="399">
        <f t="shared" si="0"/>
        <v>31.8</v>
      </c>
      <c r="I8" s="399">
        <f t="shared" si="0"/>
        <v>36.200000000000003</v>
      </c>
      <c r="J8" s="399">
        <f t="shared" si="0"/>
        <v>28.6</v>
      </c>
      <c r="K8" s="399">
        <f t="shared" si="0"/>
        <v>21.8</v>
      </c>
      <c r="L8" s="399">
        <f t="shared" si="1"/>
        <v>180.8</v>
      </c>
      <c r="M8" s="399">
        <f t="shared" si="2"/>
        <v>122.6</v>
      </c>
      <c r="N8" s="402">
        <f t="shared" si="3"/>
        <v>90.4</v>
      </c>
      <c r="O8" s="391">
        <f t="shared" si="4"/>
        <v>62.4</v>
      </c>
      <c r="P8" s="391">
        <f t="shared" si="5"/>
        <v>87</v>
      </c>
      <c r="Q8" s="391">
        <f t="shared" si="6"/>
        <v>112.4</v>
      </c>
      <c r="R8" s="391">
        <f t="shared" si="7"/>
        <v>122.6</v>
      </c>
      <c r="S8" s="391">
        <f t="shared" si="8"/>
        <v>118.39999999999999</v>
      </c>
    </row>
    <row r="9" spans="1:19" x14ac:dyDescent="0.15">
      <c r="A9" s="401" t="s">
        <v>181</v>
      </c>
      <c r="B9" s="400" t="s">
        <v>180</v>
      </c>
      <c r="C9" s="91" t="s">
        <v>191</v>
      </c>
      <c r="D9" s="399">
        <f t="shared" si="0"/>
        <v>1.2</v>
      </c>
      <c r="E9" s="399">
        <f t="shared" si="0"/>
        <v>4.2</v>
      </c>
      <c r="F9" s="399">
        <f t="shared" si="0"/>
        <v>3.6</v>
      </c>
      <c r="G9" s="399">
        <f t="shared" si="0"/>
        <v>7.2</v>
      </c>
      <c r="H9" s="399">
        <f t="shared" si="0"/>
        <v>6.8</v>
      </c>
      <c r="I9" s="399">
        <f t="shared" si="0"/>
        <v>7.8</v>
      </c>
      <c r="J9" s="399">
        <f t="shared" si="0"/>
        <v>8</v>
      </c>
      <c r="K9" s="399">
        <f t="shared" si="0"/>
        <v>7.8</v>
      </c>
      <c r="L9" s="399">
        <f t="shared" si="1"/>
        <v>46.599999999999994</v>
      </c>
      <c r="M9" s="399">
        <f t="shared" si="2"/>
        <v>30.400000000000002</v>
      </c>
      <c r="N9" s="402">
        <f t="shared" si="3"/>
        <v>23.299999999999997</v>
      </c>
      <c r="O9" s="391">
        <f t="shared" si="4"/>
        <v>16.2</v>
      </c>
      <c r="P9" s="391">
        <f t="shared" si="5"/>
        <v>21.8</v>
      </c>
      <c r="Q9" s="391">
        <f t="shared" si="6"/>
        <v>25.400000000000002</v>
      </c>
      <c r="R9" s="391">
        <f t="shared" si="7"/>
        <v>29.8</v>
      </c>
      <c r="S9" s="391">
        <f t="shared" si="8"/>
        <v>30.400000000000002</v>
      </c>
    </row>
    <row r="10" spans="1:19" x14ac:dyDescent="0.15">
      <c r="A10" s="401" t="s">
        <v>179</v>
      </c>
      <c r="B10" s="400" t="s">
        <v>177</v>
      </c>
      <c r="C10" s="91" t="s">
        <v>191</v>
      </c>
      <c r="D10" s="399">
        <f t="shared" si="0"/>
        <v>3.4</v>
      </c>
      <c r="E10" s="399">
        <f t="shared" si="0"/>
        <v>4</v>
      </c>
      <c r="F10" s="399">
        <f t="shared" si="0"/>
        <v>7.6</v>
      </c>
      <c r="G10" s="399">
        <f t="shared" si="0"/>
        <v>8</v>
      </c>
      <c r="H10" s="399">
        <f t="shared" si="0"/>
        <v>14.2</v>
      </c>
      <c r="I10" s="399">
        <f t="shared" si="0"/>
        <v>18.2</v>
      </c>
      <c r="J10" s="399">
        <f t="shared" si="0"/>
        <v>8.1999999999999993</v>
      </c>
      <c r="K10" s="399">
        <f t="shared" si="0"/>
        <v>8</v>
      </c>
      <c r="L10" s="399">
        <f t="shared" si="1"/>
        <v>71.600000000000009</v>
      </c>
      <c r="M10" s="399">
        <f t="shared" si="2"/>
        <v>48.599999999999994</v>
      </c>
      <c r="N10" s="402">
        <f t="shared" si="3"/>
        <v>35.800000000000004</v>
      </c>
      <c r="O10" s="391">
        <f t="shared" si="4"/>
        <v>23</v>
      </c>
      <c r="P10" s="391">
        <f t="shared" si="5"/>
        <v>33.799999999999997</v>
      </c>
      <c r="Q10" s="391">
        <f t="shared" si="6"/>
        <v>48</v>
      </c>
      <c r="R10" s="391">
        <f t="shared" si="7"/>
        <v>48.599999999999994</v>
      </c>
      <c r="S10" s="391">
        <f t="shared" si="8"/>
        <v>48.599999999999994</v>
      </c>
    </row>
    <row r="11" spans="1:19" x14ac:dyDescent="0.15">
      <c r="A11" s="401" t="s">
        <v>178</v>
      </c>
      <c r="B11" s="400" t="s">
        <v>177</v>
      </c>
      <c r="C11" s="91" t="s">
        <v>191</v>
      </c>
      <c r="D11" s="399">
        <f t="shared" si="0"/>
        <v>2.8</v>
      </c>
      <c r="E11" s="399">
        <f t="shared" si="0"/>
        <v>3.2</v>
      </c>
      <c r="F11" s="399">
        <f t="shared" si="0"/>
        <v>3.2</v>
      </c>
      <c r="G11" s="399">
        <f t="shared" si="0"/>
        <v>5.2</v>
      </c>
      <c r="H11" s="399">
        <f t="shared" si="0"/>
        <v>3.8</v>
      </c>
      <c r="I11" s="399">
        <f t="shared" si="0"/>
        <v>4.8</v>
      </c>
      <c r="J11" s="399">
        <f t="shared" si="0"/>
        <v>5.4</v>
      </c>
      <c r="K11" s="399">
        <f t="shared" si="0"/>
        <v>4</v>
      </c>
      <c r="L11" s="399">
        <f t="shared" si="1"/>
        <v>32.4</v>
      </c>
      <c r="M11" s="399">
        <f t="shared" si="2"/>
        <v>19.200000000000003</v>
      </c>
      <c r="N11" s="402">
        <f t="shared" si="3"/>
        <v>16.2</v>
      </c>
      <c r="O11" s="391">
        <f t="shared" si="4"/>
        <v>14.399999999999999</v>
      </c>
      <c r="P11" s="391">
        <f t="shared" si="5"/>
        <v>15.400000000000002</v>
      </c>
      <c r="Q11" s="391">
        <f t="shared" si="6"/>
        <v>17</v>
      </c>
      <c r="R11" s="391">
        <f t="shared" si="7"/>
        <v>19.200000000000003</v>
      </c>
      <c r="S11" s="391">
        <f t="shared" si="8"/>
        <v>18</v>
      </c>
    </row>
    <row r="12" spans="1:19" x14ac:dyDescent="0.15">
      <c r="A12" s="401" t="s">
        <v>176</v>
      </c>
      <c r="B12" s="400" t="s">
        <v>173</v>
      </c>
      <c r="C12" s="91" t="s">
        <v>191</v>
      </c>
      <c r="D12" s="399">
        <f t="shared" si="0"/>
        <v>1.6</v>
      </c>
      <c r="E12" s="399">
        <f t="shared" si="0"/>
        <v>1.4</v>
      </c>
      <c r="F12" s="399">
        <f t="shared" si="0"/>
        <v>1.6</v>
      </c>
      <c r="G12" s="399">
        <f t="shared" si="0"/>
        <v>3.2</v>
      </c>
      <c r="H12" s="399">
        <f t="shared" si="0"/>
        <v>2.6</v>
      </c>
      <c r="I12" s="399">
        <f t="shared" si="0"/>
        <v>2</v>
      </c>
      <c r="J12" s="399">
        <f t="shared" si="0"/>
        <v>3.8</v>
      </c>
      <c r="K12" s="399">
        <f t="shared" si="0"/>
        <v>2.6</v>
      </c>
      <c r="L12" s="399">
        <f t="shared" si="1"/>
        <v>18.8</v>
      </c>
      <c r="M12" s="399">
        <f t="shared" si="2"/>
        <v>11.600000000000001</v>
      </c>
      <c r="N12" s="402">
        <f t="shared" si="3"/>
        <v>9.4</v>
      </c>
      <c r="O12" s="391">
        <f t="shared" si="4"/>
        <v>7.8</v>
      </c>
      <c r="P12" s="391">
        <f t="shared" si="5"/>
        <v>8.8000000000000007</v>
      </c>
      <c r="Q12" s="391">
        <f t="shared" si="6"/>
        <v>9.4</v>
      </c>
      <c r="R12" s="391">
        <f t="shared" si="7"/>
        <v>11.600000000000001</v>
      </c>
      <c r="S12" s="391">
        <f t="shared" si="8"/>
        <v>10.999999999999998</v>
      </c>
    </row>
    <row r="13" spans="1:19" x14ac:dyDescent="0.15">
      <c r="A13" s="401" t="s">
        <v>175</v>
      </c>
      <c r="B13" s="400" t="s">
        <v>173</v>
      </c>
      <c r="C13" s="91" t="s">
        <v>191</v>
      </c>
      <c r="D13" s="399">
        <f t="shared" si="0"/>
        <v>0</v>
      </c>
      <c r="E13" s="399">
        <f t="shared" si="0"/>
        <v>0</v>
      </c>
      <c r="F13" s="399">
        <f t="shared" si="0"/>
        <v>0</v>
      </c>
      <c r="G13" s="399">
        <f t="shared" si="0"/>
        <v>0.2</v>
      </c>
      <c r="H13" s="399">
        <f t="shared" si="0"/>
        <v>0.4</v>
      </c>
      <c r="I13" s="399">
        <f t="shared" si="0"/>
        <v>0</v>
      </c>
      <c r="J13" s="399">
        <f t="shared" si="0"/>
        <v>1.4</v>
      </c>
      <c r="K13" s="399">
        <f t="shared" si="0"/>
        <v>0.2</v>
      </c>
      <c r="L13" s="399">
        <f t="shared" si="1"/>
        <v>2.2000000000000002</v>
      </c>
      <c r="M13" s="399">
        <f t="shared" si="2"/>
        <v>2</v>
      </c>
      <c r="N13" s="402">
        <f t="shared" si="3"/>
        <v>1.1000000000000001</v>
      </c>
      <c r="O13" s="391">
        <f t="shared" si="4"/>
        <v>0.2</v>
      </c>
      <c r="P13" s="391">
        <f t="shared" si="5"/>
        <v>0.60000000000000009</v>
      </c>
      <c r="Q13" s="391">
        <f t="shared" si="6"/>
        <v>0.60000000000000009</v>
      </c>
      <c r="R13" s="391">
        <f t="shared" si="7"/>
        <v>2</v>
      </c>
      <c r="S13" s="391">
        <f t="shared" si="8"/>
        <v>1.9999999999999998</v>
      </c>
    </row>
    <row r="14" spans="1:19" x14ac:dyDescent="0.15">
      <c r="A14" s="401" t="s">
        <v>174</v>
      </c>
      <c r="B14" s="400" t="s">
        <v>173</v>
      </c>
      <c r="C14" s="91" t="s">
        <v>191</v>
      </c>
      <c r="D14" s="399">
        <f t="shared" ref="D14:K23" si="9">(+D75+D136+D197+D258+D319)/5</f>
        <v>6.4</v>
      </c>
      <c r="E14" s="399">
        <f t="shared" si="9"/>
        <v>13</v>
      </c>
      <c r="F14" s="399">
        <f t="shared" si="9"/>
        <v>17.2</v>
      </c>
      <c r="G14" s="399">
        <f t="shared" si="9"/>
        <v>19.600000000000001</v>
      </c>
      <c r="H14" s="399">
        <f t="shared" si="9"/>
        <v>18.399999999999999</v>
      </c>
      <c r="I14" s="399">
        <f t="shared" si="9"/>
        <v>11.8</v>
      </c>
      <c r="J14" s="399">
        <f t="shared" si="9"/>
        <v>11.2</v>
      </c>
      <c r="K14" s="399">
        <f t="shared" si="9"/>
        <v>9.4</v>
      </c>
      <c r="L14" s="399">
        <f t="shared" si="1"/>
        <v>107</v>
      </c>
      <c r="M14" s="399">
        <f t="shared" si="2"/>
        <v>68.199999999999989</v>
      </c>
      <c r="N14" s="402">
        <f t="shared" si="3"/>
        <v>53.5</v>
      </c>
      <c r="O14" s="391">
        <f t="shared" si="4"/>
        <v>56.199999999999996</v>
      </c>
      <c r="P14" s="391">
        <f t="shared" si="5"/>
        <v>68.199999999999989</v>
      </c>
      <c r="Q14" s="391">
        <f t="shared" si="6"/>
        <v>67</v>
      </c>
      <c r="R14" s="391">
        <f t="shared" si="7"/>
        <v>61</v>
      </c>
      <c r="S14" s="391">
        <f t="shared" si="8"/>
        <v>50.8</v>
      </c>
    </row>
    <row r="15" spans="1:19" x14ac:dyDescent="0.15">
      <c r="A15" s="401" t="s">
        <v>172</v>
      </c>
      <c r="B15" s="400" t="s">
        <v>167</v>
      </c>
      <c r="C15" s="91" t="s">
        <v>191</v>
      </c>
      <c r="D15" s="399">
        <f t="shared" si="9"/>
        <v>3.4</v>
      </c>
      <c r="E15" s="399">
        <f t="shared" si="9"/>
        <v>6</v>
      </c>
      <c r="F15" s="399">
        <f t="shared" si="9"/>
        <v>9</v>
      </c>
      <c r="G15" s="399">
        <f t="shared" si="9"/>
        <v>14.2</v>
      </c>
      <c r="H15" s="399">
        <f t="shared" si="9"/>
        <v>13.4</v>
      </c>
      <c r="I15" s="399">
        <f t="shared" si="9"/>
        <v>14.2</v>
      </c>
      <c r="J15" s="399">
        <f t="shared" si="9"/>
        <v>10.4</v>
      </c>
      <c r="K15" s="399">
        <f t="shared" si="9"/>
        <v>10.4</v>
      </c>
      <c r="L15" s="399">
        <f t="shared" si="1"/>
        <v>81</v>
      </c>
      <c r="M15" s="399">
        <f t="shared" si="2"/>
        <v>52.199999999999996</v>
      </c>
      <c r="N15" s="402">
        <f t="shared" si="3"/>
        <v>40.5</v>
      </c>
      <c r="O15" s="391">
        <f t="shared" si="4"/>
        <v>32.599999999999994</v>
      </c>
      <c r="P15" s="391">
        <f t="shared" si="5"/>
        <v>42.6</v>
      </c>
      <c r="Q15" s="391">
        <f t="shared" si="6"/>
        <v>50.8</v>
      </c>
      <c r="R15" s="391">
        <f t="shared" si="7"/>
        <v>52.199999999999996</v>
      </c>
      <c r="S15" s="391">
        <f t="shared" si="8"/>
        <v>48.4</v>
      </c>
    </row>
    <row r="16" spans="1:19" x14ac:dyDescent="0.15">
      <c r="A16" s="401" t="s">
        <v>171</v>
      </c>
      <c r="B16" s="400" t="s">
        <v>167</v>
      </c>
      <c r="C16" s="91" t="s">
        <v>191</v>
      </c>
      <c r="D16" s="399">
        <f t="shared" si="9"/>
        <v>0</v>
      </c>
      <c r="E16" s="399">
        <f t="shared" si="9"/>
        <v>0.2</v>
      </c>
      <c r="F16" s="399">
        <f t="shared" si="9"/>
        <v>0.2</v>
      </c>
      <c r="G16" s="399">
        <f t="shared" si="9"/>
        <v>0</v>
      </c>
      <c r="H16" s="399">
        <f t="shared" si="9"/>
        <v>0.6</v>
      </c>
      <c r="I16" s="399">
        <f t="shared" si="9"/>
        <v>1</v>
      </c>
      <c r="J16" s="399">
        <f t="shared" si="9"/>
        <v>0.4</v>
      </c>
      <c r="K16" s="399">
        <f t="shared" si="9"/>
        <v>0.6</v>
      </c>
      <c r="L16" s="399">
        <f t="shared" si="1"/>
        <v>3</v>
      </c>
      <c r="M16" s="399">
        <f t="shared" si="2"/>
        <v>2.6</v>
      </c>
      <c r="N16" s="402">
        <f t="shared" si="3"/>
        <v>1.5</v>
      </c>
      <c r="O16" s="391">
        <f t="shared" si="4"/>
        <v>0.4</v>
      </c>
      <c r="P16" s="391">
        <f t="shared" si="5"/>
        <v>1</v>
      </c>
      <c r="Q16" s="391">
        <f t="shared" si="6"/>
        <v>1.8</v>
      </c>
      <c r="R16" s="391">
        <f t="shared" si="7"/>
        <v>2</v>
      </c>
      <c r="S16" s="391">
        <f t="shared" si="8"/>
        <v>2.6</v>
      </c>
    </row>
    <row r="17" spans="1:19" x14ac:dyDescent="0.15">
      <c r="A17" s="401" t="s">
        <v>170</v>
      </c>
      <c r="B17" s="400" t="s">
        <v>167</v>
      </c>
      <c r="C17" s="91" t="s">
        <v>191</v>
      </c>
      <c r="D17" s="399">
        <f t="shared" si="9"/>
        <v>0.2</v>
      </c>
      <c r="E17" s="399">
        <f t="shared" si="9"/>
        <v>0.2</v>
      </c>
      <c r="F17" s="399">
        <f t="shared" si="9"/>
        <v>0.4</v>
      </c>
      <c r="G17" s="399">
        <f t="shared" si="9"/>
        <v>0.8</v>
      </c>
      <c r="H17" s="399">
        <f t="shared" si="9"/>
        <v>0.2</v>
      </c>
      <c r="I17" s="399">
        <f t="shared" si="9"/>
        <v>0</v>
      </c>
      <c r="J17" s="399">
        <f t="shared" si="9"/>
        <v>1</v>
      </c>
      <c r="K17" s="399">
        <f t="shared" si="9"/>
        <v>0</v>
      </c>
      <c r="L17" s="399">
        <f t="shared" si="1"/>
        <v>2.8</v>
      </c>
      <c r="M17" s="399">
        <f t="shared" si="2"/>
        <v>2</v>
      </c>
      <c r="N17" s="402">
        <f t="shared" si="3"/>
        <v>1.4</v>
      </c>
      <c r="O17" s="391">
        <f t="shared" si="4"/>
        <v>1.6</v>
      </c>
      <c r="P17" s="391">
        <f t="shared" si="5"/>
        <v>1.6</v>
      </c>
      <c r="Q17" s="391">
        <f t="shared" si="6"/>
        <v>1.4000000000000001</v>
      </c>
      <c r="R17" s="391">
        <f t="shared" si="7"/>
        <v>2</v>
      </c>
      <c r="S17" s="391">
        <f t="shared" si="8"/>
        <v>1.2</v>
      </c>
    </row>
    <row r="18" spans="1:19" x14ac:dyDescent="0.15">
      <c r="A18" s="401" t="s">
        <v>169</v>
      </c>
      <c r="B18" s="400" t="s">
        <v>167</v>
      </c>
      <c r="C18" s="91" t="s">
        <v>191</v>
      </c>
      <c r="D18" s="399">
        <f t="shared" si="9"/>
        <v>1.6</v>
      </c>
      <c r="E18" s="399">
        <f t="shared" si="9"/>
        <v>3</v>
      </c>
      <c r="F18" s="399">
        <f t="shared" si="9"/>
        <v>2.4</v>
      </c>
      <c r="G18" s="399">
        <f t="shared" si="9"/>
        <v>2.8</v>
      </c>
      <c r="H18" s="399">
        <f t="shared" si="9"/>
        <v>5.6</v>
      </c>
      <c r="I18" s="399">
        <f t="shared" si="9"/>
        <v>6.8</v>
      </c>
      <c r="J18" s="399">
        <f t="shared" si="9"/>
        <v>4.5999999999999996</v>
      </c>
      <c r="K18" s="399">
        <f t="shared" si="9"/>
        <v>4.4000000000000004</v>
      </c>
      <c r="L18" s="399">
        <f t="shared" si="1"/>
        <v>31.199999999999996</v>
      </c>
      <c r="M18" s="399">
        <f t="shared" si="2"/>
        <v>21.4</v>
      </c>
      <c r="N18" s="402">
        <f t="shared" si="3"/>
        <v>15.599999999999998</v>
      </c>
      <c r="O18" s="391">
        <f t="shared" si="4"/>
        <v>9.8000000000000007</v>
      </c>
      <c r="P18" s="391">
        <f t="shared" si="5"/>
        <v>13.799999999999999</v>
      </c>
      <c r="Q18" s="391">
        <f t="shared" si="6"/>
        <v>17.599999999999998</v>
      </c>
      <c r="R18" s="391">
        <f t="shared" si="7"/>
        <v>19.799999999999997</v>
      </c>
      <c r="S18" s="391">
        <f t="shared" si="8"/>
        <v>21.4</v>
      </c>
    </row>
    <row r="19" spans="1:19" x14ac:dyDescent="0.15">
      <c r="A19" s="401" t="s">
        <v>168</v>
      </c>
      <c r="B19" s="400" t="s">
        <v>167</v>
      </c>
      <c r="C19" s="91" t="s">
        <v>191</v>
      </c>
      <c r="D19" s="399">
        <f t="shared" si="9"/>
        <v>0.8</v>
      </c>
      <c r="E19" s="399">
        <f t="shared" si="9"/>
        <v>0.6</v>
      </c>
      <c r="F19" s="399">
        <f t="shared" si="9"/>
        <v>2.4</v>
      </c>
      <c r="G19" s="399">
        <f t="shared" si="9"/>
        <v>1.4</v>
      </c>
      <c r="H19" s="399">
        <f t="shared" si="9"/>
        <v>2.6</v>
      </c>
      <c r="I19" s="399">
        <f t="shared" si="9"/>
        <v>2.6</v>
      </c>
      <c r="J19" s="399">
        <f t="shared" si="9"/>
        <v>1.8</v>
      </c>
      <c r="K19" s="399">
        <f t="shared" si="9"/>
        <v>1.2</v>
      </c>
      <c r="L19" s="399">
        <f t="shared" si="1"/>
        <v>13.399999999999999</v>
      </c>
      <c r="M19" s="399">
        <f t="shared" si="2"/>
        <v>9</v>
      </c>
      <c r="N19" s="402">
        <f t="shared" si="3"/>
        <v>6.6999999999999993</v>
      </c>
      <c r="O19" s="391">
        <f t="shared" si="4"/>
        <v>5.1999999999999993</v>
      </c>
      <c r="P19" s="391">
        <f t="shared" si="5"/>
        <v>7</v>
      </c>
      <c r="Q19" s="391">
        <f t="shared" si="6"/>
        <v>9</v>
      </c>
      <c r="R19" s="391">
        <f t="shared" si="7"/>
        <v>8.4</v>
      </c>
      <c r="S19" s="391">
        <f t="shared" si="8"/>
        <v>8.1999999999999993</v>
      </c>
    </row>
    <row r="20" spans="1:19" x14ac:dyDescent="0.15">
      <c r="A20" s="401" t="s">
        <v>166</v>
      </c>
      <c r="B20" s="400" t="s">
        <v>165</v>
      </c>
      <c r="C20" s="91" t="s">
        <v>191</v>
      </c>
      <c r="D20" s="399">
        <f t="shared" si="9"/>
        <v>2.4</v>
      </c>
      <c r="E20" s="399">
        <f t="shared" si="9"/>
        <v>2.6</v>
      </c>
      <c r="F20" s="399">
        <f t="shared" si="9"/>
        <v>3.6</v>
      </c>
      <c r="G20" s="399">
        <f t="shared" si="9"/>
        <v>2.6</v>
      </c>
      <c r="H20" s="399">
        <f t="shared" si="9"/>
        <v>5.6</v>
      </c>
      <c r="I20" s="399">
        <f t="shared" si="9"/>
        <v>5.4</v>
      </c>
      <c r="J20" s="399">
        <f t="shared" si="9"/>
        <v>7.2</v>
      </c>
      <c r="K20" s="399">
        <f t="shared" si="9"/>
        <v>3.4</v>
      </c>
      <c r="L20" s="399">
        <f t="shared" si="1"/>
        <v>32.799999999999997</v>
      </c>
      <c r="M20" s="399">
        <f t="shared" si="2"/>
        <v>21.599999999999998</v>
      </c>
      <c r="N20" s="402">
        <f t="shared" si="3"/>
        <v>16.399999999999999</v>
      </c>
      <c r="O20" s="391">
        <f t="shared" si="4"/>
        <v>11.2</v>
      </c>
      <c r="P20" s="391">
        <f t="shared" si="5"/>
        <v>14.4</v>
      </c>
      <c r="Q20" s="391">
        <f t="shared" si="6"/>
        <v>17.200000000000003</v>
      </c>
      <c r="R20" s="391">
        <f t="shared" si="7"/>
        <v>20.8</v>
      </c>
      <c r="S20" s="391">
        <f t="shared" si="8"/>
        <v>21.599999999999998</v>
      </c>
    </row>
    <row r="21" spans="1:19" x14ac:dyDescent="0.15">
      <c r="A21" s="401" t="s">
        <v>164</v>
      </c>
      <c r="B21" s="400" t="s">
        <v>158</v>
      </c>
      <c r="C21" s="91" t="s">
        <v>191</v>
      </c>
      <c r="D21" s="399">
        <f t="shared" si="9"/>
        <v>0</v>
      </c>
      <c r="E21" s="399">
        <f t="shared" si="9"/>
        <v>0</v>
      </c>
      <c r="F21" s="399">
        <f t="shared" si="9"/>
        <v>0.2</v>
      </c>
      <c r="G21" s="399">
        <f t="shared" si="9"/>
        <v>0.4</v>
      </c>
      <c r="H21" s="399">
        <f t="shared" si="9"/>
        <v>0.4</v>
      </c>
      <c r="I21" s="399">
        <f t="shared" si="9"/>
        <v>0.4</v>
      </c>
      <c r="J21" s="399">
        <f t="shared" si="9"/>
        <v>0</v>
      </c>
      <c r="K21" s="399">
        <f t="shared" si="9"/>
        <v>0.2</v>
      </c>
      <c r="L21" s="399">
        <f t="shared" si="1"/>
        <v>1.5999999999999999</v>
      </c>
      <c r="M21" s="399">
        <f t="shared" si="2"/>
        <v>1.4</v>
      </c>
      <c r="N21" s="402">
        <f t="shared" si="3"/>
        <v>0.79999999999999993</v>
      </c>
      <c r="O21" s="391">
        <f t="shared" si="4"/>
        <v>0.60000000000000009</v>
      </c>
      <c r="P21" s="391">
        <f t="shared" si="5"/>
        <v>1</v>
      </c>
      <c r="Q21" s="391">
        <f t="shared" si="6"/>
        <v>1.4</v>
      </c>
      <c r="R21" s="391">
        <f t="shared" si="7"/>
        <v>1.2000000000000002</v>
      </c>
      <c r="S21" s="391">
        <f t="shared" si="8"/>
        <v>1</v>
      </c>
    </row>
    <row r="22" spans="1:19" x14ac:dyDescent="0.15">
      <c r="A22" s="401" t="s">
        <v>163</v>
      </c>
      <c r="B22" s="400" t="s">
        <v>162</v>
      </c>
      <c r="C22" s="91" t="s">
        <v>191</v>
      </c>
      <c r="D22" s="399">
        <f t="shared" si="9"/>
        <v>0.4</v>
      </c>
      <c r="E22" s="399">
        <f t="shared" si="9"/>
        <v>0.4</v>
      </c>
      <c r="F22" s="399">
        <f t="shared" si="9"/>
        <v>1</v>
      </c>
      <c r="G22" s="399">
        <f t="shared" si="9"/>
        <v>2.4</v>
      </c>
      <c r="H22" s="399">
        <f t="shared" si="9"/>
        <v>2.8</v>
      </c>
      <c r="I22" s="399">
        <f t="shared" si="9"/>
        <v>1.2</v>
      </c>
      <c r="J22" s="399">
        <f t="shared" si="9"/>
        <v>2</v>
      </c>
      <c r="K22" s="399">
        <f t="shared" si="9"/>
        <v>1.8</v>
      </c>
      <c r="L22" s="399">
        <f t="shared" si="1"/>
        <v>12</v>
      </c>
      <c r="M22" s="399">
        <f t="shared" si="2"/>
        <v>8.3999999999999986</v>
      </c>
      <c r="N22" s="402">
        <f t="shared" si="3"/>
        <v>6</v>
      </c>
      <c r="O22" s="391">
        <f t="shared" si="4"/>
        <v>4.2</v>
      </c>
      <c r="P22" s="391">
        <f t="shared" si="5"/>
        <v>6.6</v>
      </c>
      <c r="Q22" s="391">
        <f t="shared" si="6"/>
        <v>7.3999999999999995</v>
      </c>
      <c r="R22" s="391">
        <f t="shared" si="7"/>
        <v>8.3999999999999986</v>
      </c>
      <c r="S22" s="391">
        <f t="shared" si="8"/>
        <v>7.8</v>
      </c>
    </row>
    <row r="23" spans="1:19" x14ac:dyDescent="0.15">
      <c r="A23" s="401" t="s">
        <v>161</v>
      </c>
      <c r="B23" s="400" t="s">
        <v>158</v>
      </c>
      <c r="C23" s="91" t="s">
        <v>191</v>
      </c>
      <c r="D23" s="399">
        <f t="shared" si="9"/>
        <v>0.4</v>
      </c>
      <c r="E23" s="399">
        <f t="shared" si="9"/>
        <v>0.8</v>
      </c>
      <c r="F23" s="399">
        <f t="shared" si="9"/>
        <v>2</v>
      </c>
      <c r="G23" s="399">
        <f t="shared" si="9"/>
        <v>1.2</v>
      </c>
      <c r="H23" s="399">
        <f t="shared" si="9"/>
        <v>0.8</v>
      </c>
      <c r="I23" s="399">
        <f t="shared" si="9"/>
        <v>0.8</v>
      </c>
      <c r="J23" s="399">
        <f t="shared" si="9"/>
        <v>0.6</v>
      </c>
      <c r="K23" s="399">
        <f t="shared" si="9"/>
        <v>1.4</v>
      </c>
      <c r="L23" s="399">
        <f t="shared" si="1"/>
        <v>8</v>
      </c>
      <c r="M23" s="399">
        <f t="shared" si="2"/>
        <v>4.8</v>
      </c>
      <c r="N23" s="402">
        <f t="shared" si="3"/>
        <v>4</v>
      </c>
      <c r="O23" s="391">
        <f t="shared" si="4"/>
        <v>4.4000000000000004</v>
      </c>
      <c r="P23" s="391">
        <f t="shared" si="5"/>
        <v>4.8</v>
      </c>
      <c r="Q23" s="391">
        <f t="shared" si="6"/>
        <v>4.8</v>
      </c>
      <c r="R23" s="391">
        <f t="shared" si="7"/>
        <v>3.4</v>
      </c>
      <c r="S23" s="391">
        <f t="shared" si="8"/>
        <v>3.6</v>
      </c>
    </row>
    <row r="24" spans="1:19" x14ac:dyDescent="0.15">
      <c r="A24" s="401" t="s">
        <v>160</v>
      </c>
      <c r="B24" s="400" t="s">
        <v>158</v>
      </c>
      <c r="C24" s="91" t="s">
        <v>191</v>
      </c>
      <c r="D24" s="399">
        <v>0</v>
      </c>
      <c r="E24" s="399">
        <f t="shared" ref="E24:K31" si="10">(+E85+E146+E207+E268+E329)/5</f>
        <v>3.4</v>
      </c>
      <c r="F24" s="399">
        <f t="shared" si="10"/>
        <v>3.2</v>
      </c>
      <c r="G24" s="399">
        <f t="shared" si="10"/>
        <v>5.8</v>
      </c>
      <c r="H24" s="399">
        <f t="shared" si="10"/>
        <v>1.6</v>
      </c>
      <c r="I24" s="399">
        <f t="shared" si="10"/>
        <v>2.2000000000000002</v>
      </c>
      <c r="J24" s="399">
        <f t="shared" si="10"/>
        <v>0.6</v>
      </c>
      <c r="K24" s="399">
        <f t="shared" si="10"/>
        <v>1.4</v>
      </c>
      <c r="L24" s="399">
        <f t="shared" si="1"/>
        <v>18.2</v>
      </c>
      <c r="M24" s="399">
        <f t="shared" si="2"/>
        <v>13.999999999999998</v>
      </c>
      <c r="N24" s="402">
        <f t="shared" si="3"/>
        <v>9.1</v>
      </c>
      <c r="O24" s="391">
        <f t="shared" si="4"/>
        <v>12.399999999999999</v>
      </c>
      <c r="P24" s="391">
        <f t="shared" si="5"/>
        <v>13.999999999999998</v>
      </c>
      <c r="Q24" s="391">
        <f t="shared" si="6"/>
        <v>12.8</v>
      </c>
      <c r="R24" s="391">
        <f t="shared" si="7"/>
        <v>10.200000000000001</v>
      </c>
      <c r="S24" s="391">
        <f t="shared" si="8"/>
        <v>5.8000000000000007</v>
      </c>
    </row>
    <row r="25" spans="1:19" x14ac:dyDescent="0.15">
      <c r="A25" s="401" t="s">
        <v>159</v>
      </c>
      <c r="B25" s="400" t="s">
        <v>158</v>
      </c>
      <c r="C25" s="91" t="s">
        <v>191</v>
      </c>
      <c r="D25" s="399">
        <f t="shared" ref="D25:D31" si="11">(+D86+D147+D208+D269+D330)/5</f>
        <v>5.6</v>
      </c>
      <c r="E25" s="399">
        <f t="shared" si="10"/>
        <v>3</v>
      </c>
      <c r="F25" s="399">
        <f t="shared" si="10"/>
        <v>6</v>
      </c>
      <c r="G25" s="399">
        <f t="shared" si="10"/>
        <v>11.4</v>
      </c>
      <c r="H25" s="399">
        <f t="shared" si="10"/>
        <v>9.4</v>
      </c>
      <c r="I25" s="399">
        <f t="shared" si="10"/>
        <v>13.2</v>
      </c>
      <c r="J25" s="399">
        <f t="shared" si="10"/>
        <v>11.4</v>
      </c>
      <c r="K25" s="399">
        <f t="shared" si="10"/>
        <v>11.8</v>
      </c>
      <c r="L25" s="399">
        <f t="shared" si="1"/>
        <v>71.8</v>
      </c>
      <c r="M25" s="399">
        <f t="shared" si="2"/>
        <v>45.8</v>
      </c>
      <c r="N25" s="402">
        <f t="shared" si="3"/>
        <v>35.9</v>
      </c>
      <c r="O25" s="391">
        <f t="shared" si="4"/>
        <v>26</v>
      </c>
      <c r="P25" s="391">
        <f t="shared" si="5"/>
        <v>29.799999999999997</v>
      </c>
      <c r="Q25" s="391">
        <f t="shared" si="6"/>
        <v>40</v>
      </c>
      <c r="R25" s="391">
        <f t="shared" si="7"/>
        <v>45.4</v>
      </c>
      <c r="S25" s="391">
        <f t="shared" si="8"/>
        <v>45.8</v>
      </c>
    </row>
    <row r="26" spans="1:19" x14ac:dyDescent="0.15">
      <c r="A26" s="401" t="s">
        <v>157</v>
      </c>
      <c r="B26" s="400" t="s">
        <v>151</v>
      </c>
      <c r="C26" s="91" t="s">
        <v>191</v>
      </c>
      <c r="D26" s="399">
        <f t="shared" si="11"/>
        <v>3.4</v>
      </c>
      <c r="E26" s="399">
        <f t="shared" si="10"/>
        <v>3.2</v>
      </c>
      <c r="F26" s="399">
        <f t="shared" si="10"/>
        <v>2.4</v>
      </c>
      <c r="G26" s="399">
        <f t="shared" si="10"/>
        <v>1.4</v>
      </c>
      <c r="H26" s="399">
        <f t="shared" si="10"/>
        <v>3.2</v>
      </c>
      <c r="I26" s="399">
        <f t="shared" si="10"/>
        <v>4.2</v>
      </c>
      <c r="J26" s="399">
        <f t="shared" si="10"/>
        <v>3.8</v>
      </c>
      <c r="K26" s="399">
        <f t="shared" si="10"/>
        <v>2</v>
      </c>
      <c r="L26" s="399">
        <f t="shared" si="1"/>
        <v>23.6</v>
      </c>
      <c r="M26" s="399">
        <f t="shared" si="2"/>
        <v>13.2</v>
      </c>
      <c r="N26" s="402">
        <f t="shared" si="3"/>
        <v>11.8</v>
      </c>
      <c r="O26" s="391">
        <f t="shared" si="4"/>
        <v>10.4</v>
      </c>
      <c r="P26" s="391">
        <f t="shared" si="5"/>
        <v>10.199999999999999</v>
      </c>
      <c r="Q26" s="391">
        <f t="shared" si="6"/>
        <v>11.2</v>
      </c>
      <c r="R26" s="391">
        <f t="shared" si="7"/>
        <v>12.600000000000001</v>
      </c>
      <c r="S26" s="391">
        <f t="shared" si="8"/>
        <v>13.2</v>
      </c>
    </row>
    <row r="27" spans="1:19" x14ac:dyDescent="0.15">
      <c r="A27" s="401" t="s">
        <v>156</v>
      </c>
      <c r="B27" s="400" t="s">
        <v>155</v>
      </c>
      <c r="C27" s="91" t="s">
        <v>191</v>
      </c>
      <c r="D27" s="399">
        <f t="shared" si="11"/>
        <v>1.4</v>
      </c>
      <c r="E27" s="399">
        <f t="shared" si="10"/>
        <v>1.2</v>
      </c>
      <c r="F27" s="399">
        <f t="shared" si="10"/>
        <v>0.4</v>
      </c>
      <c r="G27" s="399">
        <f t="shared" si="10"/>
        <v>2</v>
      </c>
      <c r="H27" s="399">
        <f t="shared" si="10"/>
        <v>1</v>
      </c>
      <c r="I27" s="399">
        <f t="shared" si="10"/>
        <v>3</v>
      </c>
      <c r="J27" s="399">
        <f t="shared" si="10"/>
        <v>2.6</v>
      </c>
      <c r="K27" s="399">
        <f t="shared" si="10"/>
        <v>2.4</v>
      </c>
      <c r="L27" s="399">
        <f t="shared" si="1"/>
        <v>14</v>
      </c>
      <c r="M27" s="399">
        <f t="shared" si="2"/>
        <v>9</v>
      </c>
      <c r="N27" s="402">
        <f t="shared" si="3"/>
        <v>7</v>
      </c>
      <c r="O27" s="391">
        <f t="shared" si="4"/>
        <v>5</v>
      </c>
      <c r="P27" s="391">
        <f t="shared" si="5"/>
        <v>4.5999999999999996</v>
      </c>
      <c r="Q27" s="391">
        <f t="shared" si="6"/>
        <v>6.4</v>
      </c>
      <c r="R27" s="391">
        <f t="shared" si="7"/>
        <v>8.6</v>
      </c>
      <c r="S27" s="391">
        <f t="shared" si="8"/>
        <v>9</v>
      </c>
    </row>
    <row r="28" spans="1:19" x14ac:dyDescent="0.15">
      <c r="A28" s="401" t="s">
        <v>154</v>
      </c>
      <c r="B28" s="400" t="s">
        <v>153</v>
      </c>
      <c r="C28" s="91" t="s">
        <v>191</v>
      </c>
      <c r="D28" s="399">
        <f t="shared" si="11"/>
        <v>3.6</v>
      </c>
      <c r="E28" s="399">
        <f t="shared" si="10"/>
        <v>4.2</v>
      </c>
      <c r="F28" s="399">
        <f t="shared" si="10"/>
        <v>8</v>
      </c>
      <c r="G28" s="399">
        <f t="shared" si="10"/>
        <v>9.8000000000000007</v>
      </c>
      <c r="H28" s="399">
        <f t="shared" si="10"/>
        <v>11.4</v>
      </c>
      <c r="I28" s="399">
        <f t="shared" si="10"/>
        <v>9.8000000000000007</v>
      </c>
      <c r="J28" s="399">
        <f t="shared" si="10"/>
        <v>12.8</v>
      </c>
      <c r="K28" s="399">
        <f t="shared" si="10"/>
        <v>5.8</v>
      </c>
      <c r="L28" s="399">
        <f t="shared" si="1"/>
        <v>65.399999999999991</v>
      </c>
      <c r="M28" s="399">
        <f t="shared" si="2"/>
        <v>43.800000000000004</v>
      </c>
      <c r="N28" s="402">
        <f t="shared" si="3"/>
        <v>32.699999999999996</v>
      </c>
      <c r="O28" s="391">
        <f t="shared" si="4"/>
        <v>25.6</v>
      </c>
      <c r="P28" s="391">
        <f t="shared" si="5"/>
        <v>33.4</v>
      </c>
      <c r="Q28" s="391">
        <f t="shared" si="6"/>
        <v>39</v>
      </c>
      <c r="R28" s="391">
        <f t="shared" si="7"/>
        <v>43.800000000000004</v>
      </c>
      <c r="S28" s="391">
        <f t="shared" si="8"/>
        <v>39.799999999999997</v>
      </c>
    </row>
    <row r="29" spans="1:19" x14ac:dyDescent="0.15">
      <c r="A29" s="401" t="s">
        <v>152</v>
      </c>
      <c r="B29" s="400" t="s">
        <v>151</v>
      </c>
      <c r="C29" s="91" t="s">
        <v>191</v>
      </c>
      <c r="D29" s="399">
        <f t="shared" si="11"/>
        <v>0</v>
      </c>
      <c r="E29" s="399">
        <f t="shared" si="10"/>
        <v>0.4</v>
      </c>
      <c r="F29" s="399">
        <f t="shared" si="10"/>
        <v>0.6</v>
      </c>
      <c r="G29" s="399">
        <f t="shared" si="10"/>
        <v>1.2</v>
      </c>
      <c r="H29" s="399">
        <f t="shared" si="10"/>
        <v>0.6</v>
      </c>
      <c r="I29" s="399">
        <f t="shared" si="10"/>
        <v>0.4</v>
      </c>
      <c r="J29" s="399">
        <f t="shared" si="10"/>
        <v>0.2</v>
      </c>
      <c r="K29" s="399">
        <f t="shared" si="10"/>
        <v>0.4</v>
      </c>
      <c r="L29" s="399">
        <f t="shared" si="1"/>
        <v>3.8000000000000003</v>
      </c>
      <c r="M29" s="399">
        <f t="shared" si="2"/>
        <v>2.8000000000000003</v>
      </c>
      <c r="N29" s="402">
        <f t="shared" si="3"/>
        <v>1.9000000000000001</v>
      </c>
      <c r="O29" s="391">
        <f t="shared" si="4"/>
        <v>2.2000000000000002</v>
      </c>
      <c r="P29" s="391">
        <f t="shared" si="5"/>
        <v>2.8000000000000003</v>
      </c>
      <c r="Q29" s="391">
        <f t="shared" si="6"/>
        <v>2.8</v>
      </c>
      <c r="R29" s="391">
        <f t="shared" si="7"/>
        <v>2.4</v>
      </c>
      <c r="S29" s="391">
        <f t="shared" si="8"/>
        <v>1.6</v>
      </c>
    </row>
    <row r="30" spans="1:19" x14ac:dyDescent="0.15">
      <c r="A30" s="401" t="s">
        <v>20</v>
      </c>
      <c r="B30" s="400" t="s">
        <v>150</v>
      </c>
      <c r="C30" s="91" t="s">
        <v>191</v>
      </c>
      <c r="D30" s="399">
        <f t="shared" si="11"/>
        <v>34.4</v>
      </c>
      <c r="E30" s="399">
        <f t="shared" si="10"/>
        <v>49.4</v>
      </c>
      <c r="F30" s="399">
        <f t="shared" si="10"/>
        <v>54.2</v>
      </c>
      <c r="G30" s="399">
        <f t="shared" si="10"/>
        <v>66.2</v>
      </c>
      <c r="H30" s="399">
        <f t="shared" si="10"/>
        <v>81.8</v>
      </c>
      <c r="I30" s="399">
        <f t="shared" si="10"/>
        <v>63.2</v>
      </c>
      <c r="J30" s="399">
        <f t="shared" si="10"/>
        <v>52.4</v>
      </c>
      <c r="K30" s="399">
        <f t="shared" si="10"/>
        <v>26.4</v>
      </c>
      <c r="L30" s="398">
        <f t="shared" si="1"/>
        <v>427.99999999999994</v>
      </c>
      <c r="M30" s="398">
        <f t="shared" si="2"/>
        <v>265.39999999999998</v>
      </c>
      <c r="N30" s="397">
        <f t="shared" si="3"/>
        <v>213.99999999999997</v>
      </c>
      <c r="O30" s="391">
        <f t="shared" si="4"/>
        <v>204.2</v>
      </c>
      <c r="P30" s="391">
        <f t="shared" si="5"/>
        <v>251.60000000000002</v>
      </c>
      <c r="Q30" s="391">
        <f t="shared" si="6"/>
        <v>265.39999999999998</v>
      </c>
      <c r="R30" s="391">
        <f t="shared" si="7"/>
        <v>263.59999999999997</v>
      </c>
      <c r="S30" s="391">
        <f t="shared" si="8"/>
        <v>223.8</v>
      </c>
    </row>
    <row r="31" spans="1:19" x14ac:dyDescent="0.15">
      <c r="A31" s="401" t="s">
        <v>149</v>
      </c>
      <c r="B31" s="400" t="s">
        <v>148</v>
      </c>
      <c r="C31" s="91" t="s">
        <v>191</v>
      </c>
      <c r="D31" s="399">
        <f t="shared" si="11"/>
        <v>0.8</v>
      </c>
      <c r="E31" s="399">
        <f t="shared" si="10"/>
        <v>1</v>
      </c>
      <c r="F31" s="399">
        <f t="shared" si="10"/>
        <v>1.2</v>
      </c>
      <c r="G31" s="399">
        <f t="shared" si="10"/>
        <v>1</v>
      </c>
      <c r="H31" s="399">
        <f t="shared" si="10"/>
        <v>1</v>
      </c>
      <c r="I31" s="399">
        <f t="shared" si="10"/>
        <v>1.4</v>
      </c>
      <c r="J31" s="399">
        <f t="shared" si="10"/>
        <v>1</v>
      </c>
      <c r="K31" s="399">
        <f t="shared" si="10"/>
        <v>1.4</v>
      </c>
      <c r="L31" s="398">
        <f t="shared" si="1"/>
        <v>8.8000000000000007</v>
      </c>
      <c r="M31" s="398">
        <f t="shared" si="2"/>
        <v>4.8</v>
      </c>
      <c r="N31" s="397">
        <f t="shared" si="3"/>
        <v>4.4000000000000004</v>
      </c>
      <c r="O31" s="391">
        <f t="shared" si="4"/>
        <v>4</v>
      </c>
      <c r="P31" s="391">
        <f t="shared" si="5"/>
        <v>4.2</v>
      </c>
      <c r="Q31" s="391">
        <f t="shared" si="6"/>
        <v>4.5999999999999996</v>
      </c>
      <c r="R31" s="391">
        <f t="shared" si="7"/>
        <v>4.4000000000000004</v>
      </c>
      <c r="S31" s="391">
        <f t="shared" si="8"/>
        <v>4.8</v>
      </c>
    </row>
    <row r="32" spans="1:19" ht="22.5" customHeight="1" x14ac:dyDescent="0.15">
      <c r="A32" s="407" t="s">
        <v>92</v>
      </c>
      <c r="B32" s="406" t="s">
        <v>190</v>
      </c>
      <c r="C32" s="405"/>
      <c r="D32" s="404">
        <f t="shared" ref="D32:K32" si="12">SUM(D4:D31)</f>
        <v>101.39999999999999</v>
      </c>
      <c r="E32" s="404">
        <f t="shared" si="12"/>
        <v>155.40000000000003</v>
      </c>
      <c r="F32" s="404">
        <f t="shared" si="12"/>
        <v>206</v>
      </c>
      <c r="G32" s="404">
        <f t="shared" si="12"/>
        <v>261.80000000000007</v>
      </c>
      <c r="H32" s="404">
        <f t="shared" si="12"/>
        <v>296.59999999999997</v>
      </c>
      <c r="I32" s="404">
        <f t="shared" si="12"/>
        <v>288.59999999999997</v>
      </c>
      <c r="J32" s="404">
        <f t="shared" si="12"/>
        <v>245.8</v>
      </c>
      <c r="K32" s="404">
        <f t="shared" si="12"/>
        <v>175.80000000000007</v>
      </c>
      <c r="L32" s="404">
        <f t="shared" si="1"/>
        <v>1731.4</v>
      </c>
      <c r="M32" s="404">
        <f t="shared" si="2"/>
        <v>1092.8</v>
      </c>
      <c r="N32" s="403">
        <f t="shared" si="3"/>
        <v>865.7</v>
      </c>
      <c r="O32" s="391">
        <f t="shared" si="4"/>
        <v>724.60000000000014</v>
      </c>
      <c r="P32" s="391">
        <f t="shared" si="5"/>
        <v>919.8</v>
      </c>
      <c r="Q32" s="391">
        <f t="shared" si="6"/>
        <v>1053</v>
      </c>
      <c r="R32" s="391">
        <f t="shared" si="7"/>
        <v>1092.8</v>
      </c>
      <c r="S32" s="391">
        <f t="shared" si="8"/>
        <v>1006.8000000000001</v>
      </c>
    </row>
    <row r="33" spans="1:19" x14ac:dyDescent="0.15">
      <c r="A33" s="401" t="s">
        <v>189</v>
      </c>
      <c r="B33" s="400" t="s">
        <v>188</v>
      </c>
      <c r="C33" s="91" t="s">
        <v>147</v>
      </c>
      <c r="D33" s="399">
        <f t="shared" ref="D33:K42" si="13">(+D94+D155+D216+D277+D338)/5</f>
        <v>6.2</v>
      </c>
      <c r="E33" s="399">
        <f t="shared" si="13"/>
        <v>5.2</v>
      </c>
      <c r="F33" s="399">
        <f t="shared" si="13"/>
        <v>6.4</v>
      </c>
      <c r="G33" s="399">
        <f t="shared" si="13"/>
        <v>5.6</v>
      </c>
      <c r="H33" s="399">
        <f t="shared" si="13"/>
        <v>6.4</v>
      </c>
      <c r="I33" s="399">
        <f t="shared" si="13"/>
        <v>7.4</v>
      </c>
      <c r="J33" s="399">
        <f t="shared" si="13"/>
        <v>4.2</v>
      </c>
      <c r="K33" s="399">
        <f t="shared" si="13"/>
        <v>6.6</v>
      </c>
      <c r="L33" s="399">
        <f t="shared" si="1"/>
        <v>48</v>
      </c>
      <c r="M33" s="399">
        <f t="shared" si="2"/>
        <v>25.799999999999997</v>
      </c>
      <c r="N33" s="402">
        <f t="shared" si="3"/>
        <v>24</v>
      </c>
      <c r="O33" s="391">
        <f t="shared" si="4"/>
        <v>23.4</v>
      </c>
      <c r="P33" s="391">
        <f t="shared" si="5"/>
        <v>23.6</v>
      </c>
      <c r="Q33" s="391">
        <f t="shared" si="6"/>
        <v>25.799999999999997</v>
      </c>
      <c r="R33" s="391">
        <f t="shared" si="7"/>
        <v>23.599999999999998</v>
      </c>
      <c r="S33" s="391">
        <f t="shared" si="8"/>
        <v>24.6</v>
      </c>
    </row>
    <row r="34" spans="1:19" x14ac:dyDescent="0.15">
      <c r="A34" s="401" t="s">
        <v>187</v>
      </c>
      <c r="B34" s="400" t="s">
        <v>184</v>
      </c>
      <c r="C34" s="91" t="s">
        <v>147</v>
      </c>
      <c r="D34" s="399">
        <f t="shared" si="13"/>
        <v>0.6</v>
      </c>
      <c r="E34" s="399">
        <f t="shared" si="13"/>
        <v>1.8</v>
      </c>
      <c r="F34" s="399">
        <f t="shared" si="13"/>
        <v>0.4</v>
      </c>
      <c r="G34" s="399">
        <f t="shared" si="13"/>
        <v>0.4</v>
      </c>
      <c r="H34" s="399">
        <f t="shared" si="13"/>
        <v>0.4</v>
      </c>
      <c r="I34" s="399">
        <f t="shared" si="13"/>
        <v>0.8</v>
      </c>
      <c r="J34" s="399">
        <f t="shared" si="13"/>
        <v>0.4</v>
      </c>
      <c r="K34" s="399">
        <f t="shared" si="13"/>
        <v>0.4</v>
      </c>
      <c r="L34" s="399">
        <f t="shared" si="1"/>
        <v>5.2</v>
      </c>
      <c r="M34" s="399">
        <f t="shared" si="2"/>
        <v>3.1999999999999997</v>
      </c>
      <c r="N34" s="402">
        <f t="shared" si="3"/>
        <v>2.6</v>
      </c>
      <c r="O34" s="391">
        <f t="shared" si="4"/>
        <v>3.1999999999999997</v>
      </c>
      <c r="P34" s="391">
        <f t="shared" si="5"/>
        <v>3</v>
      </c>
      <c r="Q34" s="391">
        <f t="shared" si="6"/>
        <v>2</v>
      </c>
      <c r="R34" s="391">
        <f t="shared" si="7"/>
        <v>2</v>
      </c>
      <c r="S34" s="391">
        <f t="shared" si="8"/>
        <v>2</v>
      </c>
    </row>
    <row r="35" spans="1:19" x14ac:dyDescent="0.15">
      <c r="A35" s="401" t="s">
        <v>186</v>
      </c>
      <c r="B35" s="400" t="s">
        <v>184</v>
      </c>
      <c r="C35" s="91" t="s">
        <v>147</v>
      </c>
      <c r="D35" s="399">
        <f t="shared" si="13"/>
        <v>0</v>
      </c>
      <c r="E35" s="399">
        <f t="shared" si="13"/>
        <v>0</v>
      </c>
      <c r="F35" s="399">
        <f t="shared" si="13"/>
        <v>1.2</v>
      </c>
      <c r="G35" s="399">
        <f t="shared" si="13"/>
        <v>0.8</v>
      </c>
      <c r="H35" s="399">
        <f t="shared" si="13"/>
        <v>2</v>
      </c>
      <c r="I35" s="399">
        <f t="shared" si="13"/>
        <v>1</v>
      </c>
      <c r="J35" s="399">
        <f t="shared" si="13"/>
        <v>1.6</v>
      </c>
      <c r="K35" s="399">
        <f t="shared" si="13"/>
        <v>1.2</v>
      </c>
      <c r="L35" s="399">
        <f t="shared" si="1"/>
        <v>7.8</v>
      </c>
      <c r="M35" s="399">
        <f t="shared" si="2"/>
        <v>5.8</v>
      </c>
      <c r="N35" s="402">
        <f t="shared" si="3"/>
        <v>3.9</v>
      </c>
      <c r="O35" s="391">
        <f t="shared" si="4"/>
        <v>2</v>
      </c>
      <c r="P35" s="391">
        <f t="shared" si="5"/>
        <v>4</v>
      </c>
      <c r="Q35" s="391">
        <f t="shared" si="6"/>
        <v>5</v>
      </c>
      <c r="R35" s="391">
        <f t="shared" si="7"/>
        <v>5.4</v>
      </c>
      <c r="S35" s="391">
        <f t="shared" si="8"/>
        <v>5.8</v>
      </c>
    </row>
    <row r="36" spans="1:19" x14ac:dyDescent="0.15">
      <c r="A36" s="401" t="s">
        <v>185</v>
      </c>
      <c r="B36" s="400" t="s">
        <v>184</v>
      </c>
      <c r="C36" s="91" t="s">
        <v>147</v>
      </c>
      <c r="D36" s="399">
        <f t="shared" si="13"/>
        <v>0.4</v>
      </c>
      <c r="E36" s="399">
        <f t="shared" si="13"/>
        <v>0.8</v>
      </c>
      <c r="F36" s="399">
        <f t="shared" si="13"/>
        <v>0</v>
      </c>
      <c r="G36" s="399">
        <f t="shared" si="13"/>
        <v>0.8</v>
      </c>
      <c r="H36" s="399">
        <f t="shared" si="13"/>
        <v>0.6</v>
      </c>
      <c r="I36" s="399">
        <f t="shared" si="13"/>
        <v>0.2</v>
      </c>
      <c r="J36" s="399">
        <f t="shared" si="13"/>
        <v>0.4</v>
      </c>
      <c r="K36" s="399">
        <f t="shared" si="13"/>
        <v>0.2</v>
      </c>
      <c r="L36" s="399">
        <f t="shared" ref="L36:L67" si="14">SUM(D36:K36)</f>
        <v>3.4000000000000004</v>
      </c>
      <c r="M36" s="399">
        <f t="shared" ref="M36:M61" si="15">MAX(O36:S36)</f>
        <v>2.2000000000000002</v>
      </c>
      <c r="N36" s="402">
        <f t="shared" ref="N36:N61" si="16">SUM(D36:K36)/2</f>
        <v>1.7000000000000002</v>
      </c>
      <c r="O36" s="391">
        <f t="shared" ref="O36:O61" si="17">SUM(D36:G36)</f>
        <v>2</v>
      </c>
      <c r="P36" s="391">
        <f t="shared" ref="P36:P61" si="18">SUM(E36:H36)</f>
        <v>2.2000000000000002</v>
      </c>
      <c r="Q36" s="391">
        <f t="shared" ref="Q36:Q61" si="19">SUM(F36:I36)</f>
        <v>1.5999999999999999</v>
      </c>
      <c r="R36" s="391">
        <f t="shared" ref="R36:R61" si="20">SUM(G36:J36)</f>
        <v>2</v>
      </c>
      <c r="S36" s="391">
        <f t="shared" ref="S36:S61" si="21">SUM(H36:K36)</f>
        <v>1.4000000000000001</v>
      </c>
    </row>
    <row r="37" spans="1:19" x14ac:dyDescent="0.15">
      <c r="A37" s="401" t="s">
        <v>183</v>
      </c>
      <c r="B37" s="400" t="s">
        <v>182</v>
      </c>
      <c r="C37" s="91" t="s">
        <v>147</v>
      </c>
      <c r="D37" s="399">
        <f t="shared" si="13"/>
        <v>6</v>
      </c>
      <c r="E37" s="399">
        <f t="shared" si="13"/>
        <v>6</v>
      </c>
      <c r="F37" s="399">
        <f t="shared" si="13"/>
        <v>4.2</v>
      </c>
      <c r="G37" s="399">
        <f t="shared" si="13"/>
        <v>5.6</v>
      </c>
      <c r="H37" s="399">
        <f t="shared" si="13"/>
        <v>4.4000000000000004</v>
      </c>
      <c r="I37" s="399">
        <f t="shared" si="13"/>
        <v>1.4</v>
      </c>
      <c r="J37" s="399">
        <f t="shared" si="13"/>
        <v>3.6</v>
      </c>
      <c r="K37" s="399">
        <f t="shared" si="13"/>
        <v>4</v>
      </c>
      <c r="L37" s="399">
        <f t="shared" si="14"/>
        <v>35.199999999999996</v>
      </c>
      <c r="M37" s="399">
        <f t="shared" si="15"/>
        <v>21.799999999999997</v>
      </c>
      <c r="N37" s="402">
        <f t="shared" si="16"/>
        <v>17.599999999999998</v>
      </c>
      <c r="O37" s="391">
        <f t="shared" si="17"/>
        <v>21.799999999999997</v>
      </c>
      <c r="P37" s="391">
        <f t="shared" si="18"/>
        <v>20.2</v>
      </c>
      <c r="Q37" s="391">
        <f t="shared" si="19"/>
        <v>15.600000000000001</v>
      </c>
      <c r="R37" s="391">
        <f t="shared" si="20"/>
        <v>15</v>
      </c>
      <c r="S37" s="391">
        <f t="shared" si="21"/>
        <v>13.4</v>
      </c>
    </row>
    <row r="38" spans="1:19" x14ac:dyDescent="0.15">
      <c r="A38" s="401" t="s">
        <v>181</v>
      </c>
      <c r="B38" s="400" t="s">
        <v>180</v>
      </c>
      <c r="C38" s="91" t="s">
        <v>147</v>
      </c>
      <c r="D38" s="399">
        <f t="shared" si="13"/>
        <v>1</v>
      </c>
      <c r="E38" s="399">
        <f t="shared" si="13"/>
        <v>1.2</v>
      </c>
      <c r="F38" s="399">
        <f t="shared" si="13"/>
        <v>0.4</v>
      </c>
      <c r="G38" s="399">
        <f t="shared" si="13"/>
        <v>1</v>
      </c>
      <c r="H38" s="399">
        <f t="shared" si="13"/>
        <v>1.4</v>
      </c>
      <c r="I38" s="399">
        <f t="shared" si="13"/>
        <v>2.4</v>
      </c>
      <c r="J38" s="399">
        <f t="shared" si="13"/>
        <v>2.4</v>
      </c>
      <c r="K38" s="399">
        <f t="shared" si="13"/>
        <v>1.8</v>
      </c>
      <c r="L38" s="399">
        <f t="shared" si="14"/>
        <v>11.600000000000001</v>
      </c>
      <c r="M38" s="399">
        <f t="shared" si="15"/>
        <v>7.9999999999999991</v>
      </c>
      <c r="N38" s="402">
        <f t="shared" si="16"/>
        <v>5.8000000000000007</v>
      </c>
      <c r="O38" s="391">
        <f t="shared" si="17"/>
        <v>3.6</v>
      </c>
      <c r="P38" s="391">
        <f t="shared" si="18"/>
        <v>4</v>
      </c>
      <c r="Q38" s="391">
        <f t="shared" si="19"/>
        <v>5.1999999999999993</v>
      </c>
      <c r="R38" s="391">
        <f t="shared" si="20"/>
        <v>7.1999999999999993</v>
      </c>
      <c r="S38" s="391">
        <f t="shared" si="21"/>
        <v>7.9999999999999991</v>
      </c>
    </row>
    <row r="39" spans="1:19" x14ac:dyDescent="0.15">
      <c r="A39" s="401" t="s">
        <v>179</v>
      </c>
      <c r="B39" s="400" t="s">
        <v>177</v>
      </c>
      <c r="C39" s="91" t="s">
        <v>147</v>
      </c>
      <c r="D39" s="399">
        <f t="shared" si="13"/>
        <v>0.6</v>
      </c>
      <c r="E39" s="399">
        <f t="shared" si="13"/>
        <v>0</v>
      </c>
      <c r="F39" s="399">
        <f t="shared" si="13"/>
        <v>0.4</v>
      </c>
      <c r="G39" s="399">
        <f t="shared" si="13"/>
        <v>0.6</v>
      </c>
      <c r="H39" s="399">
        <f t="shared" si="13"/>
        <v>1</v>
      </c>
      <c r="I39" s="399">
        <f t="shared" si="13"/>
        <v>2.4</v>
      </c>
      <c r="J39" s="399">
        <f t="shared" si="13"/>
        <v>2</v>
      </c>
      <c r="K39" s="399">
        <f t="shared" si="13"/>
        <v>1.2</v>
      </c>
      <c r="L39" s="399">
        <f t="shared" si="14"/>
        <v>8.1999999999999993</v>
      </c>
      <c r="M39" s="399">
        <f t="shared" si="15"/>
        <v>6.6000000000000005</v>
      </c>
      <c r="N39" s="402">
        <f t="shared" si="16"/>
        <v>4.0999999999999996</v>
      </c>
      <c r="O39" s="391">
        <f t="shared" si="17"/>
        <v>1.6</v>
      </c>
      <c r="P39" s="391">
        <f t="shared" si="18"/>
        <v>2</v>
      </c>
      <c r="Q39" s="391">
        <f t="shared" si="19"/>
        <v>4.4000000000000004</v>
      </c>
      <c r="R39" s="391">
        <f t="shared" si="20"/>
        <v>6</v>
      </c>
      <c r="S39" s="391">
        <f t="shared" si="21"/>
        <v>6.6000000000000005</v>
      </c>
    </row>
    <row r="40" spans="1:19" x14ac:dyDescent="0.15">
      <c r="A40" s="401" t="s">
        <v>178</v>
      </c>
      <c r="B40" s="400" t="s">
        <v>177</v>
      </c>
      <c r="C40" s="91" t="s">
        <v>147</v>
      </c>
      <c r="D40" s="399">
        <f t="shared" si="13"/>
        <v>0.2</v>
      </c>
      <c r="E40" s="399">
        <f t="shared" si="13"/>
        <v>0.6</v>
      </c>
      <c r="F40" s="399">
        <f t="shared" si="13"/>
        <v>0.8</v>
      </c>
      <c r="G40" s="399">
        <f t="shared" si="13"/>
        <v>2.4</v>
      </c>
      <c r="H40" s="399">
        <f t="shared" si="13"/>
        <v>1</v>
      </c>
      <c r="I40" s="399">
        <f t="shared" si="13"/>
        <v>0.6</v>
      </c>
      <c r="J40" s="399">
        <f t="shared" si="13"/>
        <v>2.2000000000000002</v>
      </c>
      <c r="K40" s="399">
        <f t="shared" si="13"/>
        <v>0.4</v>
      </c>
      <c r="L40" s="399">
        <f t="shared" si="14"/>
        <v>8.1999999999999993</v>
      </c>
      <c r="M40" s="399">
        <f t="shared" si="15"/>
        <v>6.2</v>
      </c>
      <c r="N40" s="402">
        <f t="shared" si="16"/>
        <v>4.0999999999999996</v>
      </c>
      <c r="O40" s="391">
        <f t="shared" si="17"/>
        <v>4</v>
      </c>
      <c r="P40" s="391">
        <f t="shared" si="18"/>
        <v>4.8</v>
      </c>
      <c r="Q40" s="391">
        <f t="shared" si="19"/>
        <v>4.8</v>
      </c>
      <c r="R40" s="391">
        <f t="shared" si="20"/>
        <v>6.2</v>
      </c>
      <c r="S40" s="391">
        <f t="shared" si="21"/>
        <v>4.2</v>
      </c>
    </row>
    <row r="41" spans="1:19" x14ac:dyDescent="0.15">
      <c r="A41" s="401" t="s">
        <v>176</v>
      </c>
      <c r="B41" s="400" t="s">
        <v>173</v>
      </c>
      <c r="C41" s="91" t="s">
        <v>147</v>
      </c>
      <c r="D41" s="399">
        <f t="shared" si="13"/>
        <v>0.2</v>
      </c>
      <c r="E41" s="399">
        <f t="shared" si="13"/>
        <v>0</v>
      </c>
      <c r="F41" s="399">
        <f t="shared" si="13"/>
        <v>0.2</v>
      </c>
      <c r="G41" s="399">
        <f t="shared" si="13"/>
        <v>0</v>
      </c>
      <c r="H41" s="399">
        <f t="shared" si="13"/>
        <v>0.6</v>
      </c>
      <c r="I41" s="399">
        <f t="shared" si="13"/>
        <v>1.6</v>
      </c>
      <c r="J41" s="399">
        <f t="shared" si="13"/>
        <v>0.6</v>
      </c>
      <c r="K41" s="399">
        <f t="shared" si="13"/>
        <v>0.8</v>
      </c>
      <c r="L41" s="399">
        <f t="shared" si="14"/>
        <v>4</v>
      </c>
      <c r="M41" s="399">
        <f t="shared" si="15"/>
        <v>3.6000000000000005</v>
      </c>
      <c r="N41" s="402">
        <f t="shared" si="16"/>
        <v>2</v>
      </c>
      <c r="O41" s="391">
        <f t="shared" si="17"/>
        <v>0.4</v>
      </c>
      <c r="P41" s="391">
        <f t="shared" si="18"/>
        <v>0.8</v>
      </c>
      <c r="Q41" s="391">
        <f t="shared" si="19"/>
        <v>2.4000000000000004</v>
      </c>
      <c r="R41" s="391">
        <f t="shared" si="20"/>
        <v>2.8000000000000003</v>
      </c>
      <c r="S41" s="391">
        <f t="shared" si="21"/>
        <v>3.6000000000000005</v>
      </c>
    </row>
    <row r="42" spans="1:19" x14ac:dyDescent="0.15">
      <c r="A42" s="401" t="s">
        <v>175</v>
      </c>
      <c r="B42" s="400" t="s">
        <v>173</v>
      </c>
      <c r="C42" s="91" t="s">
        <v>147</v>
      </c>
      <c r="D42" s="399">
        <f t="shared" si="13"/>
        <v>0.8</v>
      </c>
      <c r="E42" s="399">
        <f t="shared" si="13"/>
        <v>0.2</v>
      </c>
      <c r="F42" s="399">
        <f t="shared" si="13"/>
        <v>0.6</v>
      </c>
      <c r="G42" s="399">
        <f t="shared" si="13"/>
        <v>0.2</v>
      </c>
      <c r="H42" s="399">
        <f t="shared" si="13"/>
        <v>1</v>
      </c>
      <c r="I42" s="399">
        <f t="shared" si="13"/>
        <v>2.2000000000000002</v>
      </c>
      <c r="J42" s="399">
        <f t="shared" si="13"/>
        <v>0.2</v>
      </c>
      <c r="K42" s="399">
        <f t="shared" si="13"/>
        <v>1</v>
      </c>
      <c r="L42" s="399">
        <f t="shared" si="14"/>
        <v>6.2</v>
      </c>
      <c r="M42" s="399">
        <f t="shared" si="15"/>
        <v>4.4000000000000004</v>
      </c>
      <c r="N42" s="402">
        <f t="shared" si="16"/>
        <v>3.1</v>
      </c>
      <c r="O42" s="391">
        <f t="shared" si="17"/>
        <v>1.8</v>
      </c>
      <c r="P42" s="391">
        <f t="shared" si="18"/>
        <v>2</v>
      </c>
      <c r="Q42" s="391">
        <f t="shared" si="19"/>
        <v>4</v>
      </c>
      <c r="R42" s="391">
        <f t="shared" si="20"/>
        <v>3.6000000000000005</v>
      </c>
      <c r="S42" s="391">
        <f t="shared" si="21"/>
        <v>4.4000000000000004</v>
      </c>
    </row>
    <row r="43" spans="1:19" x14ac:dyDescent="0.15">
      <c r="A43" s="401" t="s">
        <v>174</v>
      </c>
      <c r="B43" s="400" t="s">
        <v>173</v>
      </c>
      <c r="C43" s="91" t="s">
        <v>147</v>
      </c>
      <c r="D43" s="399">
        <f t="shared" ref="D43:K52" si="22">(+D104+D165+D226+D287+D348)/5</f>
        <v>0.2</v>
      </c>
      <c r="E43" s="399">
        <f t="shared" si="22"/>
        <v>1.8</v>
      </c>
      <c r="F43" s="399">
        <f t="shared" si="22"/>
        <v>2</v>
      </c>
      <c r="G43" s="399">
        <f t="shared" si="22"/>
        <v>1.2</v>
      </c>
      <c r="H43" s="399">
        <f t="shared" si="22"/>
        <v>0.8</v>
      </c>
      <c r="I43" s="399">
        <f t="shared" si="22"/>
        <v>1.4</v>
      </c>
      <c r="J43" s="399">
        <f t="shared" si="22"/>
        <v>1.2</v>
      </c>
      <c r="K43" s="399">
        <f t="shared" si="22"/>
        <v>0.6</v>
      </c>
      <c r="L43" s="399">
        <f t="shared" si="14"/>
        <v>9.1999999999999993</v>
      </c>
      <c r="M43" s="399">
        <f t="shared" si="15"/>
        <v>5.8</v>
      </c>
      <c r="N43" s="402">
        <f t="shared" si="16"/>
        <v>4.5999999999999996</v>
      </c>
      <c r="O43" s="391">
        <f t="shared" si="17"/>
        <v>5.2</v>
      </c>
      <c r="P43" s="391">
        <f t="shared" si="18"/>
        <v>5.8</v>
      </c>
      <c r="Q43" s="391">
        <f t="shared" si="19"/>
        <v>5.4</v>
      </c>
      <c r="R43" s="391">
        <f t="shared" si="20"/>
        <v>4.5999999999999996</v>
      </c>
      <c r="S43" s="391">
        <f t="shared" si="21"/>
        <v>4</v>
      </c>
    </row>
    <row r="44" spans="1:19" x14ac:dyDescent="0.15">
      <c r="A44" s="401" t="s">
        <v>172</v>
      </c>
      <c r="B44" s="400" t="s">
        <v>167</v>
      </c>
      <c r="C44" s="91" t="s">
        <v>147</v>
      </c>
      <c r="D44" s="399">
        <f t="shared" si="22"/>
        <v>1.2</v>
      </c>
      <c r="E44" s="399">
        <f t="shared" si="22"/>
        <v>1</v>
      </c>
      <c r="F44" s="399">
        <f t="shared" si="22"/>
        <v>0.6</v>
      </c>
      <c r="G44" s="399">
        <f t="shared" si="22"/>
        <v>1.4</v>
      </c>
      <c r="H44" s="399">
        <f t="shared" si="22"/>
        <v>1.4</v>
      </c>
      <c r="I44" s="399">
        <f t="shared" si="22"/>
        <v>4.2</v>
      </c>
      <c r="J44" s="399">
        <f t="shared" si="22"/>
        <v>2.2000000000000002</v>
      </c>
      <c r="K44" s="399">
        <f t="shared" si="22"/>
        <v>0.8</v>
      </c>
      <c r="L44" s="399">
        <f t="shared" si="14"/>
        <v>12.8</v>
      </c>
      <c r="M44" s="399">
        <f t="shared" si="15"/>
        <v>9.1999999999999993</v>
      </c>
      <c r="N44" s="402">
        <f t="shared" si="16"/>
        <v>6.4</v>
      </c>
      <c r="O44" s="391">
        <f t="shared" si="17"/>
        <v>4.2</v>
      </c>
      <c r="P44" s="391">
        <f t="shared" si="18"/>
        <v>4.4000000000000004</v>
      </c>
      <c r="Q44" s="391">
        <f t="shared" si="19"/>
        <v>7.6</v>
      </c>
      <c r="R44" s="391">
        <f t="shared" si="20"/>
        <v>9.1999999999999993</v>
      </c>
      <c r="S44" s="391">
        <f t="shared" si="21"/>
        <v>8.6</v>
      </c>
    </row>
    <row r="45" spans="1:19" x14ac:dyDescent="0.15">
      <c r="A45" s="401" t="s">
        <v>171</v>
      </c>
      <c r="B45" s="400" t="s">
        <v>167</v>
      </c>
      <c r="C45" s="91" t="s">
        <v>147</v>
      </c>
      <c r="D45" s="399">
        <f t="shared" si="22"/>
        <v>0.2</v>
      </c>
      <c r="E45" s="399">
        <f t="shared" si="22"/>
        <v>1.4</v>
      </c>
      <c r="F45" s="399">
        <f t="shared" si="22"/>
        <v>2</v>
      </c>
      <c r="G45" s="399">
        <f t="shared" si="22"/>
        <v>2.4</v>
      </c>
      <c r="H45" s="399">
        <f t="shared" si="22"/>
        <v>1.6</v>
      </c>
      <c r="I45" s="399">
        <f t="shared" si="22"/>
        <v>1.4</v>
      </c>
      <c r="J45" s="399">
        <f t="shared" si="22"/>
        <v>2.8</v>
      </c>
      <c r="K45" s="399">
        <f t="shared" si="22"/>
        <v>0.8</v>
      </c>
      <c r="L45" s="399">
        <f t="shared" si="14"/>
        <v>12.600000000000001</v>
      </c>
      <c r="M45" s="399">
        <f t="shared" si="15"/>
        <v>8.1999999999999993</v>
      </c>
      <c r="N45" s="402">
        <f t="shared" si="16"/>
        <v>6.3000000000000007</v>
      </c>
      <c r="O45" s="391">
        <f t="shared" si="17"/>
        <v>6</v>
      </c>
      <c r="P45" s="391">
        <f t="shared" si="18"/>
        <v>7.4</v>
      </c>
      <c r="Q45" s="391">
        <f t="shared" si="19"/>
        <v>7.4</v>
      </c>
      <c r="R45" s="391">
        <f t="shared" si="20"/>
        <v>8.1999999999999993</v>
      </c>
      <c r="S45" s="391">
        <f t="shared" si="21"/>
        <v>6.6</v>
      </c>
    </row>
    <row r="46" spans="1:19" x14ac:dyDescent="0.15">
      <c r="A46" s="401" t="s">
        <v>170</v>
      </c>
      <c r="B46" s="400" t="s">
        <v>167</v>
      </c>
      <c r="C46" s="91" t="s">
        <v>147</v>
      </c>
      <c r="D46" s="399">
        <f t="shared" si="22"/>
        <v>0</v>
      </c>
      <c r="E46" s="399">
        <f t="shared" si="22"/>
        <v>0</v>
      </c>
      <c r="F46" s="399">
        <f t="shared" si="22"/>
        <v>0.4</v>
      </c>
      <c r="G46" s="399">
        <f t="shared" si="22"/>
        <v>0.2</v>
      </c>
      <c r="H46" s="399">
        <f t="shared" si="22"/>
        <v>0.4</v>
      </c>
      <c r="I46" s="399">
        <f t="shared" si="22"/>
        <v>0.4</v>
      </c>
      <c r="J46" s="399">
        <f t="shared" si="22"/>
        <v>0.4</v>
      </c>
      <c r="K46" s="399">
        <f t="shared" si="22"/>
        <v>0.2</v>
      </c>
      <c r="L46" s="399">
        <f t="shared" si="14"/>
        <v>1.9999999999999998</v>
      </c>
      <c r="M46" s="399">
        <f t="shared" si="15"/>
        <v>1.4000000000000001</v>
      </c>
      <c r="N46" s="402">
        <f t="shared" si="16"/>
        <v>0.99999999999999989</v>
      </c>
      <c r="O46" s="391">
        <f t="shared" si="17"/>
        <v>0.60000000000000009</v>
      </c>
      <c r="P46" s="391">
        <f t="shared" si="18"/>
        <v>1</v>
      </c>
      <c r="Q46" s="391">
        <f t="shared" si="19"/>
        <v>1.4</v>
      </c>
      <c r="R46" s="391">
        <f t="shared" si="20"/>
        <v>1.4</v>
      </c>
      <c r="S46" s="391">
        <f t="shared" si="21"/>
        <v>1.4000000000000001</v>
      </c>
    </row>
    <row r="47" spans="1:19" x14ac:dyDescent="0.15">
      <c r="A47" s="401" t="s">
        <v>169</v>
      </c>
      <c r="B47" s="400" t="s">
        <v>167</v>
      </c>
      <c r="C47" s="91" t="s">
        <v>147</v>
      </c>
      <c r="D47" s="399">
        <f t="shared" si="22"/>
        <v>0.8</v>
      </c>
      <c r="E47" s="399">
        <f t="shared" si="22"/>
        <v>0.6</v>
      </c>
      <c r="F47" s="399">
        <f t="shared" si="22"/>
        <v>2.2000000000000002</v>
      </c>
      <c r="G47" s="399">
        <f t="shared" si="22"/>
        <v>0.8</v>
      </c>
      <c r="H47" s="399">
        <f t="shared" si="22"/>
        <v>1.4</v>
      </c>
      <c r="I47" s="399">
        <f t="shared" si="22"/>
        <v>1.6</v>
      </c>
      <c r="J47" s="399">
        <f t="shared" si="22"/>
        <v>1.2</v>
      </c>
      <c r="K47" s="399">
        <f t="shared" si="22"/>
        <v>1.2</v>
      </c>
      <c r="L47" s="399">
        <f t="shared" si="14"/>
        <v>9.7999999999999989</v>
      </c>
      <c r="M47" s="399">
        <f t="shared" si="15"/>
        <v>6</v>
      </c>
      <c r="N47" s="402">
        <f t="shared" si="16"/>
        <v>4.8999999999999995</v>
      </c>
      <c r="O47" s="391">
        <f t="shared" si="17"/>
        <v>4.4000000000000004</v>
      </c>
      <c r="P47" s="391">
        <f t="shared" si="18"/>
        <v>5</v>
      </c>
      <c r="Q47" s="391">
        <f t="shared" si="19"/>
        <v>6</v>
      </c>
      <c r="R47" s="391">
        <f t="shared" si="20"/>
        <v>5</v>
      </c>
      <c r="S47" s="391">
        <f t="shared" si="21"/>
        <v>5.4</v>
      </c>
    </row>
    <row r="48" spans="1:19" x14ac:dyDescent="0.15">
      <c r="A48" s="401" t="s">
        <v>168</v>
      </c>
      <c r="B48" s="400" t="s">
        <v>167</v>
      </c>
      <c r="C48" s="91" t="s">
        <v>147</v>
      </c>
      <c r="D48" s="399">
        <f t="shared" si="22"/>
        <v>0</v>
      </c>
      <c r="E48" s="399">
        <f t="shared" si="22"/>
        <v>0</v>
      </c>
      <c r="F48" s="399">
        <f t="shared" si="22"/>
        <v>0.2</v>
      </c>
      <c r="G48" s="399">
        <f t="shared" si="22"/>
        <v>1.2</v>
      </c>
      <c r="H48" s="399">
        <f t="shared" si="22"/>
        <v>0.6</v>
      </c>
      <c r="I48" s="399">
        <f t="shared" si="22"/>
        <v>1</v>
      </c>
      <c r="J48" s="399">
        <f t="shared" si="22"/>
        <v>0.8</v>
      </c>
      <c r="K48" s="399">
        <f t="shared" si="22"/>
        <v>0.4</v>
      </c>
      <c r="L48" s="399">
        <f t="shared" si="14"/>
        <v>4.2</v>
      </c>
      <c r="M48" s="399">
        <f t="shared" si="15"/>
        <v>3.5999999999999996</v>
      </c>
      <c r="N48" s="402">
        <f t="shared" si="16"/>
        <v>2.1</v>
      </c>
      <c r="O48" s="391">
        <f t="shared" si="17"/>
        <v>1.4</v>
      </c>
      <c r="P48" s="391">
        <f t="shared" si="18"/>
        <v>2</v>
      </c>
      <c r="Q48" s="391">
        <f t="shared" si="19"/>
        <v>3</v>
      </c>
      <c r="R48" s="391">
        <f t="shared" si="20"/>
        <v>3.5999999999999996</v>
      </c>
      <c r="S48" s="391">
        <f t="shared" si="21"/>
        <v>2.8000000000000003</v>
      </c>
    </row>
    <row r="49" spans="1:19" x14ac:dyDescent="0.15">
      <c r="A49" s="401" t="s">
        <v>166</v>
      </c>
      <c r="B49" s="400" t="s">
        <v>165</v>
      </c>
      <c r="C49" s="91" t="s">
        <v>147</v>
      </c>
      <c r="D49" s="399">
        <f t="shared" si="22"/>
        <v>0.2</v>
      </c>
      <c r="E49" s="399">
        <f t="shared" si="22"/>
        <v>0.4</v>
      </c>
      <c r="F49" s="399">
        <f t="shared" si="22"/>
        <v>0</v>
      </c>
      <c r="G49" s="399">
        <f t="shared" si="22"/>
        <v>0.4</v>
      </c>
      <c r="H49" s="399">
        <f t="shared" si="22"/>
        <v>1</v>
      </c>
      <c r="I49" s="399">
        <f t="shared" si="22"/>
        <v>1</v>
      </c>
      <c r="J49" s="399">
        <f t="shared" si="22"/>
        <v>0.6</v>
      </c>
      <c r="K49" s="399">
        <f t="shared" si="22"/>
        <v>0.6</v>
      </c>
      <c r="L49" s="399">
        <f t="shared" si="14"/>
        <v>4.2</v>
      </c>
      <c r="M49" s="399">
        <f t="shared" si="15"/>
        <v>3.2</v>
      </c>
      <c r="N49" s="402">
        <f t="shared" si="16"/>
        <v>2.1</v>
      </c>
      <c r="O49" s="391">
        <f t="shared" si="17"/>
        <v>1</v>
      </c>
      <c r="P49" s="391">
        <f t="shared" si="18"/>
        <v>1.8</v>
      </c>
      <c r="Q49" s="391">
        <f t="shared" si="19"/>
        <v>2.4</v>
      </c>
      <c r="R49" s="391">
        <f t="shared" si="20"/>
        <v>3</v>
      </c>
      <c r="S49" s="391">
        <f t="shared" si="21"/>
        <v>3.2</v>
      </c>
    </row>
    <row r="50" spans="1:19" x14ac:dyDescent="0.15">
      <c r="A50" s="401" t="s">
        <v>164</v>
      </c>
      <c r="B50" s="400" t="s">
        <v>158</v>
      </c>
      <c r="C50" s="91" t="s">
        <v>147</v>
      </c>
      <c r="D50" s="399">
        <f t="shared" si="22"/>
        <v>0.4</v>
      </c>
      <c r="E50" s="399">
        <f t="shared" si="22"/>
        <v>0.4</v>
      </c>
      <c r="F50" s="399">
        <f t="shared" si="22"/>
        <v>0.8</v>
      </c>
      <c r="G50" s="399">
        <f t="shared" si="22"/>
        <v>1</v>
      </c>
      <c r="H50" s="399">
        <f t="shared" si="22"/>
        <v>1.6</v>
      </c>
      <c r="I50" s="399">
        <f t="shared" si="22"/>
        <v>0.8</v>
      </c>
      <c r="J50" s="399">
        <f t="shared" si="22"/>
        <v>1.4</v>
      </c>
      <c r="K50" s="399">
        <f t="shared" si="22"/>
        <v>0.2</v>
      </c>
      <c r="L50" s="399">
        <f t="shared" si="14"/>
        <v>6.6000000000000005</v>
      </c>
      <c r="M50" s="399">
        <f t="shared" si="15"/>
        <v>4.8000000000000007</v>
      </c>
      <c r="N50" s="402">
        <f t="shared" si="16"/>
        <v>3.3000000000000003</v>
      </c>
      <c r="O50" s="391">
        <f t="shared" si="17"/>
        <v>2.6</v>
      </c>
      <c r="P50" s="391">
        <f t="shared" si="18"/>
        <v>3.8000000000000003</v>
      </c>
      <c r="Q50" s="391">
        <f t="shared" si="19"/>
        <v>4.2</v>
      </c>
      <c r="R50" s="391">
        <f t="shared" si="20"/>
        <v>4.8000000000000007</v>
      </c>
      <c r="S50" s="391">
        <f t="shared" si="21"/>
        <v>4</v>
      </c>
    </row>
    <row r="51" spans="1:19" x14ac:dyDescent="0.15">
      <c r="A51" s="401" t="s">
        <v>163</v>
      </c>
      <c r="B51" s="400" t="s">
        <v>162</v>
      </c>
      <c r="C51" s="91" t="s">
        <v>147</v>
      </c>
      <c r="D51" s="399">
        <f t="shared" si="22"/>
        <v>0</v>
      </c>
      <c r="E51" s="399">
        <f t="shared" si="22"/>
        <v>0</v>
      </c>
      <c r="F51" s="399">
        <f t="shared" si="22"/>
        <v>0.2</v>
      </c>
      <c r="G51" s="399">
        <f t="shared" si="22"/>
        <v>0.2</v>
      </c>
      <c r="H51" s="399">
        <f t="shared" si="22"/>
        <v>1.6</v>
      </c>
      <c r="I51" s="399">
        <f t="shared" si="22"/>
        <v>0.4</v>
      </c>
      <c r="J51" s="399">
        <f t="shared" si="22"/>
        <v>0.8</v>
      </c>
      <c r="K51" s="399">
        <f t="shared" si="22"/>
        <v>1.4</v>
      </c>
      <c r="L51" s="399">
        <f t="shared" si="14"/>
        <v>4.5999999999999996</v>
      </c>
      <c r="M51" s="399">
        <f t="shared" si="15"/>
        <v>4.1999999999999993</v>
      </c>
      <c r="N51" s="402">
        <f t="shared" si="16"/>
        <v>2.2999999999999998</v>
      </c>
      <c r="O51" s="391">
        <f t="shared" si="17"/>
        <v>0.4</v>
      </c>
      <c r="P51" s="391">
        <f t="shared" si="18"/>
        <v>2</v>
      </c>
      <c r="Q51" s="391">
        <f t="shared" si="19"/>
        <v>2.4</v>
      </c>
      <c r="R51" s="391">
        <f t="shared" si="20"/>
        <v>3</v>
      </c>
      <c r="S51" s="391">
        <f t="shared" si="21"/>
        <v>4.1999999999999993</v>
      </c>
    </row>
    <row r="52" spans="1:19" x14ac:dyDescent="0.15">
      <c r="A52" s="401" t="s">
        <v>161</v>
      </c>
      <c r="B52" s="400" t="s">
        <v>158</v>
      </c>
      <c r="C52" s="91" t="s">
        <v>147</v>
      </c>
      <c r="D52" s="399">
        <f t="shared" si="22"/>
        <v>1</v>
      </c>
      <c r="E52" s="399">
        <f t="shared" si="22"/>
        <v>0.4</v>
      </c>
      <c r="F52" s="399">
        <f t="shared" si="22"/>
        <v>1.2</v>
      </c>
      <c r="G52" s="399">
        <f t="shared" si="22"/>
        <v>3.8</v>
      </c>
      <c r="H52" s="399">
        <f t="shared" si="22"/>
        <v>4</v>
      </c>
      <c r="I52" s="399">
        <f t="shared" si="22"/>
        <v>3.4</v>
      </c>
      <c r="J52" s="399">
        <f t="shared" si="22"/>
        <v>3.6</v>
      </c>
      <c r="K52" s="399">
        <f t="shared" si="22"/>
        <v>2</v>
      </c>
      <c r="L52" s="399">
        <f t="shared" si="14"/>
        <v>19.399999999999999</v>
      </c>
      <c r="M52" s="399">
        <f t="shared" si="15"/>
        <v>14.799999999999999</v>
      </c>
      <c r="N52" s="402">
        <f t="shared" si="16"/>
        <v>9.6999999999999993</v>
      </c>
      <c r="O52" s="391">
        <f t="shared" si="17"/>
        <v>6.3999999999999995</v>
      </c>
      <c r="P52" s="391">
        <f t="shared" si="18"/>
        <v>9.4</v>
      </c>
      <c r="Q52" s="391">
        <f t="shared" si="19"/>
        <v>12.4</v>
      </c>
      <c r="R52" s="391">
        <f t="shared" si="20"/>
        <v>14.799999999999999</v>
      </c>
      <c r="S52" s="391">
        <f t="shared" si="21"/>
        <v>13</v>
      </c>
    </row>
    <row r="53" spans="1:19" x14ac:dyDescent="0.15">
      <c r="A53" s="401" t="s">
        <v>160</v>
      </c>
      <c r="B53" s="400" t="s">
        <v>158</v>
      </c>
      <c r="C53" s="91" t="s">
        <v>147</v>
      </c>
      <c r="D53" s="399">
        <f t="shared" ref="D53:K62" si="23">(+D114+D175+D236+D297+D358)/5</f>
        <v>0.2</v>
      </c>
      <c r="E53" s="399">
        <f t="shared" si="23"/>
        <v>0.4</v>
      </c>
      <c r="F53" s="399">
        <f t="shared" si="23"/>
        <v>2.6</v>
      </c>
      <c r="G53" s="399">
        <f t="shared" si="23"/>
        <v>3.8</v>
      </c>
      <c r="H53" s="399">
        <f t="shared" si="23"/>
        <v>3.8</v>
      </c>
      <c r="I53" s="399">
        <f t="shared" si="23"/>
        <v>4</v>
      </c>
      <c r="J53" s="399">
        <f t="shared" si="23"/>
        <v>4.2</v>
      </c>
      <c r="K53" s="399">
        <f t="shared" si="23"/>
        <v>5.2</v>
      </c>
      <c r="L53" s="399">
        <f t="shared" si="14"/>
        <v>24.2</v>
      </c>
      <c r="M53" s="399">
        <f t="shared" si="15"/>
        <v>17.2</v>
      </c>
      <c r="N53" s="402">
        <f t="shared" si="16"/>
        <v>12.1</v>
      </c>
      <c r="O53" s="391">
        <f t="shared" si="17"/>
        <v>7</v>
      </c>
      <c r="P53" s="391">
        <f t="shared" si="18"/>
        <v>10.6</v>
      </c>
      <c r="Q53" s="391">
        <f t="shared" si="19"/>
        <v>14.2</v>
      </c>
      <c r="R53" s="391">
        <f t="shared" si="20"/>
        <v>15.8</v>
      </c>
      <c r="S53" s="391">
        <f t="shared" si="21"/>
        <v>17.2</v>
      </c>
    </row>
    <row r="54" spans="1:19" x14ac:dyDescent="0.15">
      <c r="A54" s="401" t="s">
        <v>159</v>
      </c>
      <c r="B54" s="400" t="s">
        <v>158</v>
      </c>
      <c r="C54" s="91" t="s">
        <v>147</v>
      </c>
      <c r="D54" s="399">
        <f t="shared" si="23"/>
        <v>2.6</v>
      </c>
      <c r="E54" s="399">
        <f t="shared" si="23"/>
        <v>2.4</v>
      </c>
      <c r="F54" s="399">
        <f t="shared" si="23"/>
        <v>0.4</v>
      </c>
      <c r="G54" s="399">
        <f t="shared" si="23"/>
        <v>2.8</v>
      </c>
      <c r="H54" s="399">
        <f t="shared" si="23"/>
        <v>4.8</v>
      </c>
      <c r="I54" s="399">
        <f t="shared" si="23"/>
        <v>6</v>
      </c>
      <c r="J54" s="399">
        <f t="shared" si="23"/>
        <v>4.4000000000000004</v>
      </c>
      <c r="K54" s="399">
        <f t="shared" si="23"/>
        <v>3.4</v>
      </c>
      <c r="L54" s="399">
        <f t="shared" si="14"/>
        <v>26.799999999999997</v>
      </c>
      <c r="M54" s="399">
        <f t="shared" si="15"/>
        <v>18.600000000000001</v>
      </c>
      <c r="N54" s="402">
        <f t="shared" si="16"/>
        <v>13.399999999999999</v>
      </c>
      <c r="O54" s="391">
        <f t="shared" si="17"/>
        <v>8.1999999999999993</v>
      </c>
      <c r="P54" s="391">
        <f t="shared" si="18"/>
        <v>10.399999999999999</v>
      </c>
      <c r="Q54" s="391">
        <f t="shared" si="19"/>
        <v>14</v>
      </c>
      <c r="R54" s="391">
        <f t="shared" si="20"/>
        <v>18</v>
      </c>
      <c r="S54" s="391">
        <f t="shared" si="21"/>
        <v>18.600000000000001</v>
      </c>
    </row>
    <row r="55" spans="1:19" x14ac:dyDescent="0.15">
      <c r="A55" s="401" t="s">
        <v>157</v>
      </c>
      <c r="B55" s="400" t="s">
        <v>151</v>
      </c>
      <c r="C55" s="91" t="s">
        <v>147</v>
      </c>
      <c r="D55" s="399">
        <f t="shared" si="23"/>
        <v>0.2</v>
      </c>
      <c r="E55" s="399">
        <f t="shared" si="23"/>
        <v>0</v>
      </c>
      <c r="F55" s="399">
        <f t="shared" si="23"/>
        <v>0</v>
      </c>
      <c r="G55" s="399">
        <f t="shared" si="23"/>
        <v>0.2</v>
      </c>
      <c r="H55" s="399">
        <f t="shared" si="23"/>
        <v>0</v>
      </c>
      <c r="I55" s="399">
        <f t="shared" si="23"/>
        <v>0</v>
      </c>
      <c r="J55" s="399">
        <f t="shared" si="23"/>
        <v>0</v>
      </c>
      <c r="K55" s="399">
        <f t="shared" si="23"/>
        <v>0</v>
      </c>
      <c r="L55" s="399">
        <f t="shared" si="14"/>
        <v>0.4</v>
      </c>
      <c r="M55" s="399">
        <f t="shared" si="15"/>
        <v>0.4</v>
      </c>
      <c r="N55" s="402">
        <f t="shared" si="16"/>
        <v>0.2</v>
      </c>
      <c r="O55" s="391">
        <f t="shared" si="17"/>
        <v>0.4</v>
      </c>
      <c r="P55" s="391">
        <f t="shared" si="18"/>
        <v>0.2</v>
      </c>
      <c r="Q55" s="391">
        <f t="shared" si="19"/>
        <v>0.2</v>
      </c>
      <c r="R55" s="391">
        <f t="shared" si="20"/>
        <v>0.2</v>
      </c>
      <c r="S55" s="391">
        <f t="shared" si="21"/>
        <v>0</v>
      </c>
    </row>
    <row r="56" spans="1:19" x14ac:dyDescent="0.15">
      <c r="A56" s="401" t="s">
        <v>156</v>
      </c>
      <c r="B56" s="400" t="s">
        <v>155</v>
      </c>
      <c r="C56" s="91" t="s">
        <v>147</v>
      </c>
      <c r="D56" s="399">
        <f t="shared" si="23"/>
        <v>0.2</v>
      </c>
      <c r="E56" s="399">
        <f t="shared" si="23"/>
        <v>0.2</v>
      </c>
      <c r="F56" s="399">
        <f t="shared" si="23"/>
        <v>0</v>
      </c>
      <c r="G56" s="399">
        <f t="shared" si="23"/>
        <v>0.2</v>
      </c>
      <c r="H56" s="399">
        <f t="shared" si="23"/>
        <v>0</v>
      </c>
      <c r="I56" s="399">
        <f t="shared" si="23"/>
        <v>0.2</v>
      </c>
      <c r="J56" s="399">
        <f t="shared" si="23"/>
        <v>0.6</v>
      </c>
      <c r="K56" s="399">
        <f t="shared" si="23"/>
        <v>0.4</v>
      </c>
      <c r="L56" s="399">
        <f t="shared" si="14"/>
        <v>1.7999999999999998</v>
      </c>
      <c r="M56" s="399">
        <f t="shared" si="15"/>
        <v>1.2000000000000002</v>
      </c>
      <c r="N56" s="402">
        <f t="shared" si="16"/>
        <v>0.89999999999999991</v>
      </c>
      <c r="O56" s="391">
        <f t="shared" si="17"/>
        <v>0.60000000000000009</v>
      </c>
      <c r="P56" s="391">
        <f t="shared" si="18"/>
        <v>0.4</v>
      </c>
      <c r="Q56" s="391">
        <f t="shared" si="19"/>
        <v>0.4</v>
      </c>
      <c r="R56" s="391">
        <f t="shared" si="20"/>
        <v>1</v>
      </c>
      <c r="S56" s="391">
        <f t="shared" si="21"/>
        <v>1.2000000000000002</v>
      </c>
    </row>
    <row r="57" spans="1:19" x14ac:dyDescent="0.15">
      <c r="A57" s="401" t="s">
        <v>154</v>
      </c>
      <c r="B57" s="400" t="s">
        <v>153</v>
      </c>
      <c r="C57" s="91" t="s">
        <v>147</v>
      </c>
      <c r="D57" s="399">
        <f t="shared" si="23"/>
        <v>0.6</v>
      </c>
      <c r="E57" s="399">
        <f t="shared" si="23"/>
        <v>0.2</v>
      </c>
      <c r="F57" s="399">
        <f t="shared" si="23"/>
        <v>0</v>
      </c>
      <c r="G57" s="399">
        <f t="shared" si="23"/>
        <v>1.2</v>
      </c>
      <c r="H57" s="399">
        <f t="shared" si="23"/>
        <v>0.8</v>
      </c>
      <c r="I57" s="399">
        <f t="shared" si="23"/>
        <v>0.4</v>
      </c>
      <c r="J57" s="399">
        <f t="shared" si="23"/>
        <v>0.4</v>
      </c>
      <c r="K57" s="399">
        <f t="shared" si="23"/>
        <v>0</v>
      </c>
      <c r="L57" s="399">
        <f t="shared" si="14"/>
        <v>3.5999999999999996</v>
      </c>
      <c r="M57" s="399">
        <f t="shared" si="15"/>
        <v>2.8</v>
      </c>
      <c r="N57" s="402">
        <f t="shared" si="16"/>
        <v>1.7999999999999998</v>
      </c>
      <c r="O57" s="391">
        <f t="shared" si="17"/>
        <v>2</v>
      </c>
      <c r="P57" s="391">
        <f t="shared" si="18"/>
        <v>2.2000000000000002</v>
      </c>
      <c r="Q57" s="391">
        <f t="shared" si="19"/>
        <v>2.4</v>
      </c>
      <c r="R57" s="391">
        <f t="shared" si="20"/>
        <v>2.8</v>
      </c>
      <c r="S57" s="391">
        <f t="shared" si="21"/>
        <v>1.6</v>
      </c>
    </row>
    <row r="58" spans="1:19" x14ac:dyDescent="0.15">
      <c r="A58" s="401" t="s">
        <v>152</v>
      </c>
      <c r="B58" s="400" t="s">
        <v>151</v>
      </c>
      <c r="C58" s="91" t="s">
        <v>147</v>
      </c>
      <c r="D58" s="399">
        <f t="shared" si="23"/>
        <v>0</v>
      </c>
      <c r="E58" s="399">
        <f t="shared" si="23"/>
        <v>0</v>
      </c>
      <c r="F58" s="399">
        <f t="shared" si="23"/>
        <v>0</v>
      </c>
      <c r="G58" s="399">
        <f t="shared" si="23"/>
        <v>0.6</v>
      </c>
      <c r="H58" s="399">
        <f t="shared" si="23"/>
        <v>0.2</v>
      </c>
      <c r="I58" s="399">
        <f t="shared" si="23"/>
        <v>0</v>
      </c>
      <c r="J58" s="399">
        <f t="shared" si="23"/>
        <v>0</v>
      </c>
      <c r="K58" s="399">
        <f t="shared" si="23"/>
        <v>0.2</v>
      </c>
      <c r="L58" s="399">
        <f t="shared" si="14"/>
        <v>1</v>
      </c>
      <c r="M58" s="399">
        <f t="shared" si="15"/>
        <v>0.8</v>
      </c>
      <c r="N58" s="402">
        <f t="shared" si="16"/>
        <v>0.5</v>
      </c>
      <c r="O58" s="391">
        <f t="shared" si="17"/>
        <v>0.6</v>
      </c>
      <c r="P58" s="391">
        <f t="shared" si="18"/>
        <v>0.8</v>
      </c>
      <c r="Q58" s="391">
        <f t="shared" si="19"/>
        <v>0.8</v>
      </c>
      <c r="R58" s="391">
        <f t="shared" si="20"/>
        <v>0.8</v>
      </c>
      <c r="S58" s="391">
        <f t="shared" si="21"/>
        <v>0.4</v>
      </c>
    </row>
    <row r="59" spans="1:19" x14ac:dyDescent="0.15">
      <c r="A59" s="401" t="s">
        <v>20</v>
      </c>
      <c r="B59" s="400" t="s">
        <v>150</v>
      </c>
      <c r="C59" s="91" t="s">
        <v>147</v>
      </c>
      <c r="D59" s="399">
        <f t="shared" si="23"/>
        <v>1.8</v>
      </c>
      <c r="E59" s="399">
        <f t="shared" si="23"/>
        <v>4.2</v>
      </c>
      <c r="F59" s="399">
        <f t="shared" si="23"/>
        <v>4.5999999999999996</v>
      </c>
      <c r="G59" s="399">
        <f t="shared" si="23"/>
        <v>5</v>
      </c>
      <c r="H59" s="399">
        <f t="shared" si="23"/>
        <v>2.8</v>
      </c>
      <c r="I59" s="399">
        <f t="shared" si="23"/>
        <v>3</v>
      </c>
      <c r="J59" s="399">
        <f t="shared" si="23"/>
        <v>3.4</v>
      </c>
      <c r="K59" s="399">
        <f t="shared" si="23"/>
        <v>2.4</v>
      </c>
      <c r="L59" s="398">
        <f t="shared" si="14"/>
        <v>27.199999999999996</v>
      </c>
      <c r="M59" s="398">
        <f t="shared" si="15"/>
        <v>16.600000000000001</v>
      </c>
      <c r="N59" s="397">
        <f t="shared" si="16"/>
        <v>13.599999999999998</v>
      </c>
      <c r="O59" s="391">
        <f t="shared" si="17"/>
        <v>15.6</v>
      </c>
      <c r="P59" s="391">
        <f t="shared" si="18"/>
        <v>16.600000000000001</v>
      </c>
      <c r="Q59" s="391">
        <f t="shared" si="19"/>
        <v>15.399999999999999</v>
      </c>
      <c r="R59" s="391">
        <f t="shared" si="20"/>
        <v>14.200000000000001</v>
      </c>
      <c r="S59" s="391">
        <f t="shared" si="21"/>
        <v>11.6</v>
      </c>
    </row>
    <row r="60" spans="1:19" x14ac:dyDescent="0.15">
      <c r="A60" s="401" t="s">
        <v>149</v>
      </c>
      <c r="B60" s="400" t="s">
        <v>148</v>
      </c>
      <c r="C60" s="91" t="s">
        <v>147</v>
      </c>
      <c r="D60" s="399">
        <f t="shared" si="23"/>
        <v>2.8</v>
      </c>
      <c r="E60" s="399">
        <f t="shared" si="23"/>
        <v>0.8</v>
      </c>
      <c r="F60" s="399">
        <f t="shared" si="23"/>
        <v>2.4</v>
      </c>
      <c r="G60" s="399">
        <f t="shared" si="23"/>
        <v>4.2</v>
      </c>
      <c r="H60" s="399">
        <f t="shared" si="23"/>
        <v>2.8</v>
      </c>
      <c r="I60" s="399">
        <f t="shared" si="23"/>
        <v>4.2</v>
      </c>
      <c r="J60" s="399">
        <f t="shared" si="23"/>
        <v>3.4</v>
      </c>
      <c r="K60" s="399">
        <f t="shared" si="23"/>
        <v>2.8</v>
      </c>
      <c r="L60" s="398">
        <f t="shared" si="14"/>
        <v>23.4</v>
      </c>
      <c r="M60" s="398">
        <f t="shared" si="15"/>
        <v>14.6</v>
      </c>
      <c r="N60" s="397">
        <f t="shared" si="16"/>
        <v>11.7</v>
      </c>
      <c r="O60" s="391">
        <f t="shared" si="17"/>
        <v>10.199999999999999</v>
      </c>
      <c r="P60" s="391">
        <f t="shared" si="18"/>
        <v>10.199999999999999</v>
      </c>
      <c r="Q60" s="391">
        <f t="shared" si="19"/>
        <v>13.599999999999998</v>
      </c>
      <c r="R60" s="391">
        <f t="shared" si="20"/>
        <v>14.6</v>
      </c>
      <c r="S60" s="391">
        <f t="shared" si="21"/>
        <v>13.2</v>
      </c>
    </row>
    <row r="61" spans="1:19" ht="22.5" customHeight="1" thickBot="1" x14ac:dyDescent="0.2">
      <c r="A61" s="396" t="s">
        <v>92</v>
      </c>
      <c r="B61" s="395" t="s">
        <v>146</v>
      </c>
      <c r="C61" s="394"/>
      <c r="D61" s="393">
        <f t="shared" ref="D61:K61" si="24">SUM(D33:D60)</f>
        <v>28.4</v>
      </c>
      <c r="E61" s="393">
        <f t="shared" si="24"/>
        <v>29.999999999999989</v>
      </c>
      <c r="F61" s="393">
        <f t="shared" si="24"/>
        <v>34.199999999999996</v>
      </c>
      <c r="G61" s="393">
        <f t="shared" si="24"/>
        <v>48</v>
      </c>
      <c r="H61" s="393">
        <f t="shared" si="24"/>
        <v>48.399999999999991</v>
      </c>
      <c r="I61" s="393">
        <f t="shared" si="24"/>
        <v>53.400000000000006</v>
      </c>
      <c r="J61" s="393">
        <f t="shared" si="24"/>
        <v>49</v>
      </c>
      <c r="K61" s="393">
        <f t="shared" si="24"/>
        <v>40.199999999999996</v>
      </c>
      <c r="L61" s="393">
        <f t="shared" si="14"/>
        <v>331.59999999999997</v>
      </c>
      <c r="M61" s="393">
        <f t="shared" si="15"/>
        <v>198.8</v>
      </c>
      <c r="N61" s="392">
        <f t="shared" si="16"/>
        <v>165.79999999999998</v>
      </c>
      <c r="O61" s="391">
        <f t="shared" si="17"/>
        <v>140.6</v>
      </c>
      <c r="P61" s="391">
        <f t="shared" si="18"/>
        <v>160.59999999999997</v>
      </c>
      <c r="Q61" s="391">
        <f t="shared" si="19"/>
        <v>183.99999999999997</v>
      </c>
      <c r="R61" s="391">
        <f t="shared" si="20"/>
        <v>198.8</v>
      </c>
      <c r="S61" s="391">
        <f t="shared" si="21"/>
        <v>191</v>
      </c>
    </row>
    <row r="62" spans="1:19" x14ac:dyDescent="0.15">
      <c r="A62" s="45" t="s">
        <v>197</v>
      </c>
      <c r="B62" s="45"/>
      <c r="C62" s="45"/>
      <c r="D62" s="419"/>
      <c r="E62" s="419"/>
      <c r="F62" s="387"/>
      <c r="G62" s="420"/>
      <c r="H62" s="387"/>
      <c r="I62" s="387"/>
      <c r="J62" s="387"/>
      <c r="K62" s="387"/>
      <c r="O62" s="391"/>
      <c r="P62" s="391"/>
      <c r="Q62" s="391"/>
      <c r="R62" s="391"/>
      <c r="S62" s="391"/>
    </row>
    <row r="63" spans="1:19" ht="14" thickBot="1" x14ac:dyDescent="0.2">
      <c r="A63" s="45"/>
      <c r="B63" s="45" t="s">
        <v>201</v>
      </c>
      <c r="C63" s="47"/>
      <c r="D63" s="387"/>
      <c r="E63" s="419"/>
      <c r="F63" s="387"/>
      <c r="G63" s="387"/>
      <c r="H63" s="387"/>
      <c r="I63" s="387"/>
      <c r="J63" s="387"/>
      <c r="K63" s="387"/>
      <c r="O63" s="391"/>
      <c r="P63" s="391"/>
      <c r="Q63" s="391"/>
      <c r="R63" s="391"/>
      <c r="S63" s="391"/>
    </row>
    <row r="64" spans="1:19" ht="22" x14ac:dyDescent="0.15">
      <c r="A64" s="412" t="s">
        <v>195</v>
      </c>
      <c r="B64" s="411"/>
      <c r="C64" s="300" t="s">
        <v>194</v>
      </c>
      <c r="D64" s="417" t="s">
        <v>127</v>
      </c>
      <c r="E64" s="417" t="s">
        <v>126</v>
      </c>
      <c r="F64" s="417" t="s">
        <v>125</v>
      </c>
      <c r="G64" s="418" t="s">
        <v>124</v>
      </c>
      <c r="H64" s="418" t="s">
        <v>123</v>
      </c>
      <c r="I64" s="417" t="s">
        <v>122</v>
      </c>
      <c r="J64" s="418" t="s">
        <v>121</v>
      </c>
      <c r="K64" s="418" t="s">
        <v>120</v>
      </c>
      <c r="L64" s="418" t="s">
        <v>193</v>
      </c>
      <c r="M64" s="417" t="s">
        <v>11</v>
      </c>
      <c r="N64" s="416" t="s">
        <v>192</v>
      </c>
      <c r="O64" s="408">
        <v>0.29166666666666669</v>
      </c>
      <c r="P64" s="408">
        <v>0.30208333333333331</v>
      </c>
      <c r="Q64" s="408">
        <v>0.3125</v>
      </c>
      <c r="R64" s="408">
        <v>0.32291666666666669</v>
      </c>
      <c r="S64" s="408">
        <v>0.33333333333333331</v>
      </c>
    </row>
    <row r="65" spans="1:19" x14ac:dyDescent="0.15">
      <c r="A65" s="401" t="s">
        <v>189</v>
      </c>
      <c r="B65" s="400" t="s">
        <v>188</v>
      </c>
      <c r="C65" s="91" t="s">
        <v>191</v>
      </c>
      <c r="D65" s="399">
        <v>13</v>
      </c>
      <c r="E65" s="399">
        <v>25</v>
      </c>
      <c r="F65" s="399">
        <v>45</v>
      </c>
      <c r="G65" s="399">
        <v>62</v>
      </c>
      <c r="H65" s="399">
        <v>64</v>
      </c>
      <c r="I65" s="399">
        <v>46</v>
      </c>
      <c r="J65" s="399">
        <v>47</v>
      </c>
      <c r="K65" s="399">
        <v>37</v>
      </c>
      <c r="L65" s="399">
        <f t="shared" ref="L65:L96" si="25">SUM(D65:K65)</f>
        <v>339</v>
      </c>
      <c r="M65" s="399">
        <f t="shared" ref="M65:M96" si="26">MAX(O65:S65)</f>
        <v>219</v>
      </c>
      <c r="N65" s="402">
        <f t="shared" ref="N65:N96" si="27">SUM(D65:K65)/2</f>
        <v>169.5</v>
      </c>
      <c r="O65" s="391">
        <f t="shared" ref="O65:O96" si="28">SUM(D65:G65)</f>
        <v>145</v>
      </c>
      <c r="P65" s="391">
        <f t="shared" ref="P65:P96" si="29">SUM(E65:H65)</f>
        <v>196</v>
      </c>
      <c r="Q65" s="391">
        <f t="shared" ref="Q65:Q96" si="30">SUM(F65:I65)</f>
        <v>217</v>
      </c>
      <c r="R65" s="391">
        <f t="shared" ref="R65:R96" si="31">SUM(G65:J65)</f>
        <v>219</v>
      </c>
      <c r="S65" s="391">
        <f t="shared" ref="S65:S96" si="32">SUM(H65:K65)</f>
        <v>194</v>
      </c>
    </row>
    <row r="66" spans="1:19" x14ac:dyDescent="0.15">
      <c r="A66" s="401" t="s">
        <v>187</v>
      </c>
      <c r="B66" s="400" t="s">
        <v>184</v>
      </c>
      <c r="C66" s="91" t="s">
        <v>191</v>
      </c>
      <c r="D66" s="399">
        <v>3</v>
      </c>
      <c r="E66" s="399">
        <v>4</v>
      </c>
      <c r="F66" s="399">
        <v>8</v>
      </c>
      <c r="G66" s="399">
        <v>9</v>
      </c>
      <c r="H66" s="399">
        <v>11</v>
      </c>
      <c r="I66" s="399">
        <v>18</v>
      </c>
      <c r="J66" s="399">
        <v>9</v>
      </c>
      <c r="K66" s="399">
        <v>4</v>
      </c>
      <c r="L66" s="399">
        <f t="shared" si="25"/>
        <v>66</v>
      </c>
      <c r="M66" s="399">
        <f t="shared" si="26"/>
        <v>47</v>
      </c>
      <c r="N66" s="402">
        <f t="shared" si="27"/>
        <v>33</v>
      </c>
      <c r="O66" s="391">
        <f t="shared" si="28"/>
        <v>24</v>
      </c>
      <c r="P66" s="391">
        <f t="shared" si="29"/>
        <v>32</v>
      </c>
      <c r="Q66" s="391">
        <f t="shared" si="30"/>
        <v>46</v>
      </c>
      <c r="R66" s="391">
        <f t="shared" si="31"/>
        <v>47</v>
      </c>
      <c r="S66" s="391">
        <f t="shared" si="32"/>
        <v>42</v>
      </c>
    </row>
    <row r="67" spans="1:19" x14ac:dyDescent="0.15">
      <c r="A67" s="401" t="s">
        <v>186</v>
      </c>
      <c r="B67" s="400" t="s">
        <v>184</v>
      </c>
      <c r="C67" s="91" t="s">
        <v>191</v>
      </c>
      <c r="D67" s="399">
        <v>1</v>
      </c>
      <c r="E67" s="399">
        <v>1</v>
      </c>
      <c r="F67" s="399">
        <v>5</v>
      </c>
      <c r="G67" s="399">
        <v>7</v>
      </c>
      <c r="H67" s="399">
        <v>4</v>
      </c>
      <c r="I67" s="399">
        <v>8</v>
      </c>
      <c r="J67" s="399">
        <v>8</v>
      </c>
      <c r="K67" s="399">
        <v>6</v>
      </c>
      <c r="L67" s="399">
        <f t="shared" si="25"/>
        <v>40</v>
      </c>
      <c r="M67" s="399">
        <f t="shared" si="26"/>
        <v>27</v>
      </c>
      <c r="N67" s="402">
        <f t="shared" si="27"/>
        <v>20</v>
      </c>
      <c r="O67" s="391">
        <f t="shared" si="28"/>
        <v>14</v>
      </c>
      <c r="P67" s="391">
        <f t="shared" si="29"/>
        <v>17</v>
      </c>
      <c r="Q67" s="391">
        <f t="shared" si="30"/>
        <v>24</v>
      </c>
      <c r="R67" s="391">
        <f t="shared" si="31"/>
        <v>27</v>
      </c>
      <c r="S67" s="391">
        <f t="shared" si="32"/>
        <v>26</v>
      </c>
    </row>
    <row r="68" spans="1:19" x14ac:dyDescent="0.15">
      <c r="A68" s="401" t="s">
        <v>185</v>
      </c>
      <c r="B68" s="400" t="s">
        <v>184</v>
      </c>
      <c r="C68" s="91" t="s">
        <v>191</v>
      </c>
      <c r="D68" s="399">
        <v>0</v>
      </c>
      <c r="E68" s="399">
        <v>2</v>
      </c>
      <c r="F68" s="399">
        <v>2</v>
      </c>
      <c r="G68" s="399">
        <v>7</v>
      </c>
      <c r="H68" s="399">
        <v>4</v>
      </c>
      <c r="I68" s="399">
        <v>4</v>
      </c>
      <c r="J68" s="399">
        <v>4</v>
      </c>
      <c r="K68" s="399">
        <v>1</v>
      </c>
      <c r="L68" s="399">
        <f t="shared" si="25"/>
        <v>24</v>
      </c>
      <c r="M68" s="399">
        <f t="shared" si="26"/>
        <v>19</v>
      </c>
      <c r="N68" s="402">
        <f t="shared" si="27"/>
        <v>12</v>
      </c>
      <c r="O68" s="391">
        <f t="shared" si="28"/>
        <v>11</v>
      </c>
      <c r="P68" s="391">
        <f t="shared" si="29"/>
        <v>15</v>
      </c>
      <c r="Q68" s="391">
        <f t="shared" si="30"/>
        <v>17</v>
      </c>
      <c r="R68" s="391">
        <f t="shared" si="31"/>
        <v>19</v>
      </c>
      <c r="S68" s="391">
        <f t="shared" si="32"/>
        <v>13</v>
      </c>
    </row>
    <row r="69" spans="1:19" x14ac:dyDescent="0.15">
      <c r="A69" s="401" t="s">
        <v>183</v>
      </c>
      <c r="B69" s="400" t="s">
        <v>182</v>
      </c>
      <c r="C69" s="91" t="s">
        <v>191</v>
      </c>
      <c r="D69" s="399">
        <v>13</v>
      </c>
      <c r="E69" s="399">
        <v>10</v>
      </c>
      <c r="F69" s="399">
        <v>20</v>
      </c>
      <c r="G69" s="399">
        <v>31</v>
      </c>
      <c r="H69" s="399">
        <v>35</v>
      </c>
      <c r="I69" s="399">
        <v>41</v>
      </c>
      <c r="J69" s="399">
        <v>33</v>
      </c>
      <c r="K69" s="399">
        <v>29</v>
      </c>
      <c r="L69" s="399">
        <f t="shared" si="25"/>
        <v>212</v>
      </c>
      <c r="M69" s="399">
        <f t="shared" si="26"/>
        <v>140</v>
      </c>
      <c r="N69" s="402">
        <f t="shared" si="27"/>
        <v>106</v>
      </c>
      <c r="O69" s="391">
        <f t="shared" si="28"/>
        <v>74</v>
      </c>
      <c r="P69" s="391">
        <f t="shared" si="29"/>
        <v>96</v>
      </c>
      <c r="Q69" s="391">
        <f t="shared" si="30"/>
        <v>127</v>
      </c>
      <c r="R69" s="391">
        <f t="shared" si="31"/>
        <v>140</v>
      </c>
      <c r="S69" s="391">
        <f t="shared" si="32"/>
        <v>138</v>
      </c>
    </row>
    <row r="70" spans="1:19" x14ac:dyDescent="0.15">
      <c r="A70" s="401" t="s">
        <v>181</v>
      </c>
      <c r="B70" s="400" t="s">
        <v>180</v>
      </c>
      <c r="C70" s="91" t="s">
        <v>191</v>
      </c>
      <c r="D70" s="399">
        <v>2</v>
      </c>
      <c r="E70" s="399">
        <v>5</v>
      </c>
      <c r="F70" s="399">
        <v>5</v>
      </c>
      <c r="G70" s="399">
        <v>8</v>
      </c>
      <c r="H70" s="399">
        <v>7</v>
      </c>
      <c r="I70" s="399">
        <v>5</v>
      </c>
      <c r="J70" s="399">
        <v>5</v>
      </c>
      <c r="K70" s="399">
        <v>10</v>
      </c>
      <c r="L70" s="399">
        <f t="shared" si="25"/>
        <v>47</v>
      </c>
      <c r="M70" s="399">
        <f t="shared" si="26"/>
        <v>27</v>
      </c>
      <c r="N70" s="402">
        <f t="shared" si="27"/>
        <v>23.5</v>
      </c>
      <c r="O70" s="415">
        <f t="shared" si="28"/>
        <v>20</v>
      </c>
      <c r="P70" s="415">
        <f t="shared" si="29"/>
        <v>25</v>
      </c>
      <c r="Q70" s="391">
        <f t="shared" si="30"/>
        <v>25</v>
      </c>
      <c r="R70" s="391">
        <f t="shared" si="31"/>
        <v>25</v>
      </c>
      <c r="S70" s="391">
        <f t="shared" si="32"/>
        <v>27</v>
      </c>
    </row>
    <row r="71" spans="1:19" x14ac:dyDescent="0.15">
      <c r="A71" s="401" t="s">
        <v>179</v>
      </c>
      <c r="B71" s="400" t="s">
        <v>177</v>
      </c>
      <c r="C71" s="91" t="s">
        <v>191</v>
      </c>
      <c r="D71" s="399">
        <v>5</v>
      </c>
      <c r="E71" s="399">
        <v>6</v>
      </c>
      <c r="F71" s="399">
        <v>7</v>
      </c>
      <c r="G71" s="399">
        <v>6</v>
      </c>
      <c r="H71" s="399">
        <v>11</v>
      </c>
      <c r="I71" s="399">
        <v>19</v>
      </c>
      <c r="J71" s="399">
        <v>12</v>
      </c>
      <c r="K71" s="399">
        <v>12</v>
      </c>
      <c r="L71" s="399">
        <f t="shared" si="25"/>
        <v>78</v>
      </c>
      <c r="M71" s="399">
        <f t="shared" si="26"/>
        <v>54</v>
      </c>
      <c r="N71" s="402">
        <f t="shared" si="27"/>
        <v>39</v>
      </c>
      <c r="O71" s="391">
        <f t="shared" si="28"/>
        <v>24</v>
      </c>
      <c r="P71" s="391">
        <f t="shared" si="29"/>
        <v>30</v>
      </c>
      <c r="Q71" s="391">
        <f t="shared" si="30"/>
        <v>43</v>
      </c>
      <c r="R71" s="391">
        <f t="shared" si="31"/>
        <v>48</v>
      </c>
      <c r="S71" s="391">
        <f t="shared" si="32"/>
        <v>54</v>
      </c>
    </row>
    <row r="72" spans="1:19" x14ac:dyDescent="0.15">
      <c r="A72" s="401" t="s">
        <v>178</v>
      </c>
      <c r="B72" s="400" t="s">
        <v>177</v>
      </c>
      <c r="C72" s="91" t="s">
        <v>191</v>
      </c>
      <c r="D72" s="399">
        <v>2</v>
      </c>
      <c r="E72" s="399">
        <v>6</v>
      </c>
      <c r="F72" s="399">
        <v>5</v>
      </c>
      <c r="G72" s="399">
        <v>8</v>
      </c>
      <c r="H72" s="399">
        <v>2</v>
      </c>
      <c r="I72" s="399">
        <v>5</v>
      </c>
      <c r="J72" s="399">
        <v>8</v>
      </c>
      <c r="K72" s="399">
        <v>8</v>
      </c>
      <c r="L72" s="399">
        <f t="shared" si="25"/>
        <v>44</v>
      </c>
      <c r="M72" s="399">
        <f t="shared" si="26"/>
        <v>23</v>
      </c>
      <c r="N72" s="402">
        <f t="shared" si="27"/>
        <v>22</v>
      </c>
      <c r="O72" s="391">
        <f t="shared" si="28"/>
        <v>21</v>
      </c>
      <c r="P72" s="391">
        <f t="shared" si="29"/>
        <v>21</v>
      </c>
      <c r="Q72" s="391">
        <f t="shared" si="30"/>
        <v>20</v>
      </c>
      <c r="R72" s="391">
        <f t="shared" si="31"/>
        <v>23</v>
      </c>
      <c r="S72" s="391">
        <f t="shared" si="32"/>
        <v>23</v>
      </c>
    </row>
    <row r="73" spans="1:19" x14ac:dyDescent="0.15">
      <c r="A73" s="401" t="s">
        <v>176</v>
      </c>
      <c r="B73" s="400" t="s">
        <v>173</v>
      </c>
      <c r="C73" s="91" t="s">
        <v>191</v>
      </c>
      <c r="D73" s="399">
        <v>1</v>
      </c>
      <c r="E73" s="399">
        <v>1</v>
      </c>
      <c r="F73" s="399">
        <v>3</v>
      </c>
      <c r="G73" s="399">
        <v>4</v>
      </c>
      <c r="H73" s="399">
        <v>2</v>
      </c>
      <c r="I73" s="399">
        <v>4</v>
      </c>
      <c r="J73" s="399">
        <v>6</v>
      </c>
      <c r="K73" s="399">
        <v>2</v>
      </c>
      <c r="L73" s="399">
        <f t="shared" si="25"/>
        <v>23</v>
      </c>
      <c r="M73" s="399">
        <f t="shared" si="26"/>
        <v>16</v>
      </c>
      <c r="N73" s="402">
        <f t="shared" si="27"/>
        <v>11.5</v>
      </c>
      <c r="O73" s="391">
        <f t="shared" si="28"/>
        <v>9</v>
      </c>
      <c r="P73" s="391">
        <f t="shared" si="29"/>
        <v>10</v>
      </c>
      <c r="Q73" s="391">
        <f t="shared" si="30"/>
        <v>13</v>
      </c>
      <c r="R73" s="391">
        <f t="shared" si="31"/>
        <v>16</v>
      </c>
      <c r="S73" s="391">
        <f t="shared" si="32"/>
        <v>14</v>
      </c>
    </row>
    <row r="74" spans="1:19" x14ac:dyDescent="0.15">
      <c r="A74" s="401" t="s">
        <v>175</v>
      </c>
      <c r="B74" s="400" t="s">
        <v>173</v>
      </c>
      <c r="C74" s="91" t="s">
        <v>191</v>
      </c>
      <c r="D74" s="399">
        <v>0</v>
      </c>
      <c r="E74" s="399">
        <v>0</v>
      </c>
      <c r="F74" s="399">
        <v>0</v>
      </c>
      <c r="G74" s="399">
        <v>1</v>
      </c>
      <c r="H74" s="399">
        <v>0</v>
      </c>
      <c r="I74" s="399">
        <v>0</v>
      </c>
      <c r="J74" s="399">
        <v>2</v>
      </c>
      <c r="K74" s="399">
        <v>0</v>
      </c>
      <c r="L74" s="399">
        <f t="shared" si="25"/>
        <v>3</v>
      </c>
      <c r="M74" s="399">
        <f t="shared" si="26"/>
        <v>3</v>
      </c>
      <c r="N74" s="402">
        <f t="shared" si="27"/>
        <v>1.5</v>
      </c>
      <c r="O74" s="391">
        <f t="shared" si="28"/>
        <v>1</v>
      </c>
      <c r="P74" s="391">
        <f t="shared" si="29"/>
        <v>1</v>
      </c>
      <c r="Q74" s="391">
        <f t="shared" si="30"/>
        <v>1</v>
      </c>
      <c r="R74" s="391">
        <f t="shared" si="31"/>
        <v>3</v>
      </c>
      <c r="S74" s="391">
        <f t="shared" si="32"/>
        <v>2</v>
      </c>
    </row>
    <row r="75" spans="1:19" x14ac:dyDescent="0.15">
      <c r="A75" s="401" t="s">
        <v>174</v>
      </c>
      <c r="B75" s="400" t="s">
        <v>173</v>
      </c>
      <c r="C75" s="91" t="s">
        <v>191</v>
      </c>
      <c r="D75" s="399">
        <v>4</v>
      </c>
      <c r="E75" s="399">
        <v>13</v>
      </c>
      <c r="F75" s="399">
        <v>8</v>
      </c>
      <c r="G75" s="399">
        <v>13</v>
      </c>
      <c r="H75" s="399">
        <v>13</v>
      </c>
      <c r="I75" s="399">
        <v>19</v>
      </c>
      <c r="J75" s="399">
        <v>13</v>
      </c>
      <c r="K75" s="399">
        <v>9</v>
      </c>
      <c r="L75" s="399">
        <f t="shared" si="25"/>
        <v>92</v>
      </c>
      <c r="M75" s="399">
        <f t="shared" si="26"/>
        <v>58</v>
      </c>
      <c r="N75" s="402">
        <f t="shared" si="27"/>
        <v>46</v>
      </c>
      <c r="O75" s="391">
        <f t="shared" si="28"/>
        <v>38</v>
      </c>
      <c r="P75" s="391">
        <f t="shared" si="29"/>
        <v>47</v>
      </c>
      <c r="Q75" s="391">
        <f t="shared" si="30"/>
        <v>53</v>
      </c>
      <c r="R75" s="391">
        <f t="shared" si="31"/>
        <v>58</v>
      </c>
      <c r="S75" s="391">
        <f t="shared" si="32"/>
        <v>54</v>
      </c>
    </row>
    <row r="76" spans="1:19" x14ac:dyDescent="0.15">
      <c r="A76" s="401" t="s">
        <v>172</v>
      </c>
      <c r="B76" s="400" t="s">
        <v>167</v>
      </c>
      <c r="C76" s="91" t="s">
        <v>191</v>
      </c>
      <c r="D76" s="399">
        <v>0</v>
      </c>
      <c r="E76" s="399">
        <v>3</v>
      </c>
      <c r="F76" s="399">
        <v>5</v>
      </c>
      <c r="G76" s="399">
        <v>15</v>
      </c>
      <c r="H76" s="399">
        <v>17</v>
      </c>
      <c r="I76" s="399">
        <v>15</v>
      </c>
      <c r="J76" s="399">
        <v>14</v>
      </c>
      <c r="K76" s="399">
        <v>9</v>
      </c>
      <c r="L76" s="399">
        <f t="shared" si="25"/>
        <v>78</v>
      </c>
      <c r="M76" s="399">
        <f t="shared" si="26"/>
        <v>61</v>
      </c>
      <c r="N76" s="402">
        <f t="shared" si="27"/>
        <v>39</v>
      </c>
      <c r="O76" s="391">
        <f t="shared" si="28"/>
        <v>23</v>
      </c>
      <c r="P76" s="391">
        <f t="shared" si="29"/>
        <v>40</v>
      </c>
      <c r="Q76" s="391">
        <f t="shared" si="30"/>
        <v>52</v>
      </c>
      <c r="R76" s="391">
        <f t="shared" si="31"/>
        <v>61</v>
      </c>
      <c r="S76" s="391">
        <f t="shared" si="32"/>
        <v>55</v>
      </c>
    </row>
    <row r="77" spans="1:19" x14ac:dyDescent="0.15">
      <c r="A77" s="401" t="s">
        <v>171</v>
      </c>
      <c r="B77" s="400" t="s">
        <v>167</v>
      </c>
      <c r="C77" s="91" t="s">
        <v>191</v>
      </c>
      <c r="D77" s="399">
        <v>0</v>
      </c>
      <c r="E77" s="399">
        <v>0</v>
      </c>
      <c r="F77" s="399">
        <v>0</v>
      </c>
      <c r="G77" s="399">
        <v>0</v>
      </c>
      <c r="H77" s="399">
        <v>1</v>
      </c>
      <c r="I77" s="399">
        <v>0</v>
      </c>
      <c r="J77" s="399">
        <v>0</v>
      </c>
      <c r="K77" s="399">
        <v>0</v>
      </c>
      <c r="L77" s="399">
        <f t="shared" si="25"/>
        <v>1</v>
      </c>
      <c r="M77" s="399">
        <f t="shared" si="26"/>
        <v>1</v>
      </c>
      <c r="N77" s="402">
        <f t="shared" si="27"/>
        <v>0.5</v>
      </c>
      <c r="O77" s="391">
        <f t="shared" si="28"/>
        <v>0</v>
      </c>
      <c r="P77" s="391">
        <f t="shared" si="29"/>
        <v>1</v>
      </c>
      <c r="Q77" s="391">
        <f t="shared" si="30"/>
        <v>1</v>
      </c>
      <c r="R77" s="391">
        <f t="shared" si="31"/>
        <v>1</v>
      </c>
      <c r="S77" s="391">
        <f t="shared" si="32"/>
        <v>1</v>
      </c>
    </row>
    <row r="78" spans="1:19" x14ac:dyDescent="0.15">
      <c r="A78" s="401" t="s">
        <v>170</v>
      </c>
      <c r="B78" s="400" t="s">
        <v>167</v>
      </c>
      <c r="C78" s="91" t="s">
        <v>191</v>
      </c>
      <c r="D78" s="399">
        <v>0</v>
      </c>
      <c r="E78" s="399">
        <v>0</v>
      </c>
      <c r="F78" s="399">
        <v>0</v>
      </c>
      <c r="G78" s="399">
        <v>0</v>
      </c>
      <c r="H78" s="399">
        <v>1</v>
      </c>
      <c r="I78" s="399">
        <v>0</v>
      </c>
      <c r="J78" s="399">
        <v>1</v>
      </c>
      <c r="K78" s="399">
        <v>0</v>
      </c>
      <c r="L78" s="399">
        <f t="shared" si="25"/>
        <v>2</v>
      </c>
      <c r="M78" s="399">
        <f t="shared" si="26"/>
        <v>2</v>
      </c>
      <c r="N78" s="402">
        <f t="shared" si="27"/>
        <v>1</v>
      </c>
      <c r="O78" s="391">
        <f t="shared" si="28"/>
        <v>0</v>
      </c>
      <c r="P78" s="391">
        <f t="shared" si="29"/>
        <v>1</v>
      </c>
      <c r="Q78" s="391">
        <f t="shared" si="30"/>
        <v>1</v>
      </c>
      <c r="R78" s="391">
        <f t="shared" si="31"/>
        <v>2</v>
      </c>
      <c r="S78" s="391">
        <f t="shared" si="32"/>
        <v>2</v>
      </c>
    </row>
    <row r="79" spans="1:19" x14ac:dyDescent="0.15">
      <c r="A79" s="401" t="s">
        <v>169</v>
      </c>
      <c r="B79" s="400" t="s">
        <v>167</v>
      </c>
      <c r="C79" s="91" t="s">
        <v>191</v>
      </c>
      <c r="D79" s="399">
        <v>2</v>
      </c>
      <c r="E79" s="399">
        <v>2</v>
      </c>
      <c r="F79" s="399">
        <v>3</v>
      </c>
      <c r="G79" s="399">
        <v>5</v>
      </c>
      <c r="H79" s="399">
        <v>5</v>
      </c>
      <c r="I79" s="399">
        <v>10</v>
      </c>
      <c r="J79" s="399">
        <v>4</v>
      </c>
      <c r="K79" s="399">
        <v>7</v>
      </c>
      <c r="L79" s="399">
        <f t="shared" si="25"/>
        <v>38</v>
      </c>
      <c r="M79" s="399">
        <f t="shared" si="26"/>
        <v>26</v>
      </c>
      <c r="N79" s="402">
        <f t="shared" si="27"/>
        <v>19</v>
      </c>
      <c r="O79" s="391">
        <f t="shared" si="28"/>
        <v>12</v>
      </c>
      <c r="P79" s="391">
        <f t="shared" si="29"/>
        <v>15</v>
      </c>
      <c r="Q79" s="391">
        <f t="shared" si="30"/>
        <v>23</v>
      </c>
      <c r="R79" s="391">
        <f t="shared" si="31"/>
        <v>24</v>
      </c>
      <c r="S79" s="391">
        <f t="shared" si="32"/>
        <v>26</v>
      </c>
    </row>
    <row r="80" spans="1:19" x14ac:dyDescent="0.15">
      <c r="A80" s="401" t="s">
        <v>168</v>
      </c>
      <c r="B80" s="400" t="s">
        <v>167</v>
      </c>
      <c r="C80" s="91" t="s">
        <v>191</v>
      </c>
      <c r="D80" s="399">
        <v>1</v>
      </c>
      <c r="E80" s="399">
        <v>1</v>
      </c>
      <c r="F80" s="399">
        <v>1</v>
      </c>
      <c r="G80" s="399">
        <v>2</v>
      </c>
      <c r="H80" s="399">
        <v>3</v>
      </c>
      <c r="I80" s="399">
        <v>2</v>
      </c>
      <c r="J80" s="399">
        <v>1</v>
      </c>
      <c r="K80" s="399">
        <v>1</v>
      </c>
      <c r="L80" s="399">
        <f t="shared" si="25"/>
        <v>12</v>
      </c>
      <c r="M80" s="399">
        <f t="shared" si="26"/>
        <v>8</v>
      </c>
      <c r="N80" s="402">
        <f t="shared" si="27"/>
        <v>6</v>
      </c>
      <c r="O80" s="391">
        <f t="shared" si="28"/>
        <v>5</v>
      </c>
      <c r="P80" s="391">
        <f t="shared" si="29"/>
        <v>7</v>
      </c>
      <c r="Q80" s="391">
        <f t="shared" si="30"/>
        <v>8</v>
      </c>
      <c r="R80" s="391">
        <f t="shared" si="31"/>
        <v>8</v>
      </c>
      <c r="S80" s="391">
        <f t="shared" si="32"/>
        <v>7</v>
      </c>
    </row>
    <row r="81" spans="1:19" x14ac:dyDescent="0.15">
      <c r="A81" s="401" t="s">
        <v>166</v>
      </c>
      <c r="B81" s="400" t="s">
        <v>165</v>
      </c>
      <c r="C81" s="91" t="s">
        <v>191</v>
      </c>
      <c r="D81" s="399">
        <v>1</v>
      </c>
      <c r="E81" s="399">
        <v>2</v>
      </c>
      <c r="F81" s="399">
        <v>5</v>
      </c>
      <c r="G81" s="399">
        <v>2</v>
      </c>
      <c r="H81" s="399">
        <v>6</v>
      </c>
      <c r="I81" s="399">
        <v>6</v>
      </c>
      <c r="J81" s="399">
        <v>11</v>
      </c>
      <c r="K81" s="399">
        <v>4</v>
      </c>
      <c r="L81" s="399">
        <f t="shared" si="25"/>
        <v>37</v>
      </c>
      <c r="M81" s="399">
        <f t="shared" si="26"/>
        <v>27</v>
      </c>
      <c r="N81" s="402">
        <f t="shared" si="27"/>
        <v>18.5</v>
      </c>
      <c r="O81" s="391">
        <f t="shared" si="28"/>
        <v>10</v>
      </c>
      <c r="P81" s="391">
        <f t="shared" si="29"/>
        <v>15</v>
      </c>
      <c r="Q81" s="391">
        <f t="shared" si="30"/>
        <v>19</v>
      </c>
      <c r="R81" s="391">
        <f t="shared" si="31"/>
        <v>25</v>
      </c>
      <c r="S81" s="391">
        <f t="shared" si="32"/>
        <v>27</v>
      </c>
    </row>
    <row r="82" spans="1:19" x14ac:dyDescent="0.15">
      <c r="A82" s="401" t="s">
        <v>164</v>
      </c>
      <c r="B82" s="400" t="s">
        <v>158</v>
      </c>
      <c r="C82" s="91" t="s">
        <v>191</v>
      </c>
      <c r="D82" s="399">
        <v>0</v>
      </c>
      <c r="E82" s="399">
        <v>0</v>
      </c>
      <c r="F82" s="399">
        <v>0</v>
      </c>
      <c r="G82" s="399">
        <v>0</v>
      </c>
      <c r="H82" s="399">
        <v>0</v>
      </c>
      <c r="I82" s="399">
        <v>0</v>
      </c>
      <c r="J82" s="399">
        <v>0</v>
      </c>
      <c r="K82" s="399">
        <v>1</v>
      </c>
      <c r="L82" s="399">
        <f t="shared" si="25"/>
        <v>1</v>
      </c>
      <c r="M82" s="399">
        <f t="shared" si="26"/>
        <v>1</v>
      </c>
      <c r="N82" s="402">
        <f t="shared" si="27"/>
        <v>0.5</v>
      </c>
      <c r="O82" s="391">
        <f t="shared" si="28"/>
        <v>0</v>
      </c>
      <c r="P82" s="391">
        <f t="shared" si="29"/>
        <v>0</v>
      </c>
      <c r="Q82" s="391">
        <f t="shared" si="30"/>
        <v>0</v>
      </c>
      <c r="R82" s="391">
        <f t="shared" si="31"/>
        <v>0</v>
      </c>
      <c r="S82" s="391">
        <f t="shared" si="32"/>
        <v>1</v>
      </c>
    </row>
    <row r="83" spans="1:19" x14ac:dyDescent="0.15">
      <c r="A83" s="401" t="s">
        <v>163</v>
      </c>
      <c r="B83" s="400" t="s">
        <v>162</v>
      </c>
      <c r="C83" s="91" t="s">
        <v>191</v>
      </c>
      <c r="D83" s="399">
        <v>1</v>
      </c>
      <c r="E83" s="399">
        <v>1</v>
      </c>
      <c r="F83" s="399">
        <v>0</v>
      </c>
      <c r="G83" s="399">
        <v>2</v>
      </c>
      <c r="H83" s="399">
        <v>2</v>
      </c>
      <c r="I83" s="399">
        <v>0</v>
      </c>
      <c r="J83" s="399">
        <v>1</v>
      </c>
      <c r="K83" s="399">
        <v>1</v>
      </c>
      <c r="L83" s="399">
        <f t="shared" si="25"/>
        <v>8</v>
      </c>
      <c r="M83" s="399">
        <f t="shared" si="26"/>
        <v>5</v>
      </c>
      <c r="N83" s="402">
        <f t="shared" si="27"/>
        <v>4</v>
      </c>
      <c r="O83" s="391">
        <f t="shared" si="28"/>
        <v>4</v>
      </c>
      <c r="P83" s="391">
        <f t="shared" si="29"/>
        <v>5</v>
      </c>
      <c r="Q83" s="391">
        <f t="shared" si="30"/>
        <v>4</v>
      </c>
      <c r="R83" s="391">
        <f t="shared" si="31"/>
        <v>5</v>
      </c>
      <c r="S83" s="391">
        <f t="shared" si="32"/>
        <v>4</v>
      </c>
    </row>
    <row r="84" spans="1:19" x14ac:dyDescent="0.15">
      <c r="A84" s="401" t="s">
        <v>161</v>
      </c>
      <c r="B84" s="400" t="s">
        <v>158</v>
      </c>
      <c r="C84" s="91" t="s">
        <v>191</v>
      </c>
      <c r="D84" s="399">
        <v>0</v>
      </c>
      <c r="E84" s="399">
        <v>0</v>
      </c>
      <c r="F84" s="399">
        <v>2</v>
      </c>
      <c r="G84" s="399">
        <v>3</v>
      </c>
      <c r="H84" s="399">
        <v>1</v>
      </c>
      <c r="I84" s="399">
        <v>1</v>
      </c>
      <c r="J84" s="399">
        <v>0</v>
      </c>
      <c r="K84" s="399">
        <v>2</v>
      </c>
      <c r="L84" s="399">
        <f t="shared" si="25"/>
        <v>9</v>
      </c>
      <c r="M84" s="399">
        <f t="shared" si="26"/>
        <v>7</v>
      </c>
      <c r="N84" s="402">
        <f t="shared" si="27"/>
        <v>4.5</v>
      </c>
      <c r="O84" s="391">
        <f t="shared" si="28"/>
        <v>5</v>
      </c>
      <c r="P84" s="391">
        <f t="shared" si="29"/>
        <v>6</v>
      </c>
      <c r="Q84" s="391">
        <f t="shared" si="30"/>
        <v>7</v>
      </c>
      <c r="R84" s="391">
        <f t="shared" si="31"/>
        <v>5</v>
      </c>
      <c r="S84" s="391">
        <f t="shared" si="32"/>
        <v>4</v>
      </c>
    </row>
    <row r="85" spans="1:19" x14ac:dyDescent="0.15">
      <c r="A85" s="401" t="s">
        <v>160</v>
      </c>
      <c r="B85" s="400" t="s">
        <v>158</v>
      </c>
      <c r="C85" s="91" t="s">
        <v>191</v>
      </c>
      <c r="D85" s="399">
        <v>7</v>
      </c>
      <c r="E85" s="399">
        <v>17</v>
      </c>
      <c r="F85" s="399">
        <v>16</v>
      </c>
      <c r="G85" s="399">
        <v>27</v>
      </c>
      <c r="H85" s="399">
        <v>0</v>
      </c>
      <c r="I85" s="399">
        <v>4</v>
      </c>
      <c r="J85" s="399">
        <v>0</v>
      </c>
      <c r="K85" s="399">
        <v>2</v>
      </c>
      <c r="L85" s="399">
        <f t="shared" si="25"/>
        <v>73</v>
      </c>
      <c r="M85" s="399">
        <f t="shared" si="26"/>
        <v>67</v>
      </c>
      <c r="N85" s="402">
        <f t="shared" si="27"/>
        <v>36.5</v>
      </c>
      <c r="O85" s="391">
        <f t="shared" si="28"/>
        <v>67</v>
      </c>
      <c r="P85" s="391">
        <f t="shared" si="29"/>
        <v>60</v>
      </c>
      <c r="Q85" s="391">
        <f t="shared" si="30"/>
        <v>47</v>
      </c>
      <c r="R85" s="391">
        <f t="shared" si="31"/>
        <v>31</v>
      </c>
      <c r="S85" s="391">
        <f t="shared" si="32"/>
        <v>6</v>
      </c>
    </row>
    <row r="86" spans="1:19" x14ac:dyDescent="0.15">
      <c r="A86" s="401" t="s">
        <v>159</v>
      </c>
      <c r="B86" s="400" t="s">
        <v>158</v>
      </c>
      <c r="C86" s="91" t="s">
        <v>191</v>
      </c>
      <c r="D86" s="399">
        <v>8</v>
      </c>
      <c r="E86" s="399">
        <v>5</v>
      </c>
      <c r="F86" s="399">
        <v>2</v>
      </c>
      <c r="G86" s="399">
        <v>5</v>
      </c>
      <c r="H86" s="399">
        <v>5</v>
      </c>
      <c r="I86" s="399">
        <v>2</v>
      </c>
      <c r="J86" s="399">
        <v>5</v>
      </c>
      <c r="K86" s="399">
        <v>1</v>
      </c>
      <c r="L86" s="399">
        <f t="shared" si="25"/>
        <v>33</v>
      </c>
      <c r="M86" s="399">
        <f t="shared" si="26"/>
        <v>20</v>
      </c>
      <c r="N86" s="402">
        <f t="shared" si="27"/>
        <v>16.5</v>
      </c>
      <c r="O86" s="391">
        <f t="shared" si="28"/>
        <v>20</v>
      </c>
      <c r="P86" s="391">
        <f t="shared" si="29"/>
        <v>17</v>
      </c>
      <c r="Q86" s="391">
        <f t="shared" si="30"/>
        <v>14</v>
      </c>
      <c r="R86" s="391">
        <f t="shared" si="31"/>
        <v>17</v>
      </c>
      <c r="S86" s="391">
        <f t="shared" si="32"/>
        <v>13</v>
      </c>
    </row>
    <row r="87" spans="1:19" x14ac:dyDescent="0.15">
      <c r="A87" s="401" t="s">
        <v>157</v>
      </c>
      <c r="B87" s="400" t="s">
        <v>151</v>
      </c>
      <c r="C87" s="91" t="s">
        <v>191</v>
      </c>
      <c r="D87" s="399">
        <v>4</v>
      </c>
      <c r="E87" s="399">
        <v>3</v>
      </c>
      <c r="F87" s="399">
        <v>3</v>
      </c>
      <c r="G87" s="399">
        <v>2</v>
      </c>
      <c r="H87" s="399">
        <v>4</v>
      </c>
      <c r="I87" s="399">
        <v>4</v>
      </c>
      <c r="J87" s="399">
        <v>8</v>
      </c>
      <c r="K87" s="399">
        <v>0</v>
      </c>
      <c r="L87" s="399">
        <f t="shared" si="25"/>
        <v>28</v>
      </c>
      <c r="M87" s="399">
        <f t="shared" si="26"/>
        <v>18</v>
      </c>
      <c r="N87" s="402">
        <f t="shared" si="27"/>
        <v>14</v>
      </c>
      <c r="O87" s="391">
        <f t="shared" si="28"/>
        <v>12</v>
      </c>
      <c r="P87" s="391">
        <f t="shared" si="29"/>
        <v>12</v>
      </c>
      <c r="Q87" s="391">
        <f t="shared" si="30"/>
        <v>13</v>
      </c>
      <c r="R87" s="391">
        <f t="shared" si="31"/>
        <v>18</v>
      </c>
      <c r="S87" s="391">
        <f t="shared" si="32"/>
        <v>16</v>
      </c>
    </row>
    <row r="88" spans="1:19" x14ac:dyDescent="0.15">
      <c r="A88" s="401" t="s">
        <v>156</v>
      </c>
      <c r="B88" s="400" t="s">
        <v>155</v>
      </c>
      <c r="C88" s="91" t="s">
        <v>191</v>
      </c>
      <c r="D88" s="399">
        <v>1</v>
      </c>
      <c r="E88" s="399">
        <v>1</v>
      </c>
      <c r="F88" s="399">
        <v>0</v>
      </c>
      <c r="G88" s="399">
        <v>2</v>
      </c>
      <c r="H88" s="399">
        <v>0</v>
      </c>
      <c r="I88" s="399">
        <v>4</v>
      </c>
      <c r="J88" s="399">
        <v>2</v>
      </c>
      <c r="K88" s="399">
        <v>3</v>
      </c>
      <c r="L88" s="399">
        <f t="shared" si="25"/>
        <v>13</v>
      </c>
      <c r="M88" s="399">
        <f t="shared" si="26"/>
        <v>9</v>
      </c>
      <c r="N88" s="402">
        <f t="shared" si="27"/>
        <v>6.5</v>
      </c>
      <c r="O88" s="391">
        <f t="shared" si="28"/>
        <v>4</v>
      </c>
      <c r="P88" s="391">
        <f t="shared" si="29"/>
        <v>3</v>
      </c>
      <c r="Q88" s="391">
        <f t="shared" si="30"/>
        <v>6</v>
      </c>
      <c r="R88" s="391">
        <f t="shared" si="31"/>
        <v>8</v>
      </c>
      <c r="S88" s="391">
        <f t="shared" si="32"/>
        <v>9</v>
      </c>
    </row>
    <row r="89" spans="1:19" x14ac:dyDescent="0.15">
      <c r="A89" s="401" t="s">
        <v>154</v>
      </c>
      <c r="B89" s="400" t="s">
        <v>153</v>
      </c>
      <c r="C89" s="91" t="s">
        <v>191</v>
      </c>
      <c r="D89" s="399">
        <v>6</v>
      </c>
      <c r="E89" s="399">
        <v>4</v>
      </c>
      <c r="F89" s="399">
        <v>11</v>
      </c>
      <c r="G89" s="399">
        <v>11</v>
      </c>
      <c r="H89" s="399">
        <v>13</v>
      </c>
      <c r="I89" s="399">
        <v>10</v>
      </c>
      <c r="J89" s="399">
        <v>14</v>
      </c>
      <c r="K89" s="399">
        <v>4</v>
      </c>
      <c r="L89" s="399">
        <f t="shared" si="25"/>
        <v>73</v>
      </c>
      <c r="M89" s="399">
        <f t="shared" si="26"/>
        <v>48</v>
      </c>
      <c r="N89" s="402">
        <f t="shared" si="27"/>
        <v>36.5</v>
      </c>
      <c r="O89" s="391">
        <f t="shared" si="28"/>
        <v>32</v>
      </c>
      <c r="P89" s="391">
        <f t="shared" si="29"/>
        <v>39</v>
      </c>
      <c r="Q89" s="391">
        <f t="shared" si="30"/>
        <v>45</v>
      </c>
      <c r="R89" s="391">
        <f t="shared" si="31"/>
        <v>48</v>
      </c>
      <c r="S89" s="391">
        <f t="shared" si="32"/>
        <v>41</v>
      </c>
    </row>
    <row r="90" spans="1:19" x14ac:dyDescent="0.15">
      <c r="A90" s="401" t="s">
        <v>152</v>
      </c>
      <c r="B90" s="400" t="s">
        <v>151</v>
      </c>
      <c r="C90" s="91" t="s">
        <v>191</v>
      </c>
      <c r="D90" s="399">
        <v>0</v>
      </c>
      <c r="E90" s="399">
        <v>1</v>
      </c>
      <c r="F90" s="399">
        <v>1</v>
      </c>
      <c r="G90" s="399">
        <v>2</v>
      </c>
      <c r="H90" s="399">
        <v>2</v>
      </c>
      <c r="I90" s="399">
        <v>0</v>
      </c>
      <c r="J90" s="399">
        <v>1</v>
      </c>
      <c r="K90" s="399">
        <v>1</v>
      </c>
      <c r="L90" s="399">
        <f t="shared" si="25"/>
        <v>8</v>
      </c>
      <c r="M90" s="399">
        <f t="shared" si="26"/>
        <v>6</v>
      </c>
      <c r="N90" s="402">
        <f t="shared" si="27"/>
        <v>4</v>
      </c>
      <c r="O90" s="391">
        <f t="shared" si="28"/>
        <v>4</v>
      </c>
      <c r="P90" s="391">
        <f t="shared" si="29"/>
        <v>6</v>
      </c>
      <c r="Q90" s="391">
        <f t="shared" si="30"/>
        <v>5</v>
      </c>
      <c r="R90" s="391">
        <f t="shared" si="31"/>
        <v>5</v>
      </c>
      <c r="S90" s="391">
        <f t="shared" si="32"/>
        <v>4</v>
      </c>
    </row>
    <row r="91" spans="1:19" x14ac:dyDescent="0.15">
      <c r="A91" s="401" t="s">
        <v>20</v>
      </c>
      <c r="B91" s="400" t="s">
        <v>150</v>
      </c>
      <c r="C91" s="91" t="s">
        <v>191</v>
      </c>
      <c r="D91" s="398">
        <v>39</v>
      </c>
      <c r="E91" s="398">
        <v>55</v>
      </c>
      <c r="F91" s="398">
        <v>61</v>
      </c>
      <c r="G91" s="398">
        <v>86</v>
      </c>
      <c r="H91" s="398">
        <v>100</v>
      </c>
      <c r="I91" s="398">
        <v>84</v>
      </c>
      <c r="J91" s="398">
        <v>74</v>
      </c>
      <c r="K91" s="398">
        <v>29</v>
      </c>
      <c r="L91" s="398">
        <f t="shared" si="25"/>
        <v>528</v>
      </c>
      <c r="M91" s="398">
        <f t="shared" si="26"/>
        <v>344</v>
      </c>
      <c r="N91" s="397">
        <f t="shared" si="27"/>
        <v>264</v>
      </c>
      <c r="O91" s="391">
        <f t="shared" si="28"/>
        <v>241</v>
      </c>
      <c r="P91" s="391">
        <f t="shared" si="29"/>
        <v>302</v>
      </c>
      <c r="Q91" s="391">
        <f t="shared" si="30"/>
        <v>331</v>
      </c>
      <c r="R91" s="391">
        <f t="shared" si="31"/>
        <v>344</v>
      </c>
      <c r="S91" s="391">
        <f t="shared" si="32"/>
        <v>287</v>
      </c>
    </row>
    <row r="92" spans="1:19" x14ac:dyDescent="0.15">
      <c r="A92" s="401" t="s">
        <v>149</v>
      </c>
      <c r="B92" s="400" t="s">
        <v>148</v>
      </c>
      <c r="C92" s="91" t="s">
        <v>191</v>
      </c>
      <c r="D92" s="399">
        <v>1</v>
      </c>
      <c r="E92" s="399">
        <v>2</v>
      </c>
      <c r="F92" s="399">
        <v>2</v>
      </c>
      <c r="G92" s="399">
        <v>0</v>
      </c>
      <c r="H92" s="399">
        <v>1</v>
      </c>
      <c r="I92" s="399">
        <v>1</v>
      </c>
      <c r="J92" s="399">
        <v>0</v>
      </c>
      <c r="K92" s="399">
        <v>1</v>
      </c>
      <c r="L92" s="398">
        <f t="shared" si="25"/>
        <v>8</v>
      </c>
      <c r="M92" s="398">
        <f t="shared" si="26"/>
        <v>5</v>
      </c>
      <c r="N92" s="397">
        <f t="shared" si="27"/>
        <v>4</v>
      </c>
      <c r="O92" s="391">
        <f t="shared" si="28"/>
        <v>5</v>
      </c>
      <c r="P92" s="391">
        <f t="shared" si="29"/>
        <v>5</v>
      </c>
      <c r="Q92" s="391">
        <f t="shared" si="30"/>
        <v>4</v>
      </c>
      <c r="R92" s="391">
        <f t="shared" si="31"/>
        <v>2</v>
      </c>
      <c r="S92" s="391">
        <f t="shared" si="32"/>
        <v>3</v>
      </c>
    </row>
    <row r="93" spans="1:19" ht="22.5" customHeight="1" x14ac:dyDescent="0.15">
      <c r="A93" s="407" t="s">
        <v>92</v>
      </c>
      <c r="B93" s="406" t="s">
        <v>190</v>
      </c>
      <c r="C93" s="405"/>
      <c r="D93" s="404">
        <f t="shared" ref="D93:K93" si="33">SUM(D65:D92)</f>
        <v>115</v>
      </c>
      <c r="E93" s="404">
        <f t="shared" si="33"/>
        <v>170</v>
      </c>
      <c r="F93" s="404">
        <f t="shared" si="33"/>
        <v>220</v>
      </c>
      <c r="G93" s="404">
        <f t="shared" si="33"/>
        <v>320</v>
      </c>
      <c r="H93" s="404">
        <f t="shared" si="33"/>
        <v>314</v>
      </c>
      <c r="I93" s="404">
        <f t="shared" si="33"/>
        <v>312</v>
      </c>
      <c r="J93" s="404">
        <f t="shared" si="33"/>
        <v>283</v>
      </c>
      <c r="K93" s="404">
        <f t="shared" si="33"/>
        <v>184</v>
      </c>
      <c r="L93" s="404">
        <f t="shared" si="25"/>
        <v>1918</v>
      </c>
      <c r="M93" s="404">
        <f t="shared" si="26"/>
        <v>1229</v>
      </c>
      <c r="N93" s="403">
        <f t="shared" si="27"/>
        <v>959</v>
      </c>
      <c r="O93" s="391">
        <f t="shared" si="28"/>
        <v>825</v>
      </c>
      <c r="P93" s="391">
        <f t="shared" si="29"/>
        <v>1024</v>
      </c>
      <c r="Q93" s="391">
        <f t="shared" si="30"/>
        <v>1166</v>
      </c>
      <c r="R93" s="391">
        <f t="shared" si="31"/>
        <v>1229</v>
      </c>
      <c r="S93" s="391">
        <f t="shared" si="32"/>
        <v>1093</v>
      </c>
    </row>
    <row r="94" spans="1:19" x14ac:dyDescent="0.15">
      <c r="A94" s="401" t="s">
        <v>189</v>
      </c>
      <c r="B94" s="400" t="s">
        <v>188</v>
      </c>
      <c r="C94" s="91" t="s">
        <v>147</v>
      </c>
      <c r="D94" s="399">
        <v>7</v>
      </c>
      <c r="E94" s="399">
        <v>1</v>
      </c>
      <c r="F94" s="399">
        <v>6</v>
      </c>
      <c r="G94" s="399">
        <v>7</v>
      </c>
      <c r="H94" s="399">
        <v>4</v>
      </c>
      <c r="I94" s="399">
        <v>10</v>
      </c>
      <c r="J94" s="399">
        <v>7</v>
      </c>
      <c r="K94" s="399">
        <v>8</v>
      </c>
      <c r="L94" s="399">
        <f t="shared" si="25"/>
        <v>50</v>
      </c>
      <c r="M94" s="399">
        <f t="shared" si="26"/>
        <v>29</v>
      </c>
      <c r="N94" s="402">
        <f t="shared" si="27"/>
        <v>25</v>
      </c>
      <c r="O94" s="391">
        <f t="shared" si="28"/>
        <v>21</v>
      </c>
      <c r="P94" s="391">
        <f t="shared" si="29"/>
        <v>18</v>
      </c>
      <c r="Q94" s="391">
        <f t="shared" si="30"/>
        <v>27</v>
      </c>
      <c r="R94" s="391">
        <f t="shared" si="31"/>
        <v>28</v>
      </c>
      <c r="S94" s="391">
        <f t="shared" si="32"/>
        <v>29</v>
      </c>
    </row>
    <row r="95" spans="1:19" x14ac:dyDescent="0.15">
      <c r="A95" s="401" t="s">
        <v>187</v>
      </c>
      <c r="B95" s="400" t="s">
        <v>184</v>
      </c>
      <c r="C95" s="91" t="s">
        <v>147</v>
      </c>
      <c r="D95" s="399">
        <v>1</v>
      </c>
      <c r="E95" s="399">
        <v>1</v>
      </c>
      <c r="F95" s="399">
        <v>0</v>
      </c>
      <c r="G95" s="399">
        <v>0</v>
      </c>
      <c r="H95" s="399">
        <v>0</v>
      </c>
      <c r="I95" s="399">
        <v>0</v>
      </c>
      <c r="J95" s="399">
        <v>0</v>
      </c>
      <c r="K95" s="399">
        <v>0</v>
      </c>
      <c r="L95" s="399">
        <f t="shared" si="25"/>
        <v>2</v>
      </c>
      <c r="M95" s="399">
        <f t="shared" si="26"/>
        <v>2</v>
      </c>
      <c r="N95" s="402">
        <f t="shared" si="27"/>
        <v>1</v>
      </c>
      <c r="O95" s="391">
        <f t="shared" si="28"/>
        <v>2</v>
      </c>
      <c r="P95" s="391">
        <f t="shared" si="29"/>
        <v>1</v>
      </c>
      <c r="Q95" s="391">
        <f t="shared" si="30"/>
        <v>0</v>
      </c>
      <c r="R95" s="391">
        <f t="shared" si="31"/>
        <v>0</v>
      </c>
      <c r="S95" s="391">
        <f t="shared" si="32"/>
        <v>0</v>
      </c>
    </row>
    <row r="96" spans="1:19" x14ac:dyDescent="0.15">
      <c r="A96" s="401" t="s">
        <v>186</v>
      </c>
      <c r="B96" s="400" t="s">
        <v>184</v>
      </c>
      <c r="C96" s="91" t="s">
        <v>147</v>
      </c>
      <c r="D96" s="399">
        <v>0</v>
      </c>
      <c r="E96" s="399">
        <v>0</v>
      </c>
      <c r="F96" s="399">
        <v>1</v>
      </c>
      <c r="G96" s="399">
        <v>0</v>
      </c>
      <c r="H96" s="399">
        <v>1</v>
      </c>
      <c r="I96" s="399">
        <v>2</v>
      </c>
      <c r="J96" s="399">
        <v>2</v>
      </c>
      <c r="K96" s="399">
        <v>5</v>
      </c>
      <c r="L96" s="399">
        <f t="shared" si="25"/>
        <v>11</v>
      </c>
      <c r="M96" s="399">
        <f t="shared" si="26"/>
        <v>10</v>
      </c>
      <c r="N96" s="402">
        <f t="shared" si="27"/>
        <v>5.5</v>
      </c>
      <c r="O96" s="391">
        <f t="shared" si="28"/>
        <v>1</v>
      </c>
      <c r="P96" s="391">
        <f t="shared" si="29"/>
        <v>2</v>
      </c>
      <c r="Q96" s="391">
        <f t="shared" si="30"/>
        <v>4</v>
      </c>
      <c r="R96" s="391">
        <f t="shared" si="31"/>
        <v>5</v>
      </c>
      <c r="S96" s="391">
        <f t="shared" si="32"/>
        <v>10</v>
      </c>
    </row>
    <row r="97" spans="1:19" x14ac:dyDescent="0.15">
      <c r="A97" s="401" t="s">
        <v>185</v>
      </c>
      <c r="B97" s="400" t="s">
        <v>184</v>
      </c>
      <c r="C97" s="91" t="s">
        <v>147</v>
      </c>
      <c r="D97" s="399">
        <v>1</v>
      </c>
      <c r="E97" s="399">
        <v>1</v>
      </c>
      <c r="F97" s="399">
        <v>0</v>
      </c>
      <c r="G97" s="399">
        <v>2</v>
      </c>
      <c r="H97" s="399">
        <v>1</v>
      </c>
      <c r="I97" s="399">
        <v>0</v>
      </c>
      <c r="J97" s="399">
        <v>1</v>
      </c>
      <c r="K97" s="399">
        <v>1</v>
      </c>
      <c r="L97" s="399">
        <f t="shared" ref="L97:L128" si="34">SUM(D97:K97)</f>
        <v>7</v>
      </c>
      <c r="M97" s="399">
        <f t="shared" ref="M97:M122" si="35">MAX(O97:S97)</f>
        <v>4</v>
      </c>
      <c r="N97" s="402">
        <f t="shared" ref="N97:N122" si="36">SUM(D97:K97)/2</f>
        <v>3.5</v>
      </c>
      <c r="O97" s="391">
        <f t="shared" ref="O97:O122" si="37">SUM(D97:G97)</f>
        <v>4</v>
      </c>
      <c r="P97" s="391">
        <f t="shared" ref="P97:P122" si="38">SUM(E97:H97)</f>
        <v>4</v>
      </c>
      <c r="Q97" s="391">
        <f t="shared" ref="Q97:Q122" si="39">SUM(F97:I97)</f>
        <v>3</v>
      </c>
      <c r="R97" s="391">
        <f t="shared" ref="R97:R122" si="40">SUM(G97:J97)</f>
        <v>4</v>
      </c>
      <c r="S97" s="391">
        <f t="shared" ref="S97:S122" si="41">SUM(H97:K97)</f>
        <v>3</v>
      </c>
    </row>
    <row r="98" spans="1:19" x14ac:dyDescent="0.15">
      <c r="A98" s="401" t="s">
        <v>183</v>
      </c>
      <c r="B98" s="400" t="s">
        <v>182</v>
      </c>
      <c r="C98" s="91" t="s">
        <v>147</v>
      </c>
      <c r="D98" s="399">
        <v>6</v>
      </c>
      <c r="E98" s="399">
        <v>10</v>
      </c>
      <c r="F98" s="399">
        <v>5</v>
      </c>
      <c r="G98" s="399">
        <v>6</v>
      </c>
      <c r="H98" s="399">
        <v>6</v>
      </c>
      <c r="I98" s="399">
        <v>1</v>
      </c>
      <c r="J98" s="399">
        <v>3</v>
      </c>
      <c r="K98" s="399">
        <v>6</v>
      </c>
      <c r="L98" s="399">
        <f t="shared" si="34"/>
        <v>43</v>
      </c>
      <c r="M98" s="399">
        <f t="shared" si="35"/>
        <v>27</v>
      </c>
      <c r="N98" s="402">
        <f t="shared" si="36"/>
        <v>21.5</v>
      </c>
      <c r="O98" s="391">
        <f t="shared" si="37"/>
        <v>27</v>
      </c>
      <c r="P98" s="391">
        <f t="shared" si="38"/>
        <v>27</v>
      </c>
      <c r="Q98" s="391">
        <f t="shared" si="39"/>
        <v>18</v>
      </c>
      <c r="R98" s="391">
        <f t="shared" si="40"/>
        <v>16</v>
      </c>
      <c r="S98" s="391">
        <f t="shared" si="41"/>
        <v>16</v>
      </c>
    </row>
    <row r="99" spans="1:19" x14ac:dyDescent="0.15">
      <c r="A99" s="401" t="s">
        <v>181</v>
      </c>
      <c r="B99" s="400" t="s">
        <v>180</v>
      </c>
      <c r="C99" s="91" t="s">
        <v>147</v>
      </c>
      <c r="D99" s="399">
        <v>1</v>
      </c>
      <c r="E99" s="399">
        <v>2</v>
      </c>
      <c r="F99" s="399">
        <v>0</v>
      </c>
      <c r="G99" s="399">
        <v>2</v>
      </c>
      <c r="H99" s="399">
        <v>2</v>
      </c>
      <c r="I99" s="399">
        <v>2</v>
      </c>
      <c r="J99" s="399">
        <v>4</v>
      </c>
      <c r="K99" s="399">
        <v>0</v>
      </c>
      <c r="L99" s="399">
        <f t="shared" si="34"/>
        <v>13</v>
      </c>
      <c r="M99" s="399">
        <f t="shared" si="35"/>
        <v>10</v>
      </c>
      <c r="N99" s="402">
        <f t="shared" si="36"/>
        <v>6.5</v>
      </c>
      <c r="O99" s="391">
        <f t="shared" si="37"/>
        <v>5</v>
      </c>
      <c r="P99" s="391">
        <f t="shared" si="38"/>
        <v>6</v>
      </c>
      <c r="Q99" s="391">
        <f t="shared" si="39"/>
        <v>6</v>
      </c>
      <c r="R99" s="391">
        <f t="shared" si="40"/>
        <v>10</v>
      </c>
      <c r="S99" s="391">
        <f t="shared" si="41"/>
        <v>8</v>
      </c>
    </row>
    <row r="100" spans="1:19" x14ac:dyDescent="0.15">
      <c r="A100" s="401" t="s">
        <v>179</v>
      </c>
      <c r="B100" s="400" t="s">
        <v>177</v>
      </c>
      <c r="C100" s="91" t="s">
        <v>147</v>
      </c>
      <c r="D100" s="399">
        <v>0</v>
      </c>
      <c r="E100" s="399">
        <v>0</v>
      </c>
      <c r="F100" s="399">
        <v>0</v>
      </c>
      <c r="G100" s="399">
        <v>2</v>
      </c>
      <c r="H100" s="399">
        <v>1</v>
      </c>
      <c r="I100" s="399">
        <v>2</v>
      </c>
      <c r="J100" s="399">
        <v>5</v>
      </c>
      <c r="K100" s="399">
        <v>1</v>
      </c>
      <c r="L100" s="399">
        <f t="shared" si="34"/>
        <v>11</v>
      </c>
      <c r="M100" s="399">
        <f t="shared" si="35"/>
        <v>10</v>
      </c>
      <c r="N100" s="402">
        <f t="shared" si="36"/>
        <v>5.5</v>
      </c>
      <c r="O100" s="391">
        <f t="shared" si="37"/>
        <v>2</v>
      </c>
      <c r="P100" s="391">
        <f t="shared" si="38"/>
        <v>3</v>
      </c>
      <c r="Q100" s="391">
        <f t="shared" si="39"/>
        <v>5</v>
      </c>
      <c r="R100" s="391">
        <f t="shared" si="40"/>
        <v>10</v>
      </c>
      <c r="S100" s="391">
        <f t="shared" si="41"/>
        <v>9</v>
      </c>
    </row>
    <row r="101" spans="1:19" x14ac:dyDescent="0.15">
      <c r="A101" s="401" t="s">
        <v>178</v>
      </c>
      <c r="B101" s="400" t="s">
        <v>177</v>
      </c>
      <c r="C101" s="91" t="s">
        <v>147</v>
      </c>
      <c r="D101" s="399">
        <v>1</v>
      </c>
      <c r="E101" s="399">
        <v>0</v>
      </c>
      <c r="F101" s="399">
        <v>0</v>
      </c>
      <c r="G101" s="399">
        <v>1</v>
      </c>
      <c r="H101" s="399">
        <v>0</v>
      </c>
      <c r="I101" s="399">
        <v>0</v>
      </c>
      <c r="J101" s="399">
        <v>2</v>
      </c>
      <c r="K101" s="399">
        <v>0</v>
      </c>
      <c r="L101" s="399">
        <f t="shared" si="34"/>
        <v>4</v>
      </c>
      <c r="M101" s="399">
        <f t="shared" si="35"/>
        <v>3</v>
      </c>
      <c r="N101" s="402">
        <f t="shared" si="36"/>
        <v>2</v>
      </c>
      <c r="O101" s="391">
        <f t="shared" si="37"/>
        <v>2</v>
      </c>
      <c r="P101" s="391">
        <f t="shared" si="38"/>
        <v>1</v>
      </c>
      <c r="Q101" s="391">
        <f t="shared" si="39"/>
        <v>1</v>
      </c>
      <c r="R101" s="391">
        <f t="shared" si="40"/>
        <v>3</v>
      </c>
      <c r="S101" s="391">
        <f t="shared" si="41"/>
        <v>2</v>
      </c>
    </row>
    <row r="102" spans="1:19" x14ac:dyDescent="0.15">
      <c r="A102" s="401" t="s">
        <v>176</v>
      </c>
      <c r="B102" s="400" t="s">
        <v>173</v>
      </c>
      <c r="C102" s="91" t="s">
        <v>147</v>
      </c>
      <c r="D102" s="399">
        <v>0</v>
      </c>
      <c r="E102" s="399">
        <v>0</v>
      </c>
      <c r="F102" s="399">
        <v>0</v>
      </c>
      <c r="G102" s="399">
        <v>0</v>
      </c>
      <c r="H102" s="399">
        <v>1</v>
      </c>
      <c r="I102" s="399">
        <v>1</v>
      </c>
      <c r="J102" s="399">
        <v>0</v>
      </c>
      <c r="K102" s="399">
        <v>1</v>
      </c>
      <c r="L102" s="399">
        <f t="shared" si="34"/>
        <v>3</v>
      </c>
      <c r="M102" s="399">
        <f t="shared" si="35"/>
        <v>3</v>
      </c>
      <c r="N102" s="402">
        <f t="shared" si="36"/>
        <v>1.5</v>
      </c>
      <c r="O102" s="391">
        <f t="shared" si="37"/>
        <v>0</v>
      </c>
      <c r="P102" s="391">
        <f t="shared" si="38"/>
        <v>1</v>
      </c>
      <c r="Q102" s="391">
        <f t="shared" si="39"/>
        <v>2</v>
      </c>
      <c r="R102" s="391">
        <f t="shared" si="40"/>
        <v>2</v>
      </c>
      <c r="S102" s="391">
        <f t="shared" si="41"/>
        <v>3</v>
      </c>
    </row>
    <row r="103" spans="1:19" x14ac:dyDescent="0.15">
      <c r="A103" s="401" t="s">
        <v>175</v>
      </c>
      <c r="B103" s="400" t="s">
        <v>173</v>
      </c>
      <c r="C103" s="91" t="s">
        <v>147</v>
      </c>
      <c r="D103" s="399">
        <v>0</v>
      </c>
      <c r="E103" s="399">
        <v>0</v>
      </c>
      <c r="F103" s="399">
        <v>0</v>
      </c>
      <c r="G103" s="399">
        <v>0</v>
      </c>
      <c r="H103" s="399">
        <v>1</v>
      </c>
      <c r="I103" s="399">
        <v>1</v>
      </c>
      <c r="J103" s="399">
        <v>0</v>
      </c>
      <c r="K103" s="399">
        <v>1</v>
      </c>
      <c r="L103" s="399">
        <f t="shared" si="34"/>
        <v>3</v>
      </c>
      <c r="M103" s="399">
        <f t="shared" si="35"/>
        <v>3</v>
      </c>
      <c r="N103" s="402">
        <f t="shared" si="36"/>
        <v>1.5</v>
      </c>
      <c r="O103" s="391">
        <f t="shared" si="37"/>
        <v>0</v>
      </c>
      <c r="P103" s="391">
        <f t="shared" si="38"/>
        <v>1</v>
      </c>
      <c r="Q103" s="391">
        <f t="shared" si="39"/>
        <v>2</v>
      </c>
      <c r="R103" s="391">
        <f t="shared" si="40"/>
        <v>2</v>
      </c>
      <c r="S103" s="391">
        <f t="shared" si="41"/>
        <v>3</v>
      </c>
    </row>
    <row r="104" spans="1:19" x14ac:dyDescent="0.15">
      <c r="A104" s="401" t="s">
        <v>174</v>
      </c>
      <c r="B104" s="400" t="s">
        <v>173</v>
      </c>
      <c r="C104" s="91" t="s">
        <v>147</v>
      </c>
      <c r="D104" s="399">
        <v>0</v>
      </c>
      <c r="E104" s="399">
        <v>0</v>
      </c>
      <c r="F104" s="399">
        <v>4</v>
      </c>
      <c r="G104" s="399">
        <v>0</v>
      </c>
      <c r="H104" s="399">
        <v>2</v>
      </c>
      <c r="I104" s="399">
        <v>1</v>
      </c>
      <c r="J104" s="399">
        <v>0</v>
      </c>
      <c r="K104" s="399">
        <v>2</v>
      </c>
      <c r="L104" s="399">
        <f t="shared" si="34"/>
        <v>9</v>
      </c>
      <c r="M104" s="399">
        <f t="shared" si="35"/>
        <v>7</v>
      </c>
      <c r="N104" s="402">
        <f t="shared" si="36"/>
        <v>4.5</v>
      </c>
      <c r="O104" s="391">
        <f t="shared" si="37"/>
        <v>4</v>
      </c>
      <c r="P104" s="391">
        <f t="shared" si="38"/>
        <v>6</v>
      </c>
      <c r="Q104" s="391">
        <f t="shared" si="39"/>
        <v>7</v>
      </c>
      <c r="R104" s="391">
        <f t="shared" si="40"/>
        <v>3</v>
      </c>
      <c r="S104" s="391">
        <f t="shared" si="41"/>
        <v>5</v>
      </c>
    </row>
    <row r="105" spans="1:19" x14ac:dyDescent="0.15">
      <c r="A105" s="401" t="s">
        <v>172</v>
      </c>
      <c r="B105" s="400" t="s">
        <v>167</v>
      </c>
      <c r="C105" s="91" t="s">
        <v>147</v>
      </c>
      <c r="D105" s="399">
        <v>5</v>
      </c>
      <c r="E105" s="399">
        <v>1</v>
      </c>
      <c r="F105" s="399">
        <v>1</v>
      </c>
      <c r="G105" s="399">
        <v>2</v>
      </c>
      <c r="H105" s="399">
        <v>4</v>
      </c>
      <c r="I105" s="399">
        <v>3</v>
      </c>
      <c r="J105" s="399">
        <v>1</v>
      </c>
      <c r="K105" s="399">
        <v>0</v>
      </c>
      <c r="L105" s="399">
        <f t="shared" si="34"/>
        <v>17</v>
      </c>
      <c r="M105" s="399">
        <f t="shared" si="35"/>
        <v>10</v>
      </c>
      <c r="N105" s="402">
        <f t="shared" si="36"/>
        <v>8.5</v>
      </c>
      <c r="O105" s="391">
        <f t="shared" si="37"/>
        <v>9</v>
      </c>
      <c r="P105" s="391">
        <f t="shared" si="38"/>
        <v>8</v>
      </c>
      <c r="Q105" s="391">
        <f t="shared" si="39"/>
        <v>10</v>
      </c>
      <c r="R105" s="391">
        <f t="shared" si="40"/>
        <v>10</v>
      </c>
      <c r="S105" s="391">
        <f t="shared" si="41"/>
        <v>8</v>
      </c>
    </row>
    <row r="106" spans="1:19" x14ac:dyDescent="0.15">
      <c r="A106" s="401" t="s">
        <v>171</v>
      </c>
      <c r="B106" s="400" t="s">
        <v>167</v>
      </c>
      <c r="C106" s="91" t="s">
        <v>147</v>
      </c>
      <c r="D106" s="399">
        <v>0</v>
      </c>
      <c r="E106" s="399">
        <v>1</v>
      </c>
      <c r="F106" s="399">
        <v>3</v>
      </c>
      <c r="G106" s="399">
        <v>2</v>
      </c>
      <c r="H106" s="399">
        <v>2</v>
      </c>
      <c r="I106" s="399">
        <v>2</v>
      </c>
      <c r="J106" s="399">
        <v>6</v>
      </c>
      <c r="K106" s="399">
        <v>1</v>
      </c>
      <c r="L106" s="399">
        <f t="shared" si="34"/>
        <v>17</v>
      </c>
      <c r="M106" s="399">
        <f t="shared" si="35"/>
        <v>12</v>
      </c>
      <c r="N106" s="402">
        <f t="shared" si="36"/>
        <v>8.5</v>
      </c>
      <c r="O106" s="391">
        <f t="shared" si="37"/>
        <v>6</v>
      </c>
      <c r="P106" s="391">
        <f t="shared" si="38"/>
        <v>8</v>
      </c>
      <c r="Q106" s="391">
        <f t="shared" si="39"/>
        <v>9</v>
      </c>
      <c r="R106" s="391">
        <f t="shared" si="40"/>
        <v>12</v>
      </c>
      <c r="S106" s="391">
        <f t="shared" si="41"/>
        <v>11</v>
      </c>
    </row>
    <row r="107" spans="1:19" x14ac:dyDescent="0.15">
      <c r="A107" s="401" t="s">
        <v>170</v>
      </c>
      <c r="B107" s="400" t="s">
        <v>167</v>
      </c>
      <c r="C107" s="91" t="s">
        <v>147</v>
      </c>
      <c r="D107" s="399">
        <v>0</v>
      </c>
      <c r="E107" s="399">
        <v>0</v>
      </c>
      <c r="F107" s="399">
        <v>1</v>
      </c>
      <c r="G107" s="399">
        <v>0</v>
      </c>
      <c r="H107" s="399">
        <v>1</v>
      </c>
      <c r="I107" s="399">
        <v>2</v>
      </c>
      <c r="J107" s="399">
        <v>0</v>
      </c>
      <c r="K107" s="399">
        <v>0</v>
      </c>
      <c r="L107" s="399">
        <f t="shared" si="34"/>
        <v>4</v>
      </c>
      <c r="M107" s="399">
        <f t="shared" si="35"/>
        <v>4</v>
      </c>
      <c r="N107" s="402">
        <f t="shared" si="36"/>
        <v>2</v>
      </c>
      <c r="O107" s="391">
        <f t="shared" si="37"/>
        <v>1</v>
      </c>
      <c r="P107" s="391">
        <f t="shared" si="38"/>
        <v>2</v>
      </c>
      <c r="Q107" s="391">
        <f t="shared" si="39"/>
        <v>4</v>
      </c>
      <c r="R107" s="391">
        <f t="shared" si="40"/>
        <v>3</v>
      </c>
      <c r="S107" s="391">
        <f t="shared" si="41"/>
        <v>3</v>
      </c>
    </row>
    <row r="108" spans="1:19" x14ac:dyDescent="0.15">
      <c r="A108" s="401" t="s">
        <v>169</v>
      </c>
      <c r="B108" s="400" t="s">
        <v>167</v>
      </c>
      <c r="C108" s="91" t="s">
        <v>147</v>
      </c>
      <c r="D108" s="399">
        <v>1</v>
      </c>
      <c r="E108" s="399">
        <v>1</v>
      </c>
      <c r="F108" s="399">
        <v>1</v>
      </c>
      <c r="G108" s="399">
        <v>0</v>
      </c>
      <c r="H108" s="399">
        <v>0</v>
      </c>
      <c r="I108" s="399">
        <v>1</v>
      </c>
      <c r="J108" s="399">
        <v>1</v>
      </c>
      <c r="K108" s="399">
        <v>2</v>
      </c>
      <c r="L108" s="399">
        <f t="shared" si="34"/>
        <v>7</v>
      </c>
      <c r="M108" s="399">
        <f t="shared" si="35"/>
        <v>4</v>
      </c>
      <c r="N108" s="402">
        <f t="shared" si="36"/>
        <v>3.5</v>
      </c>
      <c r="O108" s="391">
        <f t="shared" si="37"/>
        <v>3</v>
      </c>
      <c r="P108" s="391">
        <f t="shared" si="38"/>
        <v>2</v>
      </c>
      <c r="Q108" s="391">
        <f t="shared" si="39"/>
        <v>2</v>
      </c>
      <c r="R108" s="391">
        <f t="shared" si="40"/>
        <v>2</v>
      </c>
      <c r="S108" s="391">
        <f t="shared" si="41"/>
        <v>4</v>
      </c>
    </row>
    <row r="109" spans="1:19" x14ac:dyDescent="0.15">
      <c r="A109" s="401" t="s">
        <v>168</v>
      </c>
      <c r="B109" s="400" t="s">
        <v>167</v>
      </c>
      <c r="C109" s="91" t="s">
        <v>147</v>
      </c>
      <c r="D109" s="399">
        <v>0</v>
      </c>
      <c r="E109" s="399">
        <v>0</v>
      </c>
      <c r="F109" s="399">
        <v>0</v>
      </c>
      <c r="G109" s="399">
        <v>2</v>
      </c>
      <c r="H109" s="399">
        <v>0</v>
      </c>
      <c r="I109" s="399">
        <v>2</v>
      </c>
      <c r="J109" s="399">
        <v>0</v>
      </c>
      <c r="K109" s="399">
        <v>0</v>
      </c>
      <c r="L109" s="399">
        <f t="shared" si="34"/>
        <v>4</v>
      </c>
      <c r="M109" s="399">
        <f t="shared" si="35"/>
        <v>4</v>
      </c>
      <c r="N109" s="402">
        <f t="shared" si="36"/>
        <v>2</v>
      </c>
      <c r="O109" s="391">
        <f t="shared" si="37"/>
        <v>2</v>
      </c>
      <c r="P109" s="391">
        <f t="shared" si="38"/>
        <v>2</v>
      </c>
      <c r="Q109" s="391">
        <f t="shared" si="39"/>
        <v>4</v>
      </c>
      <c r="R109" s="391">
        <f t="shared" si="40"/>
        <v>4</v>
      </c>
      <c r="S109" s="391">
        <f t="shared" si="41"/>
        <v>2</v>
      </c>
    </row>
    <row r="110" spans="1:19" x14ac:dyDescent="0.15">
      <c r="A110" s="401" t="s">
        <v>166</v>
      </c>
      <c r="B110" s="400" t="s">
        <v>165</v>
      </c>
      <c r="C110" s="91" t="s">
        <v>147</v>
      </c>
      <c r="D110" s="399">
        <v>0</v>
      </c>
      <c r="E110" s="399">
        <v>0</v>
      </c>
      <c r="F110" s="399">
        <v>0</v>
      </c>
      <c r="G110" s="399">
        <v>1</v>
      </c>
      <c r="H110" s="399">
        <v>2</v>
      </c>
      <c r="I110" s="399">
        <v>2</v>
      </c>
      <c r="J110" s="399">
        <v>1</v>
      </c>
      <c r="K110" s="399">
        <v>1</v>
      </c>
      <c r="L110" s="399">
        <f t="shared" si="34"/>
        <v>7</v>
      </c>
      <c r="M110" s="399">
        <f t="shared" si="35"/>
        <v>6</v>
      </c>
      <c r="N110" s="402">
        <f t="shared" si="36"/>
        <v>3.5</v>
      </c>
      <c r="O110" s="391">
        <f t="shared" si="37"/>
        <v>1</v>
      </c>
      <c r="P110" s="391">
        <f t="shared" si="38"/>
        <v>3</v>
      </c>
      <c r="Q110" s="391">
        <f t="shared" si="39"/>
        <v>5</v>
      </c>
      <c r="R110" s="391">
        <f t="shared" si="40"/>
        <v>6</v>
      </c>
      <c r="S110" s="391">
        <f t="shared" si="41"/>
        <v>6</v>
      </c>
    </row>
    <row r="111" spans="1:19" x14ac:dyDescent="0.15">
      <c r="A111" s="401" t="s">
        <v>164</v>
      </c>
      <c r="B111" s="400" t="s">
        <v>158</v>
      </c>
      <c r="C111" s="91" t="s">
        <v>147</v>
      </c>
      <c r="D111" s="399">
        <v>1</v>
      </c>
      <c r="E111" s="399">
        <v>0</v>
      </c>
      <c r="F111" s="399">
        <v>0</v>
      </c>
      <c r="G111" s="399">
        <v>2</v>
      </c>
      <c r="H111" s="399">
        <v>1</v>
      </c>
      <c r="I111" s="399">
        <v>0</v>
      </c>
      <c r="J111" s="399">
        <v>0</v>
      </c>
      <c r="K111" s="399">
        <v>0</v>
      </c>
      <c r="L111" s="399">
        <f t="shared" si="34"/>
        <v>4</v>
      </c>
      <c r="M111" s="399">
        <f t="shared" si="35"/>
        <v>3</v>
      </c>
      <c r="N111" s="402">
        <f t="shared" si="36"/>
        <v>2</v>
      </c>
      <c r="O111" s="391">
        <f t="shared" si="37"/>
        <v>3</v>
      </c>
      <c r="P111" s="391">
        <f t="shared" si="38"/>
        <v>3</v>
      </c>
      <c r="Q111" s="391">
        <f t="shared" si="39"/>
        <v>3</v>
      </c>
      <c r="R111" s="391">
        <f t="shared" si="40"/>
        <v>3</v>
      </c>
      <c r="S111" s="391">
        <f t="shared" si="41"/>
        <v>1</v>
      </c>
    </row>
    <row r="112" spans="1:19" x14ac:dyDescent="0.15">
      <c r="A112" s="401" t="s">
        <v>163</v>
      </c>
      <c r="B112" s="400" t="s">
        <v>162</v>
      </c>
      <c r="C112" s="91" t="s">
        <v>147</v>
      </c>
      <c r="D112" s="399">
        <v>0</v>
      </c>
      <c r="E112" s="399">
        <v>0</v>
      </c>
      <c r="F112" s="399">
        <v>0</v>
      </c>
      <c r="G112" s="399">
        <v>0</v>
      </c>
      <c r="H112" s="399">
        <v>1</v>
      </c>
      <c r="I112" s="399">
        <v>0</v>
      </c>
      <c r="J112" s="399">
        <v>0</v>
      </c>
      <c r="K112" s="399">
        <v>1</v>
      </c>
      <c r="L112" s="399">
        <f t="shared" si="34"/>
        <v>2</v>
      </c>
      <c r="M112" s="399">
        <f t="shared" si="35"/>
        <v>2</v>
      </c>
      <c r="N112" s="402">
        <f t="shared" si="36"/>
        <v>1</v>
      </c>
      <c r="O112" s="391">
        <f t="shared" si="37"/>
        <v>0</v>
      </c>
      <c r="P112" s="391">
        <f t="shared" si="38"/>
        <v>1</v>
      </c>
      <c r="Q112" s="391">
        <f t="shared" si="39"/>
        <v>1</v>
      </c>
      <c r="R112" s="391">
        <f t="shared" si="40"/>
        <v>1</v>
      </c>
      <c r="S112" s="391">
        <f t="shared" si="41"/>
        <v>2</v>
      </c>
    </row>
    <row r="113" spans="1:19" x14ac:dyDescent="0.15">
      <c r="A113" s="401" t="s">
        <v>161</v>
      </c>
      <c r="B113" s="400" t="s">
        <v>158</v>
      </c>
      <c r="C113" s="91" t="s">
        <v>147</v>
      </c>
      <c r="D113" s="399">
        <v>0</v>
      </c>
      <c r="E113" s="399">
        <v>0</v>
      </c>
      <c r="F113" s="399">
        <v>4</v>
      </c>
      <c r="G113" s="399">
        <v>2</v>
      </c>
      <c r="H113" s="399">
        <v>3</v>
      </c>
      <c r="I113" s="399">
        <v>3</v>
      </c>
      <c r="J113" s="399">
        <v>6</v>
      </c>
      <c r="K113" s="399">
        <v>3</v>
      </c>
      <c r="L113" s="399">
        <f t="shared" si="34"/>
        <v>21</v>
      </c>
      <c r="M113" s="399">
        <f t="shared" si="35"/>
        <v>15</v>
      </c>
      <c r="N113" s="402">
        <f t="shared" si="36"/>
        <v>10.5</v>
      </c>
      <c r="O113" s="391">
        <f t="shared" si="37"/>
        <v>6</v>
      </c>
      <c r="P113" s="391">
        <f t="shared" si="38"/>
        <v>9</v>
      </c>
      <c r="Q113" s="391">
        <f t="shared" si="39"/>
        <v>12</v>
      </c>
      <c r="R113" s="391">
        <f t="shared" si="40"/>
        <v>14</v>
      </c>
      <c r="S113" s="391">
        <f t="shared" si="41"/>
        <v>15</v>
      </c>
    </row>
    <row r="114" spans="1:19" x14ac:dyDescent="0.15">
      <c r="A114" s="401" t="s">
        <v>160</v>
      </c>
      <c r="B114" s="400" t="s">
        <v>158</v>
      </c>
      <c r="C114" s="91" t="s">
        <v>147</v>
      </c>
      <c r="D114" s="399">
        <v>0</v>
      </c>
      <c r="E114" s="399">
        <v>1</v>
      </c>
      <c r="F114" s="399">
        <v>1</v>
      </c>
      <c r="G114" s="399">
        <v>4</v>
      </c>
      <c r="H114" s="399">
        <v>2</v>
      </c>
      <c r="I114" s="399">
        <v>2</v>
      </c>
      <c r="J114" s="399">
        <v>3</v>
      </c>
      <c r="K114" s="399">
        <v>2</v>
      </c>
      <c r="L114" s="399">
        <f t="shared" si="34"/>
        <v>15</v>
      </c>
      <c r="M114" s="399">
        <f t="shared" si="35"/>
        <v>11</v>
      </c>
      <c r="N114" s="402">
        <f t="shared" si="36"/>
        <v>7.5</v>
      </c>
      <c r="O114" s="391">
        <f t="shared" si="37"/>
        <v>6</v>
      </c>
      <c r="P114" s="391">
        <f t="shared" si="38"/>
        <v>8</v>
      </c>
      <c r="Q114" s="391">
        <f t="shared" si="39"/>
        <v>9</v>
      </c>
      <c r="R114" s="391">
        <f t="shared" si="40"/>
        <v>11</v>
      </c>
      <c r="S114" s="391">
        <f t="shared" si="41"/>
        <v>9</v>
      </c>
    </row>
    <row r="115" spans="1:19" x14ac:dyDescent="0.15">
      <c r="A115" s="401" t="s">
        <v>159</v>
      </c>
      <c r="B115" s="400" t="s">
        <v>158</v>
      </c>
      <c r="C115" s="91" t="s">
        <v>147</v>
      </c>
      <c r="D115" s="399">
        <v>7</v>
      </c>
      <c r="E115" s="399">
        <v>11</v>
      </c>
      <c r="F115" s="399">
        <v>1</v>
      </c>
      <c r="G115" s="399">
        <v>10</v>
      </c>
      <c r="H115" s="399">
        <v>12</v>
      </c>
      <c r="I115" s="399">
        <v>16</v>
      </c>
      <c r="J115" s="399">
        <v>18</v>
      </c>
      <c r="K115" s="399">
        <v>8</v>
      </c>
      <c r="L115" s="399">
        <f t="shared" si="34"/>
        <v>83</v>
      </c>
      <c r="M115" s="399">
        <f t="shared" si="35"/>
        <v>56</v>
      </c>
      <c r="N115" s="402">
        <f t="shared" si="36"/>
        <v>41.5</v>
      </c>
      <c r="O115" s="391">
        <f t="shared" si="37"/>
        <v>29</v>
      </c>
      <c r="P115" s="391">
        <f t="shared" si="38"/>
        <v>34</v>
      </c>
      <c r="Q115" s="391">
        <f t="shared" si="39"/>
        <v>39</v>
      </c>
      <c r="R115" s="391">
        <f t="shared" si="40"/>
        <v>56</v>
      </c>
      <c r="S115" s="391">
        <f t="shared" si="41"/>
        <v>54</v>
      </c>
    </row>
    <row r="116" spans="1:19" x14ac:dyDescent="0.15">
      <c r="A116" s="401" t="s">
        <v>157</v>
      </c>
      <c r="B116" s="400" t="s">
        <v>151</v>
      </c>
      <c r="C116" s="91" t="s">
        <v>147</v>
      </c>
      <c r="D116" s="399">
        <v>0</v>
      </c>
      <c r="E116" s="399">
        <v>0</v>
      </c>
      <c r="F116" s="399">
        <v>0</v>
      </c>
      <c r="G116" s="399">
        <v>0</v>
      </c>
      <c r="H116" s="399">
        <v>0</v>
      </c>
      <c r="I116" s="399">
        <v>0</v>
      </c>
      <c r="J116" s="399">
        <v>0</v>
      </c>
      <c r="K116" s="399">
        <v>0</v>
      </c>
      <c r="L116" s="399">
        <f t="shared" si="34"/>
        <v>0</v>
      </c>
      <c r="M116" s="399">
        <f t="shared" si="35"/>
        <v>0</v>
      </c>
      <c r="N116" s="402">
        <f t="shared" si="36"/>
        <v>0</v>
      </c>
      <c r="O116" s="391">
        <f t="shared" si="37"/>
        <v>0</v>
      </c>
      <c r="P116" s="391">
        <f t="shared" si="38"/>
        <v>0</v>
      </c>
      <c r="Q116" s="391">
        <f t="shared" si="39"/>
        <v>0</v>
      </c>
      <c r="R116" s="391">
        <f t="shared" si="40"/>
        <v>0</v>
      </c>
      <c r="S116" s="391">
        <f t="shared" si="41"/>
        <v>0</v>
      </c>
    </row>
    <row r="117" spans="1:19" x14ac:dyDescent="0.15">
      <c r="A117" s="401" t="s">
        <v>156</v>
      </c>
      <c r="B117" s="400" t="s">
        <v>155</v>
      </c>
      <c r="C117" s="91" t="s">
        <v>147</v>
      </c>
      <c r="D117" s="399">
        <v>0</v>
      </c>
      <c r="E117" s="399">
        <v>0</v>
      </c>
      <c r="F117" s="399">
        <v>0</v>
      </c>
      <c r="G117" s="399">
        <v>0</v>
      </c>
      <c r="H117" s="399">
        <v>0</v>
      </c>
      <c r="I117" s="399">
        <v>0</v>
      </c>
      <c r="J117" s="399">
        <v>1</v>
      </c>
      <c r="K117" s="399">
        <v>0</v>
      </c>
      <c r="L117" s="399">
        <f t="shared" si="34"/>
        <v>1</v>
      </c>
      <c r="M117" s="399">
        <f t="shared" si="35"/>
        <v>1</v>
      </c>
      <c r="N117" s="402">
        <f t="shared" si="36"/>
        <v>0.5</v>
      </c>
      <c r="O117" s="391">
        <f t="shared" si="37"/>
        <v>0</v>
      </c>
      <c r="P117" s="391">
        <f t="shared" si="38"/>
        <v>0</v>
      </c>
      <c r="Q117" s="391">
        <f t="shared" si="39"/>
        <v>0</v>
      </c>
      <c r="R117" s="391">
        <f t="shared" si="40"/>
        <v>1</v>
      </c>
      <c r="S117" s="391">
        <f t="shared" si="41"/>
        <v>1</v>
      </c>
    </row>
    <row r="118" spans="1:19" x14ac:dyDescent="0.15">
      <c r="A118" s="401" t="s">
        <v>154</v>
      </c>
      <c r="B118" s="400" t="s">
        <v>153</v>
      </c>
      <c r="C118" s="91" t="s">
        <v>147</v>
      </c>
      <c r="D118" s="399">
        <v>1</v>
      </c>
      <c r="E118" s="399">
        <v>0</v>
      </c>
      <c r="F118" s="399">
        <v>0</v>
      </c>
      <c r="G118" s="399">
        <v>0</v>
      </c>
      <c r="H118" s="399">
        <v>1</v>
      </c>
      <c r="I118" s="399">
        <v>1</v>
      </c>
      <c r="J118" s="399">
        <v>1</v>
      </c>
      <c r="K118" s="399">
        <v>0</v>
      </c>
      <c r="L118" s="399">
        <f t="shared" si="34"/>
        <v>4</v>
      </c>
      <c r="M118" s="399">
        <f t="shared" si="35"/>
        <v>3</v>
      </c>
      <c r="N118" s="402">
        <f t="shared" si="36"/>
        <v>2</v>
      </c>
      <c r="O118" s="391">
        <f t="shared" si="37"/>
        <v>1</v>
      </c>
      <c r="P118" s="391">
        <f t="shared" si="38"/>
        <v>1</v>
      </c>
      <c r="Q118" s="391">
        <f t="shared" si="39"/>
        <v>2</v>
      </c>
      <c r="R118" s="391">
        <f t="shared" si="40"/>
        <v>3</v>
      </c>
      <c r="S118" s="391">
        <f t="shared" si="41"/>
        <v>3</v>
      </c>
    </row>
    <row r="119" spans="1:19" x14ac:dyDescent="0.15">
      <c r="A119" s="401" t="s">
        <v>152</v>
      </c>
      <c r="B119" s="400" t="s">
        <v>151</v>
      </c>
      <c r="C119" s="91" t="s">
        <v>147</v>
      </c>
      <c r="D119" s="399">
        <v>0</v>
      </c>
      <c r="E119" s="399">
        <v>0</v>
      </c>
      <c r="F119" s="399">
        <v>0</v>
      </c>
      <c r="G119" s="399">
        <v>0</v>
      </c>
      <c r="H119" s="399">
        <v>0</v>
      </c>
      <c r="I119" s="399">
        <v>0</v>
      </c>
      <c r="J119" s="399">
        <v>0</v>
      </c>
      <c r="K119" s="399">
        <v>0</v>
      </c>
      <c r="L119" s="399">
        <f t="shared" si="34"/>
        <v>0</v>
      </c>
      <c r="M119" s="399">
        <f t="shared" si="35"/>
        <v>0</v>
      </c>
      <c r="N119" s="402">
        <f t="shared" si="36"/>
        <v>0</v>
      </c>
      <c r="O119" s="391">
        <f t="shared" si="37"/>
        <v>0</v>
      </c>
      <c r="P119" s="391">
        <f t="shared" si="38"/>
        <v>0</v>
      </c>
      <c r="Q119" s="391">
        <f t="shared" si="39"/>
        <v>0</v>
      </c>
      <c r="R119" s="391">
        <f t="shared" si="40"/>
        <v>0</v>
      </c>
      <c r="S119" s="391">
        <f t="shared" si="41"/>
        <v>0</v>
      </c>
    </row>
    <row r="120" spans="1:19" x14ac:dyDescent="0.15">
      <c r="A120" s="401" t="s">
        <v>20</v>
      </c>
      <c r="B120" s="400" t="s">
        <v>150</v>
      </c>
      <c r="C120" s="91" t="s">
        <v>147</v>
      </c>
      <c r="D120" s="398">
        <v>0</v>
      </c>
      <c r="E120" s="398">
        <v>2</v>
      </c>
      <c r="F120" s="398">
        <v>5</v>
      </c>
      <c r="G120" s="398">
        <v>5</v>
      </c>
      <c r="H120" s="398">
        <v>4</v>
      </c>
      <c r="I120" s="398">
        <v>1</v>
      </c>
      <c r="J120" s="398">
        <v>6</v>
      </c>
      <c r="K120" s="398">
        <v>2</v>
      </c>
      <c r="L120" s="398">
        <f t="shared" si="34"/>
        <v>25</v>
      </c>
      <c r="M120" s="398">
        <f t="shared" si="35"/>
        <v>16</v>
      </c>
      <c r="N120" s="397">
        <f t="shared" si="36"/>
        <v>12.5</v>
      </c>
      <c r="O120" s="391">
        <f t="shared" si="37"/>
        <v>12</v>
      </c>
      <c r="P120" s="391">
        <f t="shared" si="38"/>
        <v>16</v>
      </c>
      <c r="Q120" s="391">
        <f t="shared" si="39"/>
        <v>15</v>
      </c>
      <c r="R120" s="391">
        <f t="shared" si="40"/>
        <v>16</v>
      </c>
      <c r="S120" s="391">
        <f t="shared" si="41"/>
        <v>13</v>
      </c>
    </row>
    <row r="121" spans="1:19" x14ac:dyDescent="0.15">
      <c r="A121" s="401" t="s">
        <v>149</v>
      </c>
      <c r="B121" s="400" t="s">
        <v>148</v>
      </c>
      <c r="C121" s="91" t="s">
        <v>147</v>
      </c>
      <c r="D121" s="398">
        <v>1</v>
      </c>
      <c r="E121" s="398">
        <v>0</v>
      </c>
      <c r="F121" s="398">
        <v>2</v>
      </c>
      <c r="G121" s="398">
        <v>3</v>
      </c>
      <c r="H121" s="398">
        <v>4</v>
      </c>
      <c r="I121" s="398">
        <v>4</v>
      </c>
      <c r="J121" s="398">
        <v>3</v>
      </c>
      <c r="K121" s="398">
        <v>2</v>
      </c>
      <c r="L121" s="398">
        <f t="shared" si="34"/>
        <v>19</v>
      </c>
      <c r="M121" s="398">
        <f t="shared" si="35"/>
        <v>14</v>
      </c>
      <c r="N121" s="397">
        <f t="shared" si="36"/>
        <v>9.5</v>
      </c>
      <c r="O121" s="391">
        <f t="shared" si="37"/>
        <v>6</v>
      </c>
      <c r="P121" s="391">
        <f t="shared" si="38"/>
        <v>9</v>
      </c>
      <c r="Q121" s="391">
        <f t="shared" si="39"/>
        <v>13</v>
      </c>
      <c r="R121" s="391">
        <f t="shared" si="40"/>
        <v>14</v>
      </c>
      <c r="S121" s="391">
        <f t="shared" si="41"/>
        <v>13</v>
      </c>
    </row>
    <row r="122" spans="1:19" ht="22.5" customHeight="1" thickBot="1" x14ac:dyDescent="0.2">
      <c r="A122" s="396" t="s">
        <v>92</v>
      </c>
      <c r="B122" s="395" t="s">
        <v>146</v>
      </c>
      <c r="C122" s="394"/>
      <c r="D122" s="393">
        <f t="shared" ref="D122:K122" si="42">SUM(D94:D121)</f>
        <v>33</v>
      </c>
      <c r="E122" s="393">
        <f t="shared" si="42"/>
        <v>32</v>
      </c>
      <c r="F122" s="393">
        <f t="shared" si="42"/>
        <v>35</v>
      </c>
      <c r="G122" s="393">
        <f t="shared" si="42"/>
        <v>53</v>
      </c>
      <c r="H122" s="393">
        <f t="shared" si="42"/>
        <v>56</v>
      </c>
      <c r="I122" s="393">
        <f t="shared" si="42"/>
        <v>59</v>
      </c>
      <c r="J122" s="393">
        <f t="shared" si="42"/>
        <v>71</v>
      </c>
      <c r="K122" s="393">
        <f t="shared" si="42"/>
        <v>47</v>
      </c>
      <c r="L122" s="393">
        <f t="shared" si="34"/>
        <v>386</v>
      </c>
      <c r="M122" s="393">
        <f t="shared" si="35"/>
        <v>239</v>
      </c>
      <c r="N122" s="392">
        <f t="shared" si="36"/>
        <v>193</v>
      </c>
      <c r="O122" s="391">
        <f t="shared" si="37"/>
        <v>153</v>
      </c>
      <c r="P122" s="391">
        <f t="shared" si="38"/>
        <v>176</v>
      </c>
      <c r="Q122" s="391">
        <f t="shared" si="39"/>
        <v>203</v>
      </c>
      <c r="R122" s="391">
        <f t="shared" si="40"/>
        <v>239</v>
      </c>
      <c r="S122" s="391">
        <f t="shared" si="41"/>
        <v>233</v>
      </c>
    </row>
    <row r="123" spans="1:19" x14ac:dyDescent="0.15">
      <c r="A123" s="45" t="s">
        <v>197</v>
      </c>
      <c r="B123" s="45"/>
      <c r="C123" s="45"/>
      <c r="D123" s="413"/>
      <c r="E123" s="413"/>
      <c r="F123" s="389"/>
      <c r="G123" s="414"/>
      <c r="H123" s="389"/>
      <c r="I123" s="389"/>
      <c r="J123" s="389"/>
      <c r="K123" s="389"/>
      <c r="L123" s="389"/>
      <c r="M123" s="389"/>
      <c r="N123" s="389"/>
      <c r="O123" s="391"/>
      <c r="P123" s="391"/>
      <c r="Q123" s="391"/>
      <c r="R123" s="391"/>
      <c r="S123" s="391"/>
    </row>
    <row r="124" spans="1:19" ht="14" thickBot="1" x14ac:dyDescent="0.2">
      <c r="A124" s="45"/>
      <c r="B124" s="45" t="s">
        <v>200</v>
      </c>
      <c r="C124" s="47"/>
      <c r="D124" s="389"/>
      <c r="E124" s="413"/>
      <c r="F124" s="389"/>
      <c r="G124" s="389"/>
      <c r="H124" s="389"/>
      <c r="I124" s="389"/>
      <c r="J124" s="389"/>
      <c r="K124" s="389"/>
      <c r="L124" s="389"/>
      <c r="M124" s="389"/>
      <c r="N124" s="389"/>
      <c r="O124" s="391"/>
      <c r="P124" s="391"/>
      <c r="Q124" s="391"/>
      <c r="R124" s="391"/>
      <c r="S124" s="391"/>
    </row>
    <row r="125" spans="1:19" ht="22" x14ac:dyDescent="0.15">
      <c r="A125" s="412" t="s">
        <v>195</v>
      </c>
      <c r="B125" s="411"/>
      <c r="C125" s="300" t="s">
        <v>194</v>
      </c>
      <c r="D125" s="410" t="s">
        <v>127</v>
      </c>
      <c r="E125" s="410" t="s">
        <v>126</v>
      </c>
      <c r="F125" s="410" t="s">
        <v>125</v>
      </c>
      <c r="G125" s="410" t="s">
        <v>124</v>
      </c>
      <c r="H125" s="410" t="s">
        <v>123</v>
      </c>
      <c r="I125" s="410" t="s">
        <v>122</v>
      </c>
      <c r="J125" s="410" t="s">
        <v>121</v>
      </c>
      <c r="K125" s="410" t="s">
        <v>120</v>
      </c>
      <c r="L125" s="410" t="s">
        <v>193</v>
      </c>
      <c r="M125" s="410" t="s">
        <v>11</v>
      </c>
      <c r="N125" s="409" t="s">
        <v>192</v>
      </c>
      <c r="O125" s="408">
        <v>0.29166666666666669</v>
      </c>
      <c r="P125" s="408">
        <v>0.30208333333333331</v>
      </c>
      <c r="Q125" s="408">
        <v>0.3125</v>
      </c>
      <c r="R125" s="408">
        <v>0.32291666666666669</v>
      </c>
      <c r="S125" s="408">
        <v>0.33333333333333331</v>
      </c>
    </row>
    <row r="126" spans="1:19" x14ac:dyDescent="0.15">
      <c r="A126" s="401" t="s">
        <v>189</v>
      </c>
      <c r="B126" s="400" t="s">
        <v>188</v>
      </c>
      <c r="C126" s="91" t="s">
        <v>191</v>
      </c>
      <c r="D126" s="399">
        <v>15</v>
      </c>
      <c r="E126" s="399">
        <v>36</v>
      </c>
      <c r="F126" s="399">
        <v>33</v>
      </c>
      <c r="G126" s="399">
        <v>45</v>
      </c>
      <c r="H126" s="399">
        <v>56</v>
      </c>
      <c r="I126" s="399">
        <v>66</v>
      </c>
      <c r="J126" s="399">
        <v>59</v>
      </c>
      <c r="K126" s="399">
        <v>31</v>
      </c>
      <c r="L126" s="399">
        <f t="shared" ref="L126:L157" si="43">SUM(D126:K126)</f>
        <v>341</v>
      </c>
      <c r="M126" s="399">
        <f t="shared" ref="M126:M157" si="44">MAX(O126:S126)</f>
        <v>226</v>
      </c>
      <c r="N126" s="402">
        <f t="shared" ref="N126:N157" si="45">SUM(D126:K126)/2</f>
        <v>170.5</v>
      </c>
      <c r="O126" s="391">
        <f t="shared" ref="O126:O157" si="46">SUM(D126:G126)</f>
        <v>129</v>
      </c>
      <c r="P126" s="391">
        <f t="shared" ref="P126:P157" si="47">SUM(E126:H126)</f>
        <v>170</v>
      </c>
      <c r="Q126" s="391">
        <f t="shared" ref="Q126:Q157" si="48">SUM(F126:I126)</f>
        <v>200</v>
      </c>
      <c r="R126" s="391">
        <f t="shared" ref="R126:R157" si="49">SUM(G126:J126)</f>
        <v>226</v>
      </c>
      <c r="S126" s="391">
        <f t="shared" ref="S126:S157" si="50">SUM(H126:K126)</f>
        <v>212</v>
      </c>
    </row>
    <row r="127" spans="1:19" x14ac:dyDescent="0.15">
      <c r="A127" s="401" t="s">
        <v>187</v>
      </c>
      <c r="B127" s="400" t="s">
        <v>184</v>
      </c>
      <c r="C127" s="91" t="s">
        <v>191</v>
      </c>
      <c r="D127" s="399">
        <v>4</v>
      </c>
      <c r="E127" s="399">
        <v>17</v>
      </c>
      <c r="F127" s="399">
        <v>7</v>
      </c>
      <c r="G127" s="399">
        <v>15</v>
      </c>
      <c r="H127" s="399">
        <v>18</v>
      </c>
      <c r="I127" s="399">
        <v>17</v>
      </c>
      <c r="J127" s="399">
        <v>11</v>
      </c>
      <c r="K127" s="399">
        <v>7</v>
      </c>
      <c r="L127" s="399">
        <f t="shared" si="43"/>
        <v>96</v>
      </c>
      <c r="M127" s="399">
        <f t="shared" si="44"/>
        <v>61</v>
      </c>
      <c r="N127" s="402">
        <f t="shared" si="45"/>
        <v>48</v>
      </c>
      <c r="O127" s="391">
        <f t="shared" si="46"/>
        <v>43</v>
      </c>
      <c r="P127" s="391">
        <f t="shared" si="47"/>
        <v>57</v>
      </c>
      <c r="Q127" s="391">
        <f t="shared" si="48"/>
        <v>57</v>
      </c>
      <c r="R127" s="391">
        <f t="shared" si="49"/>
        <v>61</v>
      </c>
      <c r="S127" s="391">
        <f t="shared" si="50"/>
        <v>53</v>
      </c>
    </row>
    <row r="128" spans="1:19" x14ac:dyDescent="0.15">
      <c r="A128" s="401" t="s">
        <v>186</v>
      </c>
      <c r="B128" s="400" t="s">
        <v>184</v>
      </c>
      <c r="C128" s="91" t="s">
        <v>191</v>
      </c>
      <c r="D128" s="399">
        <v>6</v>
      </c>
      <c r="E128" s="399">
        <v>1</v>
      </c>
      <c r="F128" s="399">
        <v>5</v>
      </c>
      <c r="G128" s="399">
        <v>5</v>
      </c>
      <c r="H128" s="399">
        <v>10</v>
      </c>
      <c r="I128" s="399">
        <v>8</v>
      </c>
      <c r="J128" s="399">
        <v>10</v>
      </c>
      <c r="K128" s="399">
        <v>13</v>
      </c>
      <c r="L128" s="399">
        <f t="shared" si="43"/>
        <v>58</v>
      </c>
      <c r="M128" s="399">
        <f t="shared" si="44"/>
        <v>41</v>
      </c>
      <c r="N128" s="402">
        <f t="shared" si="45"/>
        <v>29</v>
      </c>
      <c r="O128" s="391">
        <f t="shared" si="46"/>
        <v>17</v>
      </c>
      <c r="P128" s="391">
        <f t="shared" si="47"/>
        <v>21</v>
      </c>
      <c r="Q128" s="391">
        <f t="shared" si="48"/>
        <v>28</v>
      </c>
      <c r="R128" s="391">
        <f t="shared" si="49"/>
        <v>33</v>
      </c>
      <c r="S128" s="391">
        <f t="shared" si="50"/>
        <v>41</v>
      </c>
    </row>
    <row r="129" spans="1:19" x14ac:dyDescent="0.15">
      <c r="A129" s="401" t="s">
        <v>185</v>
      </c>
      <c r="B129" s="400" t="s">
        <v>184</v>
      </c>
      <c r="C129" s="91" t="s">
        <v>191</v>
      </c>
      <c r="D129" s="399">
        <v>1</v>
      </c>
      <c r="E129" s="399">
        <v>2</v>
      </c>
      <c r="F129" s="399">
        <v>4</v>
      </c>
      <c r="G129" s="399">
        <v>6</v>
      </c>
      <c r="H129" s="399">
        <v>10</v>
      </c>
      <c r="I129" s="399">
        <v>6</v>
      </c>
      <c r="J129" s="399">
        <v>5</v>
      </c>
      <c r="K129" s="399">
        <v>0</v>
      </c>
      <c r="L129" s="399">
        <f t="shared" si="43"/>
        <v>34</v>
      </c>
      <c r="M129" s="399">
        <f t="shared" si="44"/>
        <v>27</v>
      </c>
      <c r="N129" s="402">
        <f t="shared" si="45"/>
        <v>17</v>
      </c>
      <c r="O129" s="391">
        <f t="shared" si="46"/>
        <v>13</v>
      </c>
      <c r="P129" s="391">
        <f t="shared" si="47"/>
        <v>22</v>
      </c>
      <c r="Q129" s="391">
        <f t="shared" si="48"/>
        <v>26</v>
      </c>
      <c r="R129" s="391">
        <f t="shared" si="49"/>
        <v>27</v>
      </c>
      <c r="S129" s="391">
        <f t="shared" si="50"/>
        <v>21</v>
      </c>
    </row>
    <row r="130" spans="1:19" x14ac:dyDescent="0.15">
      <c r="A130" s="401" t="s">
        <v>183</v>
      </c>
      <c r="B130" s="400" t="s">
        <v>182</v>
      </c>
      <c r="C130" s="91" t="s">
        <v>191</v>
      </c>
      <c r="D130" s="399">
        <v>3</v>
      </c>
      <c r="E130" s="399">
        <v>10</v>
      </c>
      <c r="F130" s="399">
        <v>28</v>
      </c>
      <c r="G130" s="399">
        <v>29</v>
      </c>
      <c r="H130" s="399">
        <v>36</v>
      </c>
      <c r="I130" s="399">
        <v>50</v>
      </c>
      <c r="J130" s="399">
        <v>41</v>
      </c>
      <c r="K130" s="399">
        <v>19</v>
      </c>
      <c r="L130" s="399">
        <f t="shared" si="43"/>
        <v>216</v>
      </c>
      <c r="M130" s="399">
        <f t="shared" si="44"/>
        <v>156</v>
      </c>
      <c r="N130" s="402">
        <f t="shared" si="45"/>
        <v>108</v>
      </c>
      <c r="O130" s="391">
        <f t="shared" si="46"/>
        <v>70</v>
      </c>
      <c r="P130" s="391">
        <f t="shared" si="47"/>
        <v>103</v>
      </c>
      <c r="Q130" s="391">
        <f t="shared" si="48"/>
        <v>143</v>
      </c>
      <c r="R130" s="391">
        <f t="shared" si="49"/>
        <v>156</v>
      </c>
      <c r="S130" s="391">
        <f t="shared" si="50"/>
        <v>146</v>
      </c>
    </row>
    <row r="131" spans="1:19" x14ac:dyDescent="0.15">
      <c r="A131" s="401" t="s">
        <v>181</v>
      </c>
      <c r="B131" s="400" t="s">
        <v>180</v>
      </c>
      <c r="C131" s="91" t="s">
        <v>191</v>
      </c>
      <c r="D131" s="399">
        <v>3</v>
      </c>
      <c r="E131" s="399">
        <v>7</v>
      </c>
      <c r="F131" s="399">
        <v>5</v>
      </c>
      <c r="G131" s="399">
        <v>8</v>
      </c>
      <c r="H131" s="399">
        <v>5</v>
      </c>
      <c r="I131" s="399">
        <v>9</v>
      </c>
      <c r="J131" s="399">
        <v>9</v>
      </c>
      <c r="K131" s="399">
        <v>9</v>
      </c>
      <c r="L131" s="399">
        <f t="shared" si="43"/>
        <v>55</v>
      </c>
      <c r="M131" s="399">
        <f t="shared" si="44"/>
        <v>32</v>
      </c>
      <c r="N131" s="402">
        <f t="shared" si="45"/>
        <v>27.5</v>
      </c>
      <c r="O131" s="391">
        <f t="shared" si="46"/>
        <v>23</v>
      </c>
      <c r="P131" s="391">
        <f t="shared" si="47"/>
        <v>25</v>
      </c>
      <c r="Q131" s="391">
        <f t="shared" si="48"/>
        <v>27</v>
      </c>
      <c r="R131" s="391">
        <f t="shared" si="49"/>
        <v>31</v>
      </c>
      <c r="S131" s="391">
        <f t="shared" si="50"/>
        <v>32</v>
      </c>
    </row>
    <row r="132" spans="1:19" x14ac:dyDescent="0.15">
      <c r="A132" s="401" t="s">
        <v>179</v>
      </c>
      <c r="B132" s="400" t="s">
        <v>177</v>
      </c>
      <c r="C132" s="91" t="s">
        <v>191</v>
      </c>
      <c r="D132" s="399">
        <v>2</v>
      </c>
      <c r="E132" s="399">
        <v>5</v>
      </c>
      <c r="F132" s="399">
        <v>11</v>
      </c>
      <c r="G132" s="399">
        <v>13</v>
      </c>
      <c r="H132" s="399">
        <v>20</v>
      </c>
      <c r="I132" s="399">
        <v>20</v>
      </c>
      <c r="J132" s="399">
        <v>8</v>
      </c>
      <c r="K132" s="399">
        <v>12</v>
      </c>
      <c r="L132" s="399">
        <f t="shared" si="43"/>
        <v>91</v>
      </c>
      <c r="M132" s="399">
        <f t="shared" si="44"/>
        <v>64</v>
      </c>
      <c r="N132" s="402">
        <f t="shared" si="45"/>
        <v>45.5</v>
      </c>
      <c r="O132" s="391">
        <f t="shared" si="46"/>
        <v>31</v>
      </c>
      <c r="P132" s="391">
        <f t="shared" si="47"/>
        <v>49</v>
      </c>
      <c r="Q132" s="391">
        <f t="shared" si="48"/>
        <v>64</v>
      </c>
      <c r="R132" s="391">
        <f t="shared" si="49"/>
        <v>61</v>
      </c>
      <c r="S132" s="391">
        <f t="shared" si="50"/>
        <v>60</v>
      </c>
    </row>
    <row r="133" spans="1:19" x14ac:dyDescent="0.15">
      <c r="A133" s="401" t="s">
        <v>178</v>
      </c>
      <c r="B133" s="400" t="s">
        <v>177</v>
      </c>
      <c r="C133" s="91" t="s">
        <v>191</v>
      </c>
      <c r="D133" s="399">
        <v>4</v>
      </c>
      <c r="E133" s="399">
        <v>7</v>
      </c>
      <c r="F133" s="399">
        <v>4</v>
      </c>
      <c r="G133" s="399">
        <v>2</v>
      </c>
      <c r="H133" s="399">
        <v>7</v>
      </c>
      <c r="I133" s="399">
        <v>6</v>
      </c>
      <c r="J133" s="399">
        <v>6</v>
      </c>
      <c r="K133" s="399">
        <v>2</v>
      </c>
      <c r="L133" s="399">
        <f t="shared" si="43"/>
        <v>38</v>
      </c>
      <c r="M133" s="399">
        <f t="shared" si="44"/>
        <v>21</v>
      </c>
      <c r="N133" s="402">
        <f t="shared" si="45"/>
        <v>19</v>
      </c>
      <c r="O133" s="391">
        <f t="shared" si="46"/>
        <v>17</v>
      </c>
      <c r="P133" s="391">
        <f t="shared" si="47"/>
        <v>20</v>
      </c>
      <c r="Q133" s="391">
        <f t="shared" si="48"/>
        <v>19</v>
      </c>
      <c r="R133" s="391">
        <f t="shared" si="49"/>
        <v>21</v>
      </c>
      <c r="S133" s="391">
        <f t="shared" si="50"/>
        <v>21</v>
      </c>
    </row>
    <row r="134" spans="1:19" x14ac:dyDescent="0.15">
      <c r="A134" s="401" t="s">
        <v>176</v>
      </c>
      <c r="B134" s="400" t="s">
        <v>173</v>
      </c>
      <c r="C134" s="91" t="s">
        <v>191</v>
      </c>
      <c r="D134" s="399">
        <v>3</v>
      </c>
      <c r="E134" s="399">
        <v>3</v>
      </c>
      <c r="F134" s="399">
        <v>0</v>
      </c>
      <c r="G134" s="399">
        <v>4</v>
      </c>
      <c r="H134" s="399">
        <v>3</v>
      </c>
      <c r="I134" s="399">
        <v>0</v>
      </c>
      <c r="J134" s="399">
        <v>2</v>
      </c>
      <c r="K134" s="399">
        <v>1</v>
      </c>
      <c r="L134" s="399">
        <f t="shared" si="43"/>
        <v>16</v>
      </c>
      <c r="M134" s="399">
        <f t="shared" si="44"/>
        <v>10</v>
      </c>
      <c r="N134" s="402">
        <f t="shared" si="45"/>
        <v>8</v>
      </c>
      <c r="O134" s="391">
        <f t="shared" si="46"/>
        <v>10</v>
      </c>
      <c r="P134" s="391">
        <f t="shared" si="47"/>
        <v>10</v>
      </c>
      <c r="Q134" s="391">
        <f t="shared" si="48"/>
        <v>7</v>
      </c>
      <c r="R134" s="391">
        <f t="shared" si="49"/>
        <v>9</v>
      </c>
      <c r="S134" s="391">
        <f t="shared" si="50"/>
        <v>6</v>
      </c>
    </row>
    <row r="135" spans="1:19" x14ac:dyDescent="0.15">
      <c r="A135" s="401" t="s">
        <v>175</v>
      </c>
      <c r="B135" s="400" t="s">
        <v>173</v>
      </c>
      <c r="C135" s="91" t="s">
        <v>191</v>
      </c>
      <c r="D135" s="399">
        <v>0</v>
      </c>
      <c r="E135" s="399">
        <v>0</v>
      </c>
      <c r="F135" s="399">
        <v>0</v>
      </c>
      <c r="G135" s="399">
        <v>0</v>
      </c>
      <c r="H135" s="399">
        <v>0</v>
      </c>
      <c r="I135" s="399">
        <v>0</v>
      </c>
      <c r="J135" s="399">
        <v>1</v>
      </c>
      <c r="K135" s="399">
        <v>0</v>
      </c>
      <c r="L135" s="399">
        <f t="shared" si="43"/>
        <v>1</v>
      </c>
      <c r="M135" s="399">
        <f t="shared" si="44"/>
        <v>1</v>
      </c>
      <c r="N135" s="402">
        <f t="shared" si="45"/>
        <v>0.5</v>
      </c>
      <c r="O135" s="391">
        <f t="shared" si="46"/>
        <v>0</v>
      </c>
      <c r="P135" s="391">
        <f t="shared" si="47"/>
        <v>0</v>
      </c>
      <c r="Q135" s="391">
        <f t="shared" si="48"/>
        <v>0</v>
      </c>
      <c r="R135" s="391">
        <f t="shared" si="49"/>
        <v>1</v>
      </c>
      <c r="S135" s="391">
        <f t="shared" si="50"/>
        <v>1</v>
      </c>
    </row>
    <row r="136" spans="1:19" x14ac:dyDescent="0.15">
      <c r="A136" s="401" t="s">
        <v>174</v>
      </c>
      <c r="B136" s="400" t="s">
        <v>173</v>
      </c>
      <c r="C136" s="91" t="s">
        <v>191</v>
      </c>
      <c r="D136" s="399">
        <v>3</v>
      </c>
      <c r="E136" s="399">
        <v>12</v>
      </c>
      <c r="F136" s="399">
        <v>8</v>
      </c>
      <c r="G136" s="399">
        <v>14</v>
      </c>
      <c r="H136" s="399">
        <v>11</v>
      </c>
      <c r="I136" s="399">
        <v>8</v>
      </c>
      <c r="J136" s="399">
        <v>13</v>
      </c>
      <c r="K136" s="399">
        <v>15</v>
      </c>
      <c r="L136" s="399">
        <f t="shared" si="43"/>
        <v>84</v>
      </c>
      <c r="M136" s="399">
        <f t="shared" si="44"/>
        <v>47</v>
      </c>
      <c r="N136" s="402">
        <f t="shared" si="45"/>
        <v>42</v>
      </c>
      <c r="O136" s="391">
        <f t="shared" si="46"/>
        <v>37</v>
      </c>
      <c r="P136" s="391">
        <f t="shared" si="47"/>
        <v>45</v>
      </c>
      <c r="Q136" s="391">
        <f t="shared" si="48"/>
        <v>41</v>
      </c>
      <c r="R136" s="391">
        <f t="shared" si="49"/>
        <v>46</v>
      </c>
      <c r="S136" s="391">
        <f t="shared" si="50"/>
        <v>47</v>
      </c>
    </row>
    <row r="137" spans="1:19" x14ac:dyDescent="0.15">
      <c r="A137" s="401" t="s">
        <v>172</v>
      </c>
      <c r="B137" s="400" t="s">
        <v>167</v>
      </c>
      <c r="C137" s="91" t="s">
        <v>191</v>
      </c>
      <c r="D137" s="399">
        <v>4</v>
      </c>
      <c r="E137" s="399">
        <v>9</v>
      </c>
      <c r="F137" s="399">
        <v>10</v>
      </c>
      <c r="G137" s="399">
        <v>10</v>
      </c>
      <c r="H137" s="399">
        <v>14</v>
      </c>
      <c r="I137" s="399">
        <v>13</v>
      </c>
      <c r="J137" s="399">
        <v>11</v>
      </c>
      <c r="K137" s="399">
        <v>9</v>
      </c>
      <c r="L137" s="399">
        <f t="shared" si="43"/>
        <v>80</v>
      </c>
      <c r="M137" s="399">
        <f t="shared" si="44"/>
        <v>48</v>
      </c>
      <c r="N137" s="402">
        <f t="shared" si="45"/>
        <v>40</v>
      </c>
      <c r="O137" s="391">
        <f t="shared" si="46"/>
        <v>33</v>
      </c>
      <c r="P137" s="391">
        <f t="shared" si="47"/>
        <v>43</v>
      </c>
      <c r="Q137" s="391">
        <f t="shared" si="48"/>
        <v>47</v>
      </c>
      <c r="R137" s="391">
        <f t="shared" si="49"/>
        <v>48</v>
      </c>
      <c r="S137" s="391">
        <f t="shared" si="50"/>
        <v>47</v>
      </c>
    </row>
    <row r="138" spans="1:19" x14ac:dyDescent="0.15">
      <c r="A138" s="401" t="s">
        <v>171</v>
      </c>
      <c r="B138" s="400" t="s">
        <v>167</v>
      </c>
      <c r="C138" s="91" t="s">
        <v>191</v>
      </c>
      <c r="D138" s="399">
        <v>0</v>
      </c>
      <c r="E138" s="399">
        <v>0</v>
      </c>
      <c r="F138" s="399">
        <v>1</v>
      </c>
      <c r="G138" s="399">
        <v>0</v>
      </c>
      <c r="H138" s="399">
        <v>0</v>
      </c>
      <c r="I138" s="399">
        <v>2</v>
      </c>
      <c r="J138" s="399">
        <v>0</v>
      </c>
      <c r="K138" s="399">
        <v>0</v>
      </c>
      <c r="L138" s="399">
        <f t="shared" si="43"/>
        <v>3</v>
      </c>
      <c r="M138" s="399">
        <f t="shared" si="44"/>
        <v>3</v>
      </c>
      <c r="N138" s="402">
        <f t="shared" si="45"/>
        <v>1.5</v>
      </c>
      <c r="O138" s="391">
        <f t="shared" si="46"/>
        <v>1</v>
      </c>
      <c r="P138" s="391">
        <f t="shared" si="47"/>
        <v>1</v>
      </c>
      <c r="Q138" s="391">
        <f t="shared" si="48"/>
        <v>3</v>
      </c>
      <c r="R138" s="391">
        <f t="shared" si="49"/>
        <v>2</v>
      </c>
      <c r="S138" s="391">
        <f t="shared" si="50"/>
        <v>2</v>
      </c>
    </row>
    <row r="139" spans="1:19" x14ac:dyDescent="0.15">
      <c r="A139" s="401" t="s">
        <v>170</v>
      </c>
      <c r="B139" s="400" t="s">
        <v>167</v>
      </c>
      <c r="C139" s="91" t="s">
        <v>191</v>
      </c>
      <c r="D139" s="399">
        <v>0</v>
      </c>
      <c r="E139" s="399">
        <v>0</v>
      </c>
      <c r="F139" s="399">
        <v>2</v>
      </c>
      <c r="G139" s="399">
        <v>0</v>
      </c>
      <c r="H139" s="399">
        <v>0</v>
      </c>
      <c r="I139" s="399">
        <v>0</v>
      </c>
      <c r="J139" s="399">
        <v>1</v>
      </c>
      <c r="K139" s="399">
        <v>0</v>
      </c>
      <c r="L139" s="399">
        <f t="shared" si="43"/>
        <v>3</v>
      </c>
      <c r="M139" s="399">
        <f t="shared" si="44"/>
        <v>2</v>
      </c>
      <c r="N139" s="402">
        <f t="shared" si="45"/>
        <v>1.5</v>
      </c>
      <c r="O139" s="391">
        <f t="shared" si="46"/>
        <v>2</v>
      </c>
      <c r="P139" s="391">
        <f t="shared" si="47"/>
        <v>2</v>
      </c>
      <c r="Q139" s="391">
        <f t="shared" si="48"/>
        <v>2</v>
      </c>
      <c r="R139" s="391">
        <f t="shared" si="49"/>
        <v>1</v>
      </c>
      <c r="S139" s="391">
        <f t="shared" si="50"/>
        <v>1</v>
      </c>
    </row>
    <row r="140" spans="1:19" x14ac:dyDescent="0.15">
      <c r="A140" s="401" t="s">
        <v>169</v>
      </c>
      <c r="B140" s="400" t="s">
        <v>167</v>
      </c>
      <c r="C140" s="91" t="s">
        <v>191</v>
      </c>
      <c r="D140" s="399">
        <v>1</v>
      </c>
      <c r="E140" s="399">
        <v>4</v>
      </c>
      <c r="F140" s="399">
        <v>2</v>
      </c>
      <c r="G140" s="399">
        <v>1</v>
      </c>
      <c r="H140" s="399">
        <v>7</v>
      </c>
      <c r="I140" s="399">
        <v>5</v>
      </c>
      <c r="J140" s="399">
        <v>3</v>
      </c>
      <c r="K140" s="399">
        <v>1</v>
      </c>
      <c r="L140" s="399">
        <f t="shared" si="43"/>
        <v>24</v>
      </c>
      <c r="M140" s="399">
        <f t="shared" si="44"/>
        <v>16</v>
      </c>
      <c r="N140" s="402">
        <f t="shared" si="45"/>
        <v>12</v>
      </c>
      <c r="O140" s="391">
        <f t="shared" si="46"/>
        <v>8</v>
      </c>
      <c r="P140" s="391">
        <f t="shared" si="47"/>
        <v>14</v>
      </c>
      <c r="Q140" s="391">
        <f t="shared" si="48"/>
        <v>15</v>
      </c>
      <c r="R140" s="391">
        <f t="shared" si="49"/>
        <v>16</v>
      </c>
      <c r="S140" s="391">
        <f t="shared" si="50"/>
        <v>16</v>
      </c>
    </row>
    <row r="141" spans="1:19" x14ac:dyDescent="0.15">
      <c r="A141" s="401" t="s">
        <v>168</v>
      </c>
      <c r="B141" s="400" t="s">
        <v>167</v>
      </c>
      <c r="C141" s="91" t="s">
        <v>191</v>
      </c>
      <c r="D141" s="399">
        <v>1</v>
      </c>
      <c r="E141" s="399">
        <v>1</v>
      </c>
      <c r="F141" s="399">
        <v>1</v>
      </c>
      <c r="G141" s="399">
        <v>4</v>
      </c>
      <c r="H141" s="399">
        <v>2</v>
      </c>
      <c r="I141" s="399">
        <v>4</v>
      </c>
      <c r="J141" s="399">
        <v>4</v>
      </c>
      <c r="K141" s="399">
        <v>3</v>
      </c>
      <c r="L141" s="399">
        <f t="shared" si="43"/>
        <v>20</v>
      </c>
      <c r="M141" s="399">
        <f t="shared" si="44"/>
        <v>14</v>
      </c>
      <c r="N141" s="402">
        <f t="shared" si="45"/>
        <v>10</v>
      </c>
      <c r="O141" s="391">
        <f t="shared" si="46"/>
        <v>7</v>
      </c>
      <c r="P141" s="391">
        <f t="shared" si="47"/>
        <v>8</v>
      </c>
      <c r="Q141" s="391">
        <f t="shared" si="48"/>
        <v>11</v>
      </c>
      <c r="R141" s="391">
        <f t="shared" si="49"/>
        <v>14</v>
      </c>
      <c r="S141" s="391">
        <f t="shared" si="50"/>
        <v>13</v>
      </c>
    </row>
    <row r="142" spans="1:19" x14ac:dyDescent="0.15">
      <c r="A142" s="401" t="s">
        <v>166</v>
      </c>
      <c r="B142" s="400" t="s">
        <v>165</v>
      </c>
      <c r="C142" s="91" t="s">
        <v>191</v>
      </c>
      <c r="D142" s="399">
        <v>3</v>
      </c>
      <c r="E142" s="399">
        <v>5</v>
      </c>
      <c r="F142" s="399">
        <v>6</v>
      </c>
      <c r="G142" s="399">
        <v>1</v>
      </c>
      <c r="H142" s="399">
        <v>8</v>
      </c>
      <c r="I142" s="399">
        <v>6</v>
      </c>
      <c r="J142" s="399">
        <v>8</v>
      </c>
      <c r="K142" s="399">
        <v>6</v>
      </c>
      <c r="L142" s="399">
        <f t="shared" si="43"/>
        <v>43</v>
      </c>
      <c r="M142" s="399">
        <f t="shared" si="44"/>
        <v>28</v>
      </c>
      <c r="N142" s="402">
        <f t="shared" si="45"/>
        <v>21.5</v>
      </c>
      <c r="O142" s="391">
        <f t="shared" si="46"/>
        <v>15</v>
      </c>
      <c r="P142" s="391">
        <f t="shared" si="47"/>
        <v>20</v>
      </c>
      <c r="Q142" s="391">
        <f t="shared" si="48"/>
        <v>21</v>
      </c>
      <c r="R142" s="391">
        <f t="shared" si="49"/>
        <v>23</v>
      </c>
      <c r="S142" s="391">
        <f t="shared" si="50"/>
        <v>28</v>
      </c>
    </row>
    <row r="143" spans="1:19" x14ac:dyDescent="0.15">
      <c r="A143" s="401" t="s">
        <v>164</v>
      </c>
      <c r="B143" s="400" t="s">
        <v>158</v>
      </c>
      <c r="C143" s="91" t="s">
        <v>191</v>
      </c>
      <c r="D143" s="399">
        <v>0</v>
      </c>
      <c r="E143" s="399">
        <v>0</v>
      </c>
      <c r="F143" s="399">
        <v>1</v>
      </c>
      <c r="G143" s="399">
        <v>1</v>
      </c>
      <c r="H143" s="399">
        <v>0</v>
      </c>
      <c r="I143" s="399">
        <v>1</v>
      </c>
      <c r="J143" s="399">
        <v>0</v>
      </c>
      <c r="K143" s="399">
        <v>0</v>
      </c>
      <c r="L143" s="399">
        <f t="shared" si="43"/>
        <v>3</v>
      </c>
      <c r="M143" s="399">
        <f t="shared" si="44"/>
        <v>3</v>
      </c>
      <c r="N143" s="402">
        <f t="shared" si="45"/>
        <v>1.5</v>
      </c>
      <c r="O143" s="391">
        <f t="shared" si="46"/>
        <v>2</v>
      </c>
      <c r="P143" s="391">
        <f t="shared" si="47"/>
        <v>2</v>
      </c>
      <c r="Q143" s="391">
        <f t="shared" si="48"/>
        <v>3</v>
      </c>
      <c r="R143" s="391">
        <f t="shared" si="49"/>
        <v>2</v>
      </c>
      <c r="S143" s="391">
        <f t="shared" si="50"/>
        <v>1</v>
      </c>
    </row>
    <row r="144" spans="1:19" x14ac:dyDescent="0.15">
      <c r="A144" s="401" t="s">
        <v>163</v>
      </c>
      <c r="B144" s="400" t="s">
        <v>162</v>
      </c>
      <c r="C144" s="91" t="s">
        <v>191</v>
      </c>
      <c r="D144" s="399">
        <v>0</v>
      </c>
      <c r="E144" s="399">
        <v>1</v>
      </c>
      <c r="F144" s="399">
        <v>3</v>
      </c>
      <c r="G144" s="399">
        <v>5</v>
      </c>
      <c r="H144" s="399">
        <v>3</v>
      </c>
      <c r="I144" s="399">
        <v>0</v>
      </c>
      <c r="J144" s="399">
        <v>2</v>
      </c>
      <c r="K144" s="399">
        <v>0</v>
      </c>
      <c r="L144" s="399">
        <f t="shared" si="43"/>
        <v>14</v>
      </c>
      <c r="M144" s="399">
        <f t="shared" si="44"/>
        <v>12</v>
      </c>
      <c r="N144" s="402">
        <f t="shared" si="45"/>
        <v>7</v>
      </c>
      <c r="O144" s="391">
        <f t="shared" si="46"/>
        <v>9</v>
      </c>
      <c r="P144" s="391">
        <f t="shared" si="47"/>
        <v>12</v>
      </c>
      <c r="Q144" s="391">
        <f t="shared" si="48"/>
        <v>11</v>
      </c>
      <c r="R144" s="391">
        <f t="shared" si="49"/>
        <v>10</v>
      </c>
      <c r="S144" s="391">
        <f t="shared" si="50"/>
        <v>5</v>
      </c>
    </row>
    <row r="145" spans="1:19" x14ac:dyDescent="0.15">
      <c r="A145" s="401" t="s">
        <v>161</v>
      </c>
      <c r="B145" s="400" t="s">
        <v>158</v>
      </c>
      <c r="C145" s="91" t="s">
        <v>191</v>
      </c>
      <c r="D145" s="399">
        <v>0</v>
      </c>
      <c r="E145" s="399">
        <v>2</v>
      </c>
      <c r="F145" s="399">
        <v>2</v>
      </c>
      <c r="G145" s="399">
        <v>0</v>
      </c>
      <c r="H145" s="399">
        <v>1</v>
      </c>
      <c r="I145" s="399">
        <v>1</v>
      </c>
      <c r="J145" s="399">
        <v>2</v>
      </c>
      <c r="K145" s="399">
        <v>0</v>
      </c>
      <c r="L145" s="399">
        <f t="shared" si="43"/>
        <v>8</v>
      </c>
      <c r="M145" s="399">
        <f t="shared" si="44"/>
        <v>5</v>
      </c>
      <c r="N145" s="402">
        <f t="shared" si="45"/>
        <v>4</v>
      </c>
      <c r="O145" s="391">
        <f t="shared" si="46"/>
        <v>4</v>
      </c>
      <c r="P145" s="391">
        <f t="shared" si="47"/>
        <v>5</v>
      </c>
      <c r="Q145" s="391">
        <f t="shared" si="48"/>
        <v>4</v>
      </c>
      <c r="R145" s="391">
        <f t="shared" si="49"/>
        <v>4</v>
      </c>
      <c r="S145" s="391">
        <f t="shared" si="50"/>
        <v>4</v>
      </c>
    </row>
    <row r="146" spans="1:19" x14ac:dyDescent="0.15">
      <c r="A146" s="401" t="s">
        <v>160</v>
      </c>
      <c r="B146" s="400" t="s">
        <v>158</v>
      </c>
      <c r="C146" s="91" t="s">
        <v>191</v>
      </c>
      <c r="D146" s="399">
        <v>1</v>
      </c>
      <c r="E146" s="399">
        <v>0</v>
      </c>
      <c r="F146" s="399">
        <v>0</v>
      </c>
      <c r="G146" s="399">
        <v>0</v>
      </c>
      <c r="H146" s="399">
        <v>7</v>
      </c>
      <c r="I146" s="399">
        <v>1</v>
      </c>
      <c r="J146" s="399">
        <v>0</v>
      </c>
      <c r="K146" s="399">
        <v>3</v>
      </c>
      <c r="L146" s="399">
        <f t="shared" si="43"/>
        <v>12</v>
      </c>
      <c r="M146" s="399">
        <f t="shared" si="44"/>
        <v>11</v>
      </c>
      <c r="N146" s="402">
        <f t="shared" si="45"/>
        <v>6</v>
      </c>
      <c r="O146" s="391">
        <f t="shared" si="46"/>
        <v>1</v>
      </c>
      <c r="P146" s="391">
        <f t="shared" si="47"/>
        <v>7</v>
      </c>
      <c r="Q146" s="391">
        <f t="shared" si="48"/>
        <v>8</v>
      </c>
      <c r="R146" s="391">
        <f t="shared" si="49"/>
        <v>8</v>
      </c>
      <c r="S146" s="391">
        <f t="shared" si="50"/>
        <v>11</v>
      </c>
    </row>
    <row r="147" spans="1:19" x14ac:dyDescent="0.15">
      <c r="A147" s="401" t="s">
        <v>159</v>
      </c>
      <c r="B147" s="400" t="s">
        <v>158</v>
      </c>
      <c r="C147" s="91" t="s">
        <v>191</v>
      </c>
      <c r="D147" s="399">
        <v>8</v>
      </c>
      <c r="E147" s="399">
        <v>2</v>
      </c>
      <c r="F147" s="399">
        <v>9</v>
      </c>
      <c r="G147" s="399">
        <v>13</v>
      </c>
      <c r="H147" s="399">
        <v>14</v>
      </c>
      <c r="I147" s="399">
        <v>23</v>
      </c>
      <c r="J147" s="399">
        <v>18</v>
      </c>
      <c r="K147" s="399">
        <v>16</v>
      </c>
      <c r="L147" s="399">
        <f t="shared" si="43"/>
        <v>103</v>
      </c>
      <c r="M147" s="399">
        <f t="shared" si="44"/>
        <v>71</v>
      </c>
      <c r="N147" s="402">
        <f t="shared" si="45"/>
        <v>51.5</v>
      </c>
      <c r="O147" s="391">
        <f t="shared" si="46"/>
        <v>32</v>
      </c>
      <c r="P147" s="391">
        <f t="shared" si="47"/>
        <v>38</v>
      </c>
      <c r="Q147" s="391">
        <f t="shared" si="48"/>
        <v>59</v>
      </c>
      <c r="R147" s="391">
        <f t="shared" si="49"/>
        <v>68</v>
      </c>
      <c r="S147" s="391">
        <f t="shared" si="50"/>
        <v>71</v>
      </c>
    </row>
    <row r="148" spans="1:19" x14ac:dyDescent="0.15">
      <c r="A148" s="401" t="s">
        <v>157</v>
      </c>
      <c r="B148" s="400" t="s">
        <v>151</v>
      </c>
      <c r="C148" s="91" t="s">
        <v>191</v>
      </c>
      <c r="D148" s="399">
        <v>5</v>
      </c>
      <c r="E148" s="399">
        <v>4</v>
      </c>
      <c r="F148" s="399">
        <v>2</v>
      </c>
      <c r="G148" s="399">
        <v>0</v>
      </c>
      <c r="H148" s="399">
        <v>8</v>
      </c>
      <c r="I148" s="399">
        <v>4</v>
      </c>
      <c r="J148" s="399">
        <v>4</v>
      </c>
      <c r="K148" s="399">
        <v>1</v>
      </c>
      <c r="L148" s="399">
        <f t="shared" si="43"/>
        <v>28</v>
      </c>
      <c r="M148" s="399">
        <f t="shared" si="44"/>
        <v>17</v>
      </c>
      <c r="N148" s="402">
        <f t="shared" si="45"/>
        <v>14</v>
      </c>
      <c r="O148" s="391">
        <f t="shared" si="46"/>
        <v>11</v>
      </c>
      <c r="P148" s="391">
        <f t="shared" si="47"/>
        <v>14</v>
      </c>
      <c r="Q148" s="391">
        <f t="shared" si="48"/>
        <v>14</v>
      </c>
      <c r="R148" s="391">
        <f t="shared" si="49"/>
        <v>16</v>
      </c>
      <c r="S148" s="391">
        <f t="shared" si="50"/>
        <v>17</v>
      </c>
    </row>
    <row r="149" spans="1:19" x14ac:dyDescent="0.15">
      <c r="A149" s="401" t="s">
        <v>156</v>
      </c>
      <c r="B149" s="400" t="s">
        <v>155</v>
      </c>
      <c r="C149" s="91" t="s">
        <v>191</v>
      </c>
      <c r="D149" s="399">
        <v>1</v>
      </c>
      <c r="E149" s="399">
        <v>1</v>
      </c>
      <c r="F149" s="399">
        <v>0</v>
      </c>
      <c r="G149" s="399">
        <v>3</v>
      </c>
      <c r="H149" s="399">
        <v>2</v>
      </c>
      <c r="I149" s="399">
        <v>3</v>
      </c>
      <c r="J149" s="399">
        <v>3</v>
      </c>
      <c r="K149" s="399">
        <v>1</v>
      </c>
      <c r="L149" s="399">
        <f t="shared" si="43"/>
        <v>14</v>
      </c>
      <c r="M149" s="399">
        <f t="shared" si="44"/>
        <v>11</v>
      </c>
      <c r="N149" s="402">
        <f t="shared" si="45"/>
        <v>7</v>
      </c>
      <c r="O149" s="391">
        <f t="shared" si="46"/>
        <v>5</v>
      </c>
      <c r="P149" s="391">
        <f t="shared" si="47"/>
        <v>6</v>
      </c>
      <c r="Q149" s="391">
        <f t="shared" si="48"/>
        <v>8</v>
      </c>
      <c r="R149" s="391">
        <f t="shared" si="49"/>
        <v>11</v>
      </c>
      <c r="S149" s="391">
        <f t="shared" si="50"/>
        <v>9</v>
      </c>
    </row>
    <row r="150" spans="1:19" x14ac:dyDescent="0.15">
      <c r="A150" s="401" t="s">
        <v>154</v>
      </c>
      <c r="B150" s="400" t="s">
        <v>153</v>
      </c>
      <c r="C150" s="91" t="s">
        <v>191</v>
      </c>
      <c r="D150" s="399">
        <v>2</v>
      </c>
      <c r="E150" s="399">
        <v>5</v>
      </c>
      <c r="F150" s="399">
        <v>9</v>
      </c>
      <c r="G150" s="399">
        <v>7</v>
      </c>
      <c r="H150" s="399">
        <v>11</v>
      </c>
      <c r="I150" s="399">
        <v>11</v>
      </c>
      <c r="J150" s="399">
        <v>18</v>
      </c>
      <c r="K150" s="399">
        <v>9</v>
      </c>
      <c r="L150" s="399">
        <f t="shared" si="43"/>
        <v>72</v>
      </c>
      <c r="M150" s="399">
        <f t="shared" si="44"/>
        <v>49</v>
      </c>
      <c r="N150" s="402">
        <f t="shared" si="45"/>
        <v>36</v>
      </c>
      <c r="O150" s="391">
        <f t="shared" si="46"/>
        <v>23</v>
      </c>
      <c r="P150" s="391">
        <f t="shared" si="47"/>
        <v>32</v>
      </c>
      <c r="Q150" s="391">
        <f t="shared" si="48"/>
        <v>38</v>
      </c>
      <c r="R150" s="391">
        <f t="shared" si="49"/>
        <v>47</v>
      </c>
      <c r="S150" s="391">
        <f t="shared" si="50"/>
        <v>49</v>
      </c>
    </row>
    <row r="151" spans="1:19" x14ac:dyDescent="0.15">
      <c r="A151" s="401" t="s">
        <v>152</v>
      </c>
      <c r="B151" s="400" t="s">
        <v>151</v>
      </c>
      <c r="C151" s="91" t="s">
        <v>191</v>
      </c>
      <c r="D151" s="399">
        <v>0</v>
      </c>
      <c r="E151" s="399">
        <v>0</v>
      </c>
      <c r="F151" s="399">
        <v>0</v>
      </c>
      <c r="G151" s="399">
        <v>2</v>
      </c>
      <c r="H151" s="399">
        <v>0</v>
      </c>
      <c r="I151" s="399">
        <v>1</v>
      </c>
      <c r="J151" s="399">
        <v>0</v>
      </c>
      <c r="K151" s="399">
        <v>0</v>
      </c>
      <c r="L151" s="399">
        <f t="shared" si="43"/>
        <v>3</v>
      </c>
      <c r="M151" s="399">
        <f t="shared" si="44"/>
        <v>3</v>
      </c>
      <c r="N151" s="402">
        <f t="shared" si="45"/>
        <v>1.5</v>
      </c>
      <c r="O151" s="391">
        <f t="shared" si="46"/>
        <v>2</v>
      </c>
      <c r="P151" s="391">
        <f t="shared" si="47"/>
        <v>2</v>
      </c>
      <c r="Q151" s="391">
        <f t="shared" si="48"/>
        <v>3</v>
      </c>
      <c r="R151" s="391">
        <f t="shared" si="49"/>
        <v>3</v>
      </c>
      <c r="S151" s="391">
        <f t="shared" si="50"/>
        <v>1</v>
      </c>
    </row>
    <row r="152" spans="1:19" x14ac:dyDescent="0.15">
      <c r="A152" s="401" t="s">
        <v>20</v>
      </c>
      <c r="B152" s="400" t="s">
        <v>150</v>
      </c>
      <c r="C152" s="91" t="s">
        <v>191</v>
      </c>
      <c r="D152" s="398">
        <v>57</v>
      </c>
      <c r="E152" s="398">
        <v>65</v>
      </c>
      <c r="F152" s="398">
        <v>67</v>
      </c>
      <c r="G152" s="398">
        <v>75</v>
      </c>
      <c r="H152" s="398">
        <v>100</v>
      </c>
      <c r="I152" s="398">
        <v>72</v>
      </c>
      <c r="J152" s="398">
        <v>65</v>
      </c>
      <c r="K152" s="398">
        <v>33</v>
      </c>
      <c r="L152" s="398">
        <f t="shared" si="43"/>
        <v>534</v>
      </c>
      <c r="M152" s="398">
        <f t="shared" si="44"/>
        <v>314</v>
      </c>
      <c r="N152" s="397">
        <f t="shared" si="45"/>
        <v>267</v>
      </c>
      <c r="O152" s="391">
        <f t="shared" si="46"/>
        <v>264</v>
      </c>
      <c r="P152" s="391">
        <f t="shared" si="47"/>
        <v>307</v>
      </c>
      <c r="Q152" s="391">
        <f t="shared" si="48"/>
        <v>314</v>
      </c>
      <c r="R152" s="391">
        <f t="shared" si="49"/>
        <v>312</v>
      </c>
      <c r="S152" s="391">
        <f t="shared" si="50"/>
        <v>270</v>
      </c>
    </row>
    <row r="153" spans="1:19" x14ac:dyDescent="0.15">
      <c r="A153" s="401" t="s">
        <v>149</v>
      </c>
      <c r="B153" s="400" t="s">
        <v>148</v>
      </c>
      <c r="C153" s="91" t="s">
        <v>191</v>
      </c>
      <c r="D153" s="398">
        <v>1</v>
      </c>
      <c r="E153" s="398">
        <v>0</v>
      </c>
      <c r="F153" s="398">
        <v>2</v>
      </c>
      <c r="G153" s="398">
        <v>1</v>
      </c>
      <c r="H153" s="398">
        <v>1</v>
      </c>
      <c r="I153" s="398">
        <v>2</v>
      </c>
      <c r="J153" s="398">
        <v>3</v>
      </c>
      <c r="K153" s="398">
        <v>2</v>
      </c>
      <c r="L153" s="398">
        <f t="shared" si="43"/>
        <v>12</v>
      </c>
      <c r="M153" s="398">
        <f t="shared" si="44"/>
        <v>8</v>
      </c>
      <c r="N153" s="397">
        <f t="shared" si="45"/>
        <v>6</v>
      </c>
      <c r="O153" s="391">
        <f t="shared" si="46"/>
        <v>4</v>
      </c>
      <c r="P153" s="391">
        <f t="shared" si="47"/>
        <v>4</v>
      </c>
      <c r="Q153" s="391">
        <f t="shared" si="48"/>
        <v>6</v>
      </c>
      <c r="R153" s="391">
        <f t="shared" si="49"/>
        <v>7</v>
      </c>
      <c r="S153" s="391">
        <f t="shared" si="50"/>
        <v>8</v>
      </c>
    </row>
    <row r="154" spans="1:19" ht="22.5" customHeight="1" x14ac:dyDescent="0.15">
      <c r="A154" s="407" t="s">
        <v>92</v>
      </c>
      <c r="B154" s="406" t="s">
        <v>190</v>
      </c>
      <c r="C154" s="405"/>
      <c r="D154" s="404">
        <f t="shared" ref="D154:K154" si="51">SUM(D126:D153)</f>
        <v>128</v>
      </c>
      <c r="E154" s="404">
        <f t="shared" si="51"/>
        <v>199</v>
      </c>
      <c r="F154" s="404">
        <f t="shared" si="51"/>
        <v>222</v>
      </c>
      <c r="G154" s="404">
        <f t="shared" si="51"/>
        <v>264</v>
      </c>
      <c r="H154" s="404">
        <f t="shared" si="51"/>
        <v>354</v>
      </c>
      <c r="I154" s="404">
        <f t="shared" si="51"/>
        <v>339</v>
      </c>
      <c r="J154" s="404">
        <f t="shared" si="51"/>
        <v>307</v>
      </c>
      <c r="K154" s="404">
        <f t="shared" si="51"/>
        <v>193</v>
      </c>
      <c r="L154" s="404">
        <f t="shared" si="43"/>
        <v>2006</v>
      </c>
      <c r="M154" s="404">
        <f t="shared" si="44"/>
        <v>1264</v>
      </c>
      <c r="N154" s="403">
        <f t="shared" si="45"/>
        <v>1003</v>
      </c>
      <c r="O154" s="391">
        <f t="shared" si="46"/>
        <v>813</v>
      </c>
      <c r="P154" s="391">
        <f t="shared" si="47"/>
        <v>1039</v>
      </c>
      <c r="Q154" s="391">
        <f t="shared" si="48"/>
        <v>1179</v>
      </c>
      <c r="R154" s="391">
        <f t="shared" si="49"/>
        <v>1264</v>
      </c>
      <c r="S154" s="391">
        <f t="shared" si="50"/>
        <v>1193</v>
      </c>
    </row>
    <row r="155" spans="1:19" x14ac:dyDescent="0.15">
      <c r="A155" s="401" t="s">
        <v>189</v>
      </c>
      <c r="B155" s="400" t="s">
        <v>188</v>
      </c>
      <c r="C155" s="91" t="s">
        <v>147</v>
      </c>
      <c r="D155" s="399">
        <v>8</v>
      </c>
      <c r="E155" s="399">
        <v>9</v>
      </c>
      <c r="F155" s="399">
        <v>5</v>
      </c>
      <c r="G155" s="399">
        <v>2</v>
      </c>
      <c r="H155" s="399">
        <v>6</v>
      </c>
      <c r="I155" s="399">
        <v>6</v>
      </c>
      <c r="J155" s="399">
        <v>4</v>
      </c>
      <c r="K155" s="399">
        <v>5</v>
      </c>
      <c r="L155" s="399">
        <f t="shared" si="43"/>
        <v>45</v>
      </c>
      <c r="M155" s="399">
        <f t="shared" si="44"/>
        <v>24</v>
      </c>
      <c r="N155" s="402">
        <f t="shared" si="45"/>
        <v>22.5</v>
      </c>
      <c r="O155" s="391">
        <f t="shared" si="46"/>
        <v>24</v>
      </c>
      <c r="P155" s="391">
        <f t="shared" si="47"/>
        <v>22</v>
      </c>
      <c r="Q155" s="391">
        <f t="shared" si="48"/>
        <v>19</v>
      </c>
      <c r="R155" s="391">
        <f t="shared" si="49"/>
        <v>18</v>
      </c>
      <c r="S155" s="391">
        <f t="shared" si="50"/>
        <v>21</v>
      </c>
    </row>
    <row r="156" spans="1:19" x14ac:dyDescent="0.15">
      <c r="A156" s="401" t="s">
        <v>187</v>
      </c>
      <c r="B156" s="400" t="s">
        <v>184</v>
      </c>
      <c r="C156" s="91" t="s">
        <v>147</v>
      </c>
      <c r="D156" s="399">
        <v>1</v>
      </c>
      <c r="E156" s="399">
        <v>1</v>
      </c>
      <c r="F156" s="399">
        <v>0</v>
      </c>
      <c r="G156" s="399">
        <v>0</v>
      </c>
      <c r="H156" s="399">
        <v>0</v>
      </c>
      <c r="I156" s="399">
        <v>0</v>
      </c>
      <c r="J156" s="399">
        <v>1</v>
      </c>
      <c r="K156" s="399">
        <v>1</v>
      </c>
      <c r="L156" s="399">
        <f t="shared" si="43"/>
        <v>4</v>
      </c>
      <c r="M156" s="399">
        <f t="shared" si="44"/>
        <v>2</v>
      </c>
      <c r="N156" s="402">
        <f t="shared" si="45"/>
        <v>2</v>
      </c>
      <c r="O156" s="391">
        <f t="shared" si="46"/>
        <v>2</v>
      </c>
      <c r="P156" s="391">
        <f t="shared" si="47"/>
        <v>1</v>
      </c>
      <c r="Q156" s="391">
        <f t="shared" si="48"/>
        <v>0</v>
      </c>
      <c r="R156" s="391">
        <f t="shared" si="49"/>
        <v>1</v>
      </c>
      <c r="S156" s="391">
        <f t="shared" si="50"/>
        <v>2</v>
      </c>
    </row>
    <row r="157" spans="1:19" x14ac:dyDescent="0.15">
      <c r="A157" s="401" t="s">
        <v>186</v>
      </c>
      <c r="B157" s="400" t="s">
        <v>184</v>
      </c>
      <c r="C157" s="91" t="s">
        <v>147</v>
      </c>
      <c r="D157" s="399">
        <v>0</v>
      </c>
      <c r="E157" s="399">
        <v>0</v>
      </c>
      <c r="F157" s="399">
        <v>0</v>
      </c>
      <c r="G157" s="399">
        <v>2</v>
      </c>
      <c r="H157" s="399">
        <v>1</v>
      </c>
      <c r="I157" s="399">
        <v>0</v>
      </c>
      <c r="J157" s="399">
        <v>2</v>
      </c>
      <c r="K157" s="399">
        <v>0</v>
      </c>
      <c r="L157" s="399">
        <f t="shared" si="43"/>
        <v>5</v>
      </c>
      <c r="M157" s="399">
        <f t="shared" si="44"/>
        <v>5</v>
      </c>
      <c r="N157" s="402">
        <f t="shared" si="45"/>
        <v>2.5</v>
      </c>
      <c r="O157" s="391">
        <f t="shared" si="46"/>
        <v>2</v>
      </c>
      <c r="P157" s="391">
        <f t="shared" si="47"/>
        <v>3</v>
      </c>
      <c r="Q157" s="391">
        <f t="shared" si="48"/>
        <v>3</v>
      </c>
      <c r="R157" s="391">
        <f t="shared" si="49"/>
        <v>5</v>
      </c>
      <c r="S157" s="391">
        <f t="shared" si="50"/>
        <v>3</v>
      </c>
    </row>
    <row r="158" spans="1:19" x14ac:dyDescent="0.15">
      <c r="A158" s="401" t="s">
        <v>185</v>
      </c>
      <c r="B158" s="400" t="s">
        <v>184</v>
      </c>
      <c r="C158" s="91" t="s">
        <v>147</v>
      </c>
      <c r="D158" s="399">
        <v>0</v>
      </c>
      <c r="E158" s="399">
        <v>3</v>
      </c>
      <c r="F158" s="399">
        <v>0</v>
      </c>
      <c r="G158" s="399">
        <v>0</v>
      </c>
      <c r="H158" s="399">
        <v>1</v>
      </c>
      <c r="I158" s="399">
        <v>0</v>
      </c>
      <c r="J158" s="399">
        <v>0</v>
      </c>
      <c r="K158" s="399">
        <v>0</v>
      </c>
      <c r="L158" s="399">
        <f t="shared" ref="L158:L189" si="52">SUM(D158:K158)</f>
        <v>4</v>
      </c>
      <c r="M158" s="399">
        <f t="shared" ref="M158:M183" si="53">MAX(O158:S158)</f>
        <v>4</v>
      </c>
      <c r="N158" s="402">
        <f t="shared" ref="N158:N183" si="54">SUM(D158:K158)/2</f>
        <v>2</v>
      </c>
      <c r="O158" s="391">
        <f t="shared" ref="O158:O183" si="55">SUM(D158:G158)</f>
        <v>3</v>
      </c>
      <c r="P158" s="391">
        <f t="shared" ref="P158:P183" si="56">SUM(E158:H158)</f>
        <v>4</v>
      </c>
      <c r="Q158" s="391">
        <f t="shared" ref="Q158:Q183" si="57">SUM(F158:I158)</f>
        <v>1</v>
      </c>
      <c r="R158" s="391">
        <f t="shared" ref="R158:R183" si="58">SUM(G158:J158)</f>
        <v>1</v>
      </c>
      <c r="S158" s="391">
        <f t="shared" ref="S158:S183" si="59">SUM(H158:K158)</f>
        <v>1</v>
      </c>
    </row>
    <row r="159" spans="1:19" x14ac:dyDescent="0.15">
      <c r="A159" s="401" t="s">
        <v>183</v>
      </c>
      <c r="B159" s="400" t="s">
        <v>182</v>
      </c>
      <c r="C159" s="91" t="s">
        <v>147</v>
      </c>
      <c r="D159" s="399">
        <v>5</v>
      </c>
      <c r="E159" s="399">
        <v>3</v>
      </c>
      <c r="F159" s="399">
        <v>5</v>
      </c>
      <c r="G159" s="399">
        <v>8</v>
      </c>
      <c r="H159" s="399">
        <v>2</v>
      </c>
      <c r="I159" s="399">
        <v>0</v>
      </c>
      <c r="J159" s="399">
        <v>4</v>
      </c>
      <c r="K159" s="399">
        <v>4</v>
      </c>
      <c r="L159" s="399">
        <f t="shared" si="52"/>
        <v>31</v>
      </c>
      <c r="M159" s="399">
        <f t="shared" si="53"/>
        <v>21</v>
      </c>
      <c r="N159" s="402">
        <f t="shared" si="54"/>
        <v>15.5</v>
      </c>
      <c r="O159" s="391">
        <f t="shared" si="55"/>
        <v>21</v>
      </c>
      <c r="P159" s="391">
        <f t="shared" si="56"/>
        <v>18</v>
      </c>
      <c r="Q159" s="391">
        <f t="shared" si="57"/>
        <v>15</v>
      </c>
      <c r="R159" s="391">
        <f t="shared" si="58"/>
        <v>14</v>
      </c>
      <c r="S159" s="391">
        <f t="shared" si="59"/>
        <v>10</v>
      </c>
    </row>
    <row r="160" spans="1:19" x14ac:dyDescent="0.15">
      <c r="A160" s="401" t="s">
        <v>181</v>
      </c>
      <c r="B160" s="400" t="s">
        <v>180</v>
      </c>
      <c r="C160" s="91" t="s">
        <v>147</v>
      </c>
      <c r="D160" s="399">
        <v>1</v>
      </c>
      <c r="E160" s="399">
        <v>2</v>
      </c>
      <c r="F160" s="399">
        <v>1</v>
      </c>
      <c r="G160" s="399">
        <v>1</v>
      </c>
      <c r="H160" s="399">
        <v>2</v>
      </c>
      <c r="I160" s="399">
        <v>4</v>
      </c>
      <c r="J160" s="399">
        <v>1</v>
      </c>
      <c r="K160" s="399">
        <v>1</v>
      </c>
      <c r="L160" s="399">
        <f t="shared" si="52"/>
        <v>13</v>
      </c>
      <c r="M160" s="399">
        <f t="shared" si="53"/>
        <v>8</v>
      </c>
      <c r="N160" s="402">
        <f t="shared" si="54"/>
        <v>6.5</v>
      </c>
      <c r="O160" s="391">
        <f t="shared" si="55"/>
        <v>5</v>
      </c>
      <c r="P160" s="391">
        <f t="shared" si="56"/>
        <v>6</v>
      </c>
      <c r="Q160" s="391">
        <f t="shared" si="57"/>
        <v>8</v>
      </c>
      <c r="R160" s="391">
        <f t="shared" si="58"/>
        <v>8</v>
      </c>
      <c r="S160" s="391">
        <f t="shared" si="59"/>
        <v>8</v>
      </c>
    </row>
    <row r="161" spans="1:19" x14ac:dyDescent="0.15">
      <c r="A161" s="401" t="s">
        <v>179</v>
      </c>
      <c r="B161" s="400" t="s">
        <v>177</v>
      </c>
      <c r="C161" s="91" t="s">
        <v>147</v>
      </c>
      <c r="D161" s="399">
        <v>0</v>
      </c>
      <c r="E161" s="399">
        <v>0</v>
      </c>
      <c r="F161" s="399">
        <v>0</v>
      </c>
      <c r="G161" s="399">
        <v>0</v>
      </c>
      <c r="H161" s="399">
        <v>1</v>
      </c>
      <c r="I161" s="399">
        <v>2</v>
      </c>
      <c r="J161" s="399">
        <v>1</v>
      </c>
      <c r="K161" s="399">
        <v>2</v>
      </c>
      <c r="L161" s="399">
        <f t="shared" si="52"/>
        <v>6</v>
      </c>
      <c r="M161" s="399">
        <f t="shared" si="53"/>
        <v>6</v>
      </c>
      <c r="N161" s="402">
        <f t="shared" si="54"/>
        <v>3</v>
      </c>
      <c r="O161" s="391">
        <f t="shared" si="55"/>
        <v>0</v>
      </c>
      <c r="P161" s="391">
        <f t="shared" si="56"/>
        <v>1</v>
      </c>
      <c r="Q161" s="391">
        <f t="shared" si="57"/>
        <v>3</v>
      </c>
      <c r="R161" s="391">
        <f t="shared" si="58"/>
        <v>4</v>
      </c>
      <c r="S161" s="391">
        <f t="shared" si="59"/>
        <v>6</v>
      </c>
    </row>
    <row r="162" spans="1:19" x14ac:dyDescent="0.15">
      <c r="A162" s="401" t="s">
        <v>178</v>
      </c>
      <c r="B162" s="400" t="s">
        <v>177</v>
      </c>
      <c r="C162" s="91" t="s">
        <v>147</v>
      </c>
      <c r="D162" s="399">
        <v>0</v>
      </c>
      <c r="E162" s="399">
        <v>1</v>
      </c>
      <c r="F162" s="399">
        <v>0</v>
      </c>
      <c r="G162" s="399">
        <v>1</v>
      </c>
      <c r="H162" s="399">
        <v>1</v>
      </c>
      <c r="I162" s="399">
        <v>1</v>
      </c>
      <c r="J162" s="399">
        <v>3</v>
      </c>
      <c r="K162" s="399">
        <v>0</v>
      </c>
      <c r="L162" s="399">
        <f t="shared" si="52"/>
        <v>7</v>
      </c>
      <c r="M162" s="399">
        <f t="shared" si="53"/>
        <v>6</v>
      </c>
      <c r="N162" s="402">
        <f t="shared" si="54"/>
        <v>3.5</v>
      </c>
      <c r="O162" s="391">
        <f t="shared" si="55"/>
        <v>2</v>
      </c>
      <c r="P162" s="391">
        <f t="shared" si="56"/>
        <v>3</v>
      </c>
      <c r="Q162" s="391">
        <f t="shared" si="57"/>
        <v>3</v>
      </c>
      <c r="R162" s="391">
        <f t="shared" si="58"/>
        <v>6</v>
      </c>
      <c r="S162" s="391">
        <f t="shared" si="59"/>
        <v>5</v>
      </c>
    </row>
    <row r="163" spans="1:19" x14ac:dyDescent="0.15">
      <c r="A163" s="401" t="s">
        <v>176</v>
      </c>
      <c r="B163" s="400" t="s">
        <v>173</v>
      </c>
      <c r="C163" s="91" t="s">
        <v>147</v>
      </c>
      <c r="D163" s="399">
        <v>1</v>
      </c>
      <c r="E163" s="399">
        <v>0</v>
      </c>
      <c r="F163" s="399">
        <v>0</v>
      </c>
      <c r="G163" s="399">
        <v>0</v>
      </c>
      <c r="H163" s="399">
        <v>0</v>
      </c>
      <c r="I163" s="399">
        <v>3</v>
      </c>
      <c r="J163" s="399">
        <v>2</v>
      </c>
      <c r="K163" s="399">
        <v>0</v>
      </c>
      <c r="L163" s="399">
        <f t="shared" si="52"/>
        <v>6</v>
      </c>
      <c r="M163" s="399">
        <f t="shared" si="53"/>
        <v>5</v>
      </c>
      <c r="N163" s="402">
        <f t="shared" si="54"/>
        <v>3</v>
      </c>
      <c r="O163" s="391">
        <f t="shared" si="55"/>
        <v>1</v>
      </c>
      <c r="P163" s="391">
        <f t="shared" si="56"/>
        <v>0</v>
      </c>
      <c r="Q163" s="391">
        <f t="shared" si="57"/>
        <v>3</v>
      </c>
      <c r="R163" s="391">
        <f t="shared" si="58"/>
        <v>5</v>
      </c>
      <c r="S163" s="391">
        <f t="shared" si="59"/>
        <v>5</v>
      </c>
    </row>
    <row r="164" spans="1:19" x14ac:dyDescent="0.15">
      <c r="A164" s="401" t="s">
        <v>175</v>
      </c>
      <c r="B164" s="400" t="s">
        <v>173</v>
      </c>
      <c r="C164" s="91" t="s">
        <v>147</v>
      </c>
      <c r="D164" s="399">
        <v>2</v>
      </c>
      <c r="E164" s="399">
        <v>0</v>
      </c>
      <c r="F164" s="399">
        <v>0</v>
      </c>
      <c r="G164" s="399">
        <v>1</v>
      </c>
      <c r="H164" s="399">
        <v>1</v>
      </c>
      <c r="I164" s="399">
        <v>4</v>
      </c>
      <c r="J164" s="399">
        <v>0</v>
      </c>
      <c r="K164" s="399">
        <v>0</v>
      </c>
      <c r="L164" s="399">
        <f t="shared" si="52"/>
        <v>8</v>
      </c>
      <c r="M164" s="399">
        <f t="shared" si="53"/>
        <v>6</v>
      </c>
      <c r="N164" s="402">
        <f t="shared" si="54"/>
        <v>4</v>
      </c>
      <c r="O164" s="391">
        <f t="shared" si="55"/>
        <v>3</v>
      </c>
      <c r="P164" s="391">
        <f t="shared" si="56"/>
        <v>2</v>
      </c>
      <c r="Q164" s="391">
        <f t="shared" si="57"/>
        <v>6</v>
      </c>
      <c r="R164" s="391">
        <f t="shared" si="58"/>
        <v>6</v>
      </c>
      <c r="S164" s="391">
        <f t="shared" si="59"/>
        <v>5</v>
      </c>
    </row>
    <row r="165" spans="1:19" x14ac:dyDescent="0.15">
      <c r="A165" s="401" t="s">
        <v>174</v>
      </c>
      <c r="B165" s="400" t="s">
        <v>173</v>
      </c>
      <c r="C165" s="91" t="s">
        <v>147</v>
      </c>
      <c r="D165" s="399">
        <v>0</v>
      </c>
      <c r="E165" s="399">
        <v>3</v>
      </c>
      <c r="F165" s="399">
        <v>2</v>
      </c>
      <c r="G165" s="399">
        <v>1</v>
      </c>
      <c r="H165" s="399">
        <v>1</v>
      </c>
      <c r="I165" s="399">
        <v>0</v>
      </c>
      <c r="J165" s="399">
        <v>1</v>
      </c>
      <c r="K165" s="399">
        <v>0</v>
      </c>
      <c r="L165" s="399">
        <f t="shared" si="52"/>
        <v>8</v>
      </c>
      <c r="M165" s="399">
        <f t="shared" si="53"/>
        <v>7</v>
      </c>
      <c r="N165" s="402">
        <f t="shared" si="54"/>
        <v>4</v>
      </c>
      <c r="O165" s="391">
        <f t="shared" si="55"/>
        <v>6</v>
      </c>
      <c r="P165" s="391">
        <f t="shared" si="56"/>
        <v>7</v>
      </c>
      <c r="Q165" s="391">
        <f t="shared" si="57"/>
        <v>4</v>
      </c>
      <c r="R165" s="391">
        <f t="shared" si="58"/>
        <v>3</v>
      </c>
      <c r="S165" s="391">
        <f t="shared" si="59"/>
        <v>2</v>
      </c>
    </row>
    <row r="166" spans="1:19" x14ac:dyDescent="0.15">
      <c r="A166" s="401" t="s">
        <v>172</v>
      </c>
      <c r="B166" s="400" t="s">
        <v>167</v>
      </c>
      <c r="C166" s="91" t="s">
        <v>147</v>
      </c>
      <c r="D166" s="399">
        <v>0</v>
      </c>
      <c r="E166" s="399">
        <v>0</v>
      </c>
      <c r="F166" s="399">
        <v>1</v>
      </c>
      <c r="G166" s="399">
        <v>2</v>
      </c>
      <c r="H166" s="399">
        <v>0</v>
      </c>
      <c r="I166" s="399">
        <v>3</v>
      </c>
      <c r="J166" s="399">
        <v>1</v>
      </c>
      <c r="K166" s="399">
        <v>2</v>
      </c>
      <c r="L166" s="399">
        <f t="shared" si="52"/>
        <v>9</v>
      </c>
      <c r="M166" s="399">
        <f t="shared" si="53"/>
        <v>6</v>
      </c>
      <c r="N166" s="402">
        <f t="shared" si="54"/>
        <v>4.5</v>
      </c>
      <c r="O166" s="391">
        <f t="shared" si="55"/>
        <v>3</v>
      </c>
      <c r="P166" s="391">
        <f t="shared" si="56"/>
        <v>3</v>
      </c>
      <c r="Q166" s="391">
        <f t="shared" si="57"/>
        <v>6</v>
      </c>
      <c r="R166" s="391">
        <f t="shared" si="58"/>
        <v>6</v>
      </c>
      <c r="S166" s="391">
        <f t="shared" si="59"/>
        <v>6</v>
      </c>
    </row>
    <row r="167" spans="1:19" x14ac:dyDescent="0.15">
      <c r="A167" s="401" t="s">
        <v>171</v>
      </c>
      <c r="B167" s="400" t="s">
        <v>167</v>
      </c>
      <c r="C167" s="91" t="s">
        <v>147</v>
      </c>
      <c r="D167" s="399">
        <v>0</v>
      </c>
      <c r="E167" s="399">
        <v>3</v>
      </c>
      <c r="F167" s="399">
        <v>3</v>
      </c>
      <c r="G167" s="399">
        <v>1</v>
      </c>
      <c r="H167" s="399">
        <v>2</v>
      </c>
      <c r="I167" s="399">
        <v>1</v>
      </c>
      <c r="J167" s="399">
        <v>2</v>
      </c>
      <c r="K167" s="399">
        <v>0</v>
      </c>
      <c r="L167" s="399">
        <f t="shared" si="52"/>
        <v>12</v>
      </c>
      <c r="M167" s="399">
        <f t="shared" si="53"/>
        <v>9</v>
      </c>
      <c r="N167" s="402">
        <f t="shared" si="54"/>
        <v>6</v>
      </c>
      <c r="O167" s="391">
        <f t="shared" si="55"/>
        <v>7</v>
      </c>
      <c r="P167" s="391">
        <f t="shared" si="56"/>
        <v>9</v>
      </c>
      <c r="Q167" s="391">
        <f t="shared" si="57"/>
        <v>7</v>
      </c>
      <c r="R167" s="391">
        <f t="shared" si="58"/>
        <v>6</v>
      </c>
      <c r="S167" s="391">
        <f t="shared" si="59"/>
        <v>5</v>
      </c>
    </row>
    <row r="168" spans="1:19" x14ac:dyDescent="0.15">
      <c r="A168" s="401" t="s">
        <v>170</v>
      </c>
      <c r="B168" s="400" t="s">
        <v>167</v>
      </c>
      <c r="C168" s="91" t="s">
        <v>147</v>
      </c>
      <c r="D168" s="399">
        <v>0</v>
      </c>
      <c r="E168" s="399">
        <v>0</v>
      </c>
      <c r="F168" s="399">
        <v>0</v>
      </c>
      <c r="G168" s="399">
        <v>0</v>
      </c>
      <c r="H168" s="399">
        <v>0</v>
      </c>
      <c r="I168" s="399">
        <v>0</v>
      </c>
      <c r="J168" s="399">
        <v>1</v>
      </c>
      <c r="K168" s="399">
        <v>0</v>
      </c>
      <c r="L168" s="399">
        <f t="shared" si="52"/>
        <v>1</v>
      </c>
      <c r="M168" s="399">
        <f t="shared" si="53"/>
        <v>1</v>
      </c>
      <c r="N168" s="402">
        <f t="shared" si="54"/>
        <v>0.5</v>
      </c>
      <c r="O168" s="391">
        <f t="shared" si="55"/>
        <v>0</v>
      </c>
      <c r="P168" s="391">
        <f t="shared" si="56"/>
        <v>0</v>
      </c>
      <c r="Q168" s="391">
        <f t="shared" si="57"/>
        <v>0</v>
      </c>
      <c r="R168" s="391">
        <f t="shared" si="58"/>
        <v>1</v>
      </c>
      <c r="S168" s="391">
        <f t="shared" si="59"/>
        <v>1</v>
      </c>
    </row>
    <row r="169" spans="1:19" x14ac:dyDescent="0.15">
      <c r="A169" s="401" t="s">
        <v>169</v>
      </c>
      <c r="B169" s="400" t="s">
        <v>167</v>
      </c>
      <c r="C169" s="91" t="s">
        <v>147</v>
      </c>
      <c r="D169" s="399">
        <v>0</v>
      </c>
      <c r="E169" s="399">
        <v>0</v>
      </c>
      <c r="F169" s="399">
        <v>4</v>
      </c>
      <c r="G169" s="399">
        <v>2</v>
      </c>
      <c r="H169" s="399">
        <v>3</v>
      </c>
      <c r="I169" s="399">
        <v>0</v>
      </c>
      <c r="J169" s="399">
        <v>0</v>
      </c>
      <c r="K169" s="399">
        <v>1</v>
      </c>
      <c r="L169" s="399">
        <f t="shared" si="52"/>
        <v>10</v>
      </c>
      <c r="M169" s="399">
        <f t="shared" si="53"/>
        <v>9</v>
      </c>
      <c r="N169" s="402">
        <f t="shared" si="54"/>
        <v>5</v>
      </c>
      <c r="O169" s="391">
        <f t="shared" si="55"/>
        <v>6</v>
      </c>
      <c r="P169" s="391">
        <f t="shared" si="56"/>
        <v>9</v>
      </c>
      <c r="Q169" s="391">
        <f t="shared" si="57"/>
        <v>9</v>
      </c>
      <c r="R169" s="391">
        <f t="shared" si="58"/>
        <v>5</v>
      </c>
      <c r="S169" s="391">
        <f t="shared" si="59"/>
        <v>4</v>
      </c>
    </row>
    <row r="170" spans="1:19" x14ac:dyDescent="0.15">
      <c r="A170" s="401" t="s">
        <v>168</v>
      </c>
      <c r="B170" s="400" t="s">
        <v>167</v>
      </c>
      <c r="C170" s="91" t="s">
        <v>147</v>
      </c>
      <c r="D170" s="399">
        <v>0</v>
      </c>
      <c r="E170" s="399">
        <v>0</v>
      </c>
      <c r="F170" s="399">
        <v>0</v>
      </c>
      <c r="G170" s="399">
        <v>1</v>
      </c>
      <c r="H170" s="399">
        <v>2</v>
      </c>
      <c r="I170" s="399">
        <v>1</v>
      </c>
      <c r="J170" s="399">
        <v>1</v>
      </c>
      <c r="K170" s="399">
        <v>1</v>
      </c>
      <c r="L170" s="399">
        <f t="shared" si="52"/>
        <v>6</v>
      </c>
      <c r="M170" s="399">
        <f t="shared" si="53"/>
        <v>5</v>
      </c>
      <c r="N170" s="402">
        <f t="shared" si="54"/>
        <v>3</v>
      </c>
      <c r="O170" s="391">
        <f t="shared" si="55"/>
        <v>1</v>
      </c>
      <c r="P170" s="391">
        <f t="shared" si="56"/>
        <v>3</v>
      </c>
      <c r="Q170" s="391">
        <f t="shared" si="57"/>
        <v>4</v>
      </c>
      <c r="R170" s="391">
        <f t="shared" si="58"/>
        <v>5</v>
      </c>
      <c r="S170" s="391">
        <f t="shared" si="59"/>
        <v>5</v>
      </c>
    </row>
    <row r="171" spans="1:19" x14ac:dyDescent="0.15">
      <c r="A171" s="401" t="s">
        <v>166</v>
      </c>
      <c r="B171" s="400" t="s">
        <v>165</v>
      </c>
      <c r="C171" s="91" t="s">
        <v>147</v>
      </c>
      <c r="D171" s="399">
        <v>0</v>
      </c>
      <c r="E171" s="399">
        <v>0</v>
      </c>
      <c r="F171" s="399">
        <v>0</v>
      </c>
      <c r="G171" s="399">
        <v>1</v>
      </c>
      <c r="H171" s="399">
        <v>1</v>
      </c>
      <c r="I171" s="399">
        <v>1</v>
      </c>
      <c r="J171" s="399">
        <v>0</v>
      </c>
      <c r="K171" s="399">
        <v>1</v>
      </c>
      <c r="L171" s="399">
        <f t="shared" si="52"/>
        <v>4</v>
      </c>
      <c r="M171" s="399">
        <f t="shared" si="53"/>
        <v>3</v>
      </c>
      <c r="N171" s="402">
        <f t="shared" si="54"/>
        <v>2</v>
      </c>
      <c r="O171" s="391">
        <f t="shared" si="55"/>
        <v>1</v>
      </c>
      <c r="P171" s="391">
        <f t="shared" si="56"/>
        <v>2</v>
      </c>
      <c r="Q171" s="391">
        <f t="shared" si="57"/>
        <v>3</v>
      </c>
      <c r="R171" s="391">
        <f t="shared" si="58"/>
        <v>3</v>
      </c>
      <c r="S171" s="391">
        <f t="shared" si="59"/>
        <v>3</v>
      </c>
    </row>
    <row r="172" spans="1:19" x14ac:dyDescent="0.15">
      <c r="A172" s="401" t="s">
        <v>164</v>
      </c>
      <c r="B172" s="400" t="s">
        <v>158</v>
      </c>
      <c r="C172" s="91" t="s">
        <v>147</v>
      </c>
      <c r="D172" s="399">
        <v>0</v>
      </c>
      <c r="E172" s="399">
        <v>1</v>
      </c>
      <c r="F172" s="399">
        <v>1</v>
      </c>
      <c r="G172" s="399">
        <v>0</v>
      </c>
      <c r="H172" s="399">
        <v>4</v>
      </c>
      <c r="I172" s="399">
        <v>0</v>
      </c>
      <c r="J172" s="399">
        <v>2</v>
      </c>
      <c r="K172" s="399">
        <v>0</v>
      </c>
      <c r="L172" s="399">
        <f t="shared" si="52"/>
        <v>8</v>
      </c>
      <c r="M172" s="399">
        <f t="shared" si="53"/>
        <v>6</v>
      </c>
      <c r="N172" s="402">
        <f t="shared" si="54"/>
        <v>4</v>
      </c>
      <c r="O172" s="391">
        <f t="shared" si="55"/>
        <v>2</v>
      </c>
      <c r="P172" s="391">
        <f t="shared" si="56"/>
        <v>6</v>
      </c>
      <c r="Q172" s="391">
        <f t="shared" si="57"/>
        <v>5</v>
      </c>
      <c r="R172" s="391">
        <f t="shared" si="58"/>
        <v>6</v>
      </c>
      <c r="S172" s="391">
        <f t="shared" si="59"/>
        <v>6</v>
      </c>
    </row>
    <row r="173" spans="1:19" x14ac:dyDescent="0.15">
      <c r="A173" s="401" t="s">
        <v>163</v>
      </c>
      <c r="B173" s="400" t="s">
        <v>162</v>
      </c>
      <c r="C173" s="91" t="s">
        <v>147</v>
      </c>
      <c r="D173" s="399">
        <v>0</v>
      </c>
      <c r="E173" s="399">
        <v>0</v>
      </c>
      <c r="F173" s="399">
        <v>1</v>
      </c>
      <c r="G173" s="399">
        <v>0</v>
      </c>
      <c r="H173" s="399">
        <v>2</v>
      </c>
      <c r="I173" s="399">
        <v>0</v>
      </c>
      <c r="J173" s="399">
        <v>1</v>
      </c>
      <c r="K173" s="399">
        <v>1</v>
      </c>
      <c r="L173" s="399">
        <f t="shared" si="52"/>
        <v>5</v>
      </c>
      <c r="M173" s="399">
        <f t="shared" si="53"/>
        <v>4</v>
      </c>
      <c r="N173" s="402">
        <f t="shared" si="54"/>
        <v>2.5</v>
      </c>
      <c r="O173" s="391">
        <f t="shared" si="55"/>
        <v>1</v>
      </c>
      <c r="P173" s="391">
        <f t="shared" si="56"/>
        <v>3</v>
      </c>
      <c r="Q173" s="391">
        <f t="shared" si="57"/>
        <v>3</v>
      </c>
      <c r="R173" s="391">
        <f t="shared" si="58"/>
        <v>3</v>
      </c>
      <c r="S173" s="391">
        <f t="shared" si="59"/>
        <v>4</v>
      </c>
    </row>
    <row r="174" spans="1:19" x14ac:dyDescent="0.15">
      <c r="A174" s="401" t="s">
        <v>161</v>
      </c>
      <c r="B174" s="400" t="s">
        <v>158</v>
      </c>
      <c r="C174" s="91" t="s">
        <v>147</v>
      </c>
      <c r="D174" s="399">
        <v>2</v>
      </c>
      <c r="E174" s="399">
        <v>0</v>
      </c>
      <c r="F174" s="399">
        <v>0</v>
      </c>
      <c r="G174" s="399">
        <v>7</v>
      </c>
      <c r="H174" s="399">
        <v>6</v>
      </c>
      <c r="I174" s="399">
        <v>4</v>
      </c>
      <c r="J174" s="399">
        <v>3</v>
      </c>
      <c r="K174" s="399">
        <v>1</v>
      </c>
      <c r="L174" s="399">
        <f t="shared" si="52"/>
        <v>23</v>
      </c>
      <c r="M174" s="399">
        <f t="shared" si="53"/>
        <v>20</v>
      </c>
      <c r="N174" s="402">
        <f t="shared" si="54"/>
        <v>11.5</v>
      </c>
      <c r="O174" s="391">
        <f t="shared" si="55"/>
        <v>9</v>
      </c>
      <c r="P174" s="391">
        <f t="shared" si="56"/>
        <v>13</v>
      </c>
      <c r="Q174" s="391">
        <f t="shared" si="57"/>
        <v>17</v>
      </c>
      <c r="R174" s="391">
        <f t="shared" si="58"/>
        <v>20</v>
      </c>
      <c r="S174" s="391">
        <f t="shared" si="59"/>
        <v>14</v>
      </c>
    </row>
    <row r="175" spans="1:19" x14ac:dyDescent="0.15">
      <c r="A175" s="401" t="s">
        <v>160</v>
      </c>
      <c r="B175" s="400" t="s">
        <v>158</v>
      </c>
      <c r="C175" s="91" t="s">
        <v>147</v>
      </c>
      <c r="D175" s="399">
        <v>0</v>
      </c>
      <c r="E175" s="399">
        <v>0</v>
      </c>
      <c r="F175" s="399">
        <v>5</v>
      </c>
      <c r="G175" s="399">
        <v>4</v>
      </c>
      <c r="H175" s="399">
        <v>3</v>
      </c>
      <c r="I175" s="399">
        <v>5</v>
      </c>
      <c r="J175" s="399">
        <v>3</v>
      </c>
      <c r="K175" s="399">
        <v>12</v>
      </c>
      <c r="L175" s="399">
        <f t="shared" si="52"/>
        <v>32</v>
      </c>
      <c r="M175" s="399">
        <f t="shared" si="53"/>
        <v>23</v>
      </c>
      <c r="N175" s="402">
        <f t="shared" si="54"/>
        <v>16</v>
      </c>
      <c r="O175" s="391">
        <f t="shared" si="55"/>
        <v>9</v>
      </c>
      <c r="P175" s="391">
        <f t="shared" si="56"/>
        <v>12</v>
      </c>
      <c r="Q175" s="391">
        <f t="shared" si="57"/>
        <v>17</v>
      </c>
      <c r="R175" s="391">
        <f t="shared" si="58"/>
        <v>15</v>
      </c>
      <c r="S175" s="391">
        <f t="shared" si="59"/>
        <v>23</v>
      </c>
    </row>
    <row r="176" spans="1:19" x14ac:dyDescent="0.15">
      <c r="A176" s="401" t="s">
        <v>159</v>
      </c>
      <c r="B176" s="400" t="s">
        <v>158</v>
      </c>
      <c r="C176" s="91" t="s">
        <v>147</v>
      </c>
      <c r="D176" s="399">
        <v>1</v>
      </c>
      <c r="E176" s="399">
        <v>0</v>
      </c>
      <c r="F176" s="399">
        <v>0</v>
      </c>
      <c r="G176" s="399">
        <v>1</v>
      </c>
      <c r="H176" s="399">
        <v>5</v>
      </c>
      <c r="I176" s="399">
        <v>4</v>
      </c>
      <c r="J176" s="399">
        <v>2</v>
      </c>
      <c r="K176" s="399">
        <v>2</v>
      </c>
      <c r="L176" s="399">
        <f t="shared" si="52"/>
        <v>15</v>
      </c>
      <c r="M176" s="399">
        <f t="shared" si="53"/>
        <v>13</v>
      </c>
      <c r="N176" s="402">
        <f t="shared" si="54"/>
        <v>7.5</v>
      </c>
      <c r="O176" s="391">
        <f t="shared" si="55"/>
        <v>2</v>
      </c>
      <c r="P176" s="391">
        <f t="shared" si="56"/>
        <v>6</v>
      </c>
      <c r="Q176" s="391">
        <f t="shared" si="57"/>
        <v>10</v>
      </c>
      <c r="R176" s="391">
        <f t="shared" si="58"/>
        <v>12</v>
      </c>
      <c r="S176" s="391">
        <f t="shared" si="59"/>
        <v>13</v>
      </c>
    </row>
    <row r="177" spans="1:19" x14ac:dyDescent="0.15">
      <c r="A177" s="401" t="s">
        <v>157</v>
      </c>
      <c r="B177" s="400" t="s">
        <v>151</v>
      </c>
      <c r="C177" s="91" t="s">
        <v>147</v>
      </c>
      <c r="D177" s="399">
        <v>1</v>
      </c>
      <c r="E177" s="399">
        <v>0</v>
      </c>
      <c r="F177" s="399">
        <v>0</v>
      </c>
      <c r="G177" s="399">
        <v>0</v>
      </c>
      <c r="H177" s="399">
        <v>0</v>
      </c>
      <c r="I177" s="399">
        <v>0</v>
      </c>
      <c r="J177" s="399">
        <v>0</v>
      </c>
      <c r="K177" s="399">
        <v>0</v>
      </c>
      <c r="L177" s="399">
        <f t="shared" si="52"/>
        <v>1</v>
      </c>
      <c r="M177" s="399">
        <f t="shared" si="53"/>
        <v>1</v>
      </c>
      <c r="N177" s="402">
        <f t="shared" si="54"/>
        <v>0.5</v>
      </c>
      <c r="O177" s="391">
        <f t="shared" si="55"/>
        <v>1</v>
      </c>
      <c r="P177" s="391">
        <f t="shared" si="56"/>
        <v>0</v>
      </c>
      <c r="Q177" s="391">
        <f t="shared" si="57"/>
        <v>0</v>
      </c>
      <c r="R177" s="391">
        <f t="shared" si="58"/>
        <v>0</v>
      </c>
      <c r="S177" s="391">
        <f t="shared" si="59"/>
        <v>0</v>
      </c>
    </row>
    <row r="178" spans="1:19" x14ac:dyDescent="0.15">
      <c r="A178" s="401" t="s">
        <v>156</v>
      </c>
      <c r="B178" s="400" t="s">
        <v>155</v>
      </c>
      <c r="C178" s="91" t="s">
        <v>147</v>
      </c>
      <c r="D178" s="399">
        <v>0</v>
      </c>
      <c r="E178" s="399">
        <v>0</v>
      </c>
      <c r="F178" s="399">
        <v>0</v>
      </c>
      <c r="G178" s="399">
        <v>1</v>
      </c>
      <c r="H178" s="399">
        <v>0</v>
      </c>
      <c r="I178" s="399">
        <v>1</v>
      </c>
      <c r="J178" s="399">
        <v>1</v>
      </c>
      <c r="K178" s="399">
        <v>0</v>
      </c>
      <c r="L178" s="399">
        <f t="shared" si="52"/>
        <v>3</v>
      </c>
      <c r="M178" s="399">
        <f t="shared" si="53"/>
        <v>3</v>
      </c>
      <c r="N178" s="402">
        <f t="shared" si="54"/>
        <v>1.5</v>
      </c>
      <c r="O178" s="391">
        <f t="shared" si="55"/>
        <v>1</v>
      </c>
      <c r="P178" s="391">
        <f t="shared" si="56"/>
        <v>1</v>
      </c>
      <c r="Q178" s="391">
        <f t="shared" si="57"/>
        <v>2</v>
      </c>
      <c r="R178" s="391">
        <f t="shared" si="58"/>
        <v>3</v>
      </c>
      <c r="S178" s="391">
        <f t="shared" si="59"/>
        <v>2</v>
      </c>
    </row>
    <row r="179" spans="1:19" x14ac:dyDescent="0.15">
      <c r="A179" s="401" t="s">
        <v>154</v>
      </c>
      <c r="B179" s="400" t="s">
        <v>153</v>
      </c>
      <c r="C179" s="91" t="s">
        <v>147</v>
      </c>
      <c r="D179" s="399">
        <v>1</v>
      </c>
      <c r="E179" s="399">
        <v>0</v>
      </c>
      <c r="F179" s="399">
        <v>0</v>
      </c>
      <c r="G179" s="399">
        <v>3</v>
      </c>
      <c r="H179" s="399">
        <v>2</v>
      </c>
      <c r="I179" s="399">
        <v>0</v>
      </c>
      <c r="J179" s="399">
        <v>1</v>
      </c>
      <c r="K179" s="399">
        <v>0</v>
      </c>
      <c r="L179" s="399">
        <f t="shared" si="52"/>
        <v>7</v>
      </c>
      <c r="M179" s="399">
        <f t="shared" si="53"/>
        <v>6</v>
      </c>
      <c r="N179" s="402">
        <f t="shared" si="54"/>
        <v>3.5</v>
      </c>
      <c r="O179" s="391">
        <f t="shared" si="55"/>
        <v>4</v>
      </c>
      <c r="P179" s="391">
        <f t="shared" si="56"/>
        <v>5</v>
      </c>
      <c r="Q179" s="391">
        <f t="shared" si="57"/>
        <v>5</v>
      </c>
      <c r="R179" s="391">
        <f t="shared" si="58"/>
        <v>6</v>
      </c>
      <c r="S179" s="391">
        <f t="shared" si="59"/>
        <v>3</v>
      </c>
    </row>
    <row r="180" spans="1:19" x14ac:dyDescent="0.15">
      <c r="A180" s="401" t="s">
        <v>152</v>
      </c>
      <c r="B180" s="400" t="s">
        <v>151</v>
      </c>
      <c r="C180" s="91" t="s">
        <v>147</v>
      </c>
      <c r="D180" s="399">
        <v>0</v>
      </c>
      <c r="E180" s="399">
        <v>0</v>
      </c>
      <c r="F180" s="399">
        <v>0</v>
      </c>
      <c r="G180" s="399">
        <v>0</v>
      </c>
      <c r="H180" s="399">
        <v>1</v>
      </c>
      <c r="I180" s="399">
        <v>0</v>
      </c>
      <c r="J180" s="399">
        <v>0</v>
      </c>
      <c r="K180" s="399">
        <v>0</v>
      </c>
      <c r="L180" s="399">
        <f t="shared" si="52"/>
        <v>1</v>
      </c>
      <c r="M180" s="399">
        <f t="shared" si="53"/>
        <v>1</v>
      </c>
      <c r="N180" s="402">
        <f t="shared" si="54"/>
        <v>0.5</v>
      </c>
      <c r="O180" s="391">
        <f t="shared" si="55"/>
        <v>0</v>
      </c>
      <c r="P180" s="391">
        <f t="shared" si="56"/>
        <v>1</v>
      </c>
      <c r="Q180" s="391">
        <f t="shared" si="57"/>
        <v>1</v>
      </c>
      <c r="R180" s="391">
        <f t="shared" si="58"/>
        <v>1</v>
      </c>
      <c r="S180" s="391">
        <f t="shared" si="59"/>
        <v>1</v>
      </c>
    </row>
    <row r="181" spans="1:19" x14ac:dyDescent="0.15">
      <c r="A181" s="401" t="s">
        <v>20</v>
      </c>
      <c r="B181" s="400" t="s">
        <v>150</v>
      </c>
      <c r="C181" s="91" t="s">
        <v>147</v>
      </c>
      <c r="D181" s="398">
        <v>3</v>
      </c>
      <c r="E181" s="398">
        <v>3</v>
      </c>
      <c r="F181" s="398">
        <v>7</v>
      </c>
      <c r="G181" s="398">
        <v>8</v>
      </c>
      <c r="H181" s="398">
        <v>7</v>
      </c>
      <c r="I181" s="398">
        <v>3</v>
      </c>
      <c r="J181" s="398">
        <v>6</v>
      </c>
      <c r="K181" s="398">
        <v>2</v>
      </c>
      <c r="L181" s="398">
        <f t="shared" si="52"/>
        <v>39</v>
      </c>
      <c r="M181" s="398">
        <f t="shared" si="53"/>
        <v>25</v>
      </c>
      <c r="N181" s="397">
        <f t="shared" si="54"/>
        <v>19.5</v>
      </c>
      <c r="O181" s="391">
        <f t="shared" si="55"/>
        <v>21</v>
      </c>
      <c r="P181" s="391">
        <f t="shared" si="56"/>
        <v>25</v>
      </c>
      <c r="Q181" s="391">
        <f t="shared" si="57"/>
        <v>25</v>
      </c>
      <c r="R181" s="391">
        <f t="shared" si="58"/>
        <v>24</v>
      </c>
      <c r="S181" s="391">
        <f t="shared" si="59"/>
        <v>18</v>
      </c>
    </row>
    <row r="182" spans="1:19" x14ac:dyDescent="0.15">
      <c r="A182" s="401" t="s">
        <v>149</v>
      </c>
      <c r="B182" s="400" t="s">
        <v>148</v>
      </c>
      <c r="C182" s="91" t="s">
        <v>147</v>
      </c>
      <c r="D182" s="398">
        <v>4</v>
      </c>
      <c r="E182" s="398">
        <v>1</v>
      </c>
      <c r="F182" s="398">
        <v>2</v>
      </c>
      <c r="G182" s="398">
        <v>2</v>
      </c>
      <c r="H182" s="398">
        <v>3</v>
      </c>
      <c r="I182" s="398">
        <v>4</v>
      </c>
      <c r="J182" s="398">
        <v>6</v>
      </c>
      <c r="K182" s="398">
        <v>2</v>
      </c>
      <c r="L182" s="398">
        <f t="shared" si="52"/>
        <v>24</v>
      </c>
      <c r="M182" s="398">
        <f t="shared" si="53"/>
        <v>15</v>
      </c>
      <c r="N182" s="397">
        <f t="shared" si="54"/>
        <v>12</v>
      </c>
      <c r="O182" s="391">
        <f t="shared" si="55"/>
        <v>9</v>
      </c>
      <c r="P182" s="391">
        <f t="shared" si="56"/>
        <v>8</v>
      </c>
      <c r="Q182" s="391">
        <f t="shared" si="57"/>
        <v>11</v>
      </c>
      <c r="R182" s="391">
        <f t="shared" si="58"/>
        <v>15</v>
      </c>
      <c r="S182" s="391">
        <f t="shared" si="59"/>
        <v>15</v>
      </c>
    </row>
    <row r="183" spans="1:19" ht="22.5" customHeight="1" thickBot="1" x14ac:dyDescent="0.2">
      <c r="A183" s="396" t="s">
        <v>92</v>
      </c>
      <c r="B183" s="395" t="s">
        <v>146</v>
      </c>
      <c r="C183" s="394"/>
      <c r="D183" s="393">
        <f t="shared" ref="D183:K183" si="60">SUM(D155:D182)</f>
        <v>30</v>
      </c>
      <c r="E183" s="393">
        <f t="shared" si="60"/>
        <v>30</v>
      </c>
      <c r="F183" s="393">
        <f t="shared" si="60"/>
        <v>37</v>
      </c>
      <c r="G183" s="393">
        <f t="shared" si="60"/>
        <v>49</v>
      </c>
      <c r="H183" s="393">
        <f t="shared" si="60"/>
        <v>57</v>
      </c>
      <c r="I183" s="393">
        <f t="shared" si="60"/>
        <v>47</v>
      </c>
      <c r="J183" s="393">
        <f t="shared" si="60"/>
        <v>49</v>
      </c>
      <c r="K183" s="393">
        <f t="shared" si="60"/>
        <v>38</v>
      </c>
      <c r="L183" s="393">
        <f t="shared" si="52"/>
        <v>337</v>
      </c>
      <c r="M183" s="393">
        <f t="shared" si="53"/>
        <v>202</v>
      </c>
      <c r="N183" s="392">
        <f t="shared" si="54"/>
        <v>168.5</v>
      </c>
      <c r="O183" s="391">
        <f t="shared" si="55"/>
        <v>146</v>
      </c>
      <c r="P183" s="391">
        <f t="shared" si="56"/>
        <v>173</v>
      </c>
      <c r="Q183" s="391">
        <f t="shared" si="57"/>
        <v>190</v>
      </c>
      <c r="R183" s="391">
        <f t="shared" si="58"/>
        <v>202</v>
      </c>
      <c r="S183" s="391">
        <f t="shared" si="59"/>
        <v>191</v>
      </c>
    </row>
    <row r="184" spans="1:19" x14ac:dyDescent="0.15">
      <c r="A184" s="45" t="s">
        <v>197</v>
      </c>
      <c r="B184" s="45"/>
      <c r="C184" s="45"/>
      <c r="D184" s="413"/>
      <c r="E184" s="413"/>
      <c r="F184" s="389"/>
      <c r="G184" s="414"/>
      <c r="H184" s="389"/>
      <c r="I184" s="389"/>
      <c r="J184" s="389"/>
      <c r="K184" s="389"/>
      <c r="L184" s="389"/>
      <c r="M184" s="389"/>
      <c r="N184" s="389"/>
      <c r="O184" s="391"/>
      <c r="P184" s="391"/>
      <c r="Q184" s="391"/>
      <c r="R184" s="391"/>
      <c r="S184" s="391"/>
    </row>
    <row r="185" spans="1:19" ht="14" thickBot="1" x14ac:dyDescent="0.2">
      <c r="A185" s="45"/>
      <c r="B185" s="45" t="s">
        <v>199</v>
      </c>
      <c r="C185" s="47"/>
      <c r="D185" s="389"/>
      <c r="E185" s="413"/>
      <c r="F185" s="389"/>
      <c r="G185" s="389"/>
      <c r="H185" s="389"/>
      <c r="I185" s="389"/>
      <c r="J185" s="389"/>
      <c r="K185" s="389"/>
      <c r="L185" s="389"/>
      <c r="M185" s="389"/>
      <c r="N185" s="389"/>
      <c r="O185" s="391"/>
      <c r="P185" s="391"/>
      <c r="Q185" s="391"/>
      <c r="R185" s="391"/>
      <c r="S185" s="391"/>
    </row>
    <row r="186" spans="1:19" ht="22" x14ac:dyDescent="0.15">
      <c r="A186" s="412" t="s">
        <v>195</v>
      </c>
      <c r="B186" s="411"/>
      <c r="C186" s="300" t="s">
        <v>194</v>
      </c>
      <c r="D186" s="410" t="s">
        <v>127</v>
      </c>
      <c r="E186" s="410" t="s">
        <v>126</v>
      </c>
      <c r="F186" s="410" t="s">
        <v>125</v>
      </c>
      <c r="G186" s="410" t="s">
        <v>124</v>
      </c>
      <c r="H186" s="410" t="s">
        <v>123</v>
      </c>
      <c r="I186" s="410" t="s">
        <v>122</v>
      </c>
      <c r="J186" s="410" t="s">
        <v>121</v>
      </c>
      <c r="K186" s="410" t="s">
        <v>120</v>
      </c>
      <c r="L186" s="410" t="s">
        <v>193</v>
      </c>
      <c r="M186" s="410" t="s">
        <v>11</v>
      </c>
      <c r="N186" s="409" t="s">
        <v>192</v>
      </c>
      <c r="O186" s="408">
        <v>0.29166666666666669</v>
      </c>
      <c r="P186" s="408">
        <v>0.30208333333333331</v>
      </c>
      <c r="Q186" s="408">
        <v>0.3125</v>
      </c>
      <c r="R186" s="408">
        <v>0.32291666666666669</v>
      </c>
      <c r="S186" s="408">
        <v>0.33333333333333331</v>
      </c>
    </row>
    <row r="187" spans="1:19" x14ac:dyDescent="0.15">
      <c r="A187" s="401" t="s">
        <v>189</v>
      </c>
      <c r="B187" s="400" t="s">
        <v>188</v>
      </c>
      <c r="C187" s="91" t="s">
        <v>191</v>
      </c>
      <c r="D187" s="399">
        <v>26</v>
      </c>
      <c r="E187" s="399">
        <v>39</v>
      </c>
      <c r="F187" s="399">
        <v>62</v>
      </c>
      <c r="G187" s="399">
        <v>53</v>
      </c>
      <c r="H187" s="399">
        <v>41</v>
      </c>
      <c r="I187" s="399">
        <v>37</v>
      </c>
      <c r="J187" s="399">
        <v>31</v>
      </c>
      <c r="K187" s="399">
        <v>9</v>
      </c>
      <c r="L187" s="399">
        <f t="shared" ref="L187:L202" si="61">SUM(D187:K187)</f>
        <v>298</v>
      </c>
      <c r="M187" s="399">
        <f t="shared" ref="M187:M218" si="62">MAX(O187:S187)</f>
        <v>195</v>
      </c>
      <c r="N187" s="402">
        <f t="shared" ref="N187:N218" si="63">SUM(D187:K187)/2</f>
        <v>149</v>
      </c>
      <c r="O187" s="391">
        <f t="shared" ref="O187:O220" si="64">SUM(D187:G187)</f>
        <v>180</v>
      </c>
      <c r="P187" s="391">
        <f t="shared" ref="P187:P220" si="65">SUM(E187:H187)</f>
        <v>195</v>
      </c>
      <c r="Q187" s="391">
        <f t="shared" ref="Q187:Q220" si="66">SUM(F187:I187)</f>
        <v>193</v>
      </c>
      <c r="R187" s="391">
        <f t="shared" ref="R187:R220" si="67">SUM(G187:J187)</f>
        <v>162</v>
      </c>
      <c r="S187" s="391">
        <f t="shared" ref="S187:S220" si="68">SUM(H187:K187)</f>
        <v>118</v>
      </c>
    </row>
    <row r="188" spans="1:19" x14ac:dyDescent="0.15">
      <c r="A188" s="401" t="s">
        <v>187</v>
      </c>
      <c r="B188" s="400" t="s">
        <v>184</v>
      </c>
      <c r="C188" s="91" t="s">
        <v>191</v>
      </c>
      <c r="D188" s="399">
        <v>7</v>
      </c>
      <c r="E188" s="399">
        <v>7</v>
      </c>
      <c r="F188" s="399">
        <v>13</v>
      </c>
      <c r="G188" s="399">
        <v>8</v>
      </c>
      <c r="H188" s="399">
        <v>8</v>
      </c>
      <c r="I188" s="399">
        <v>21</v>
      </c>
      <c r="J188" s="399">
        <v>15</v>
      </c>
      <c r="K188" s="399">
        <v>6</v>
      </c>
      <c r="L188" s="399">
        <f t="shared" si="61"/>
        <v>85</v>
      </c>
      <c r="M188" s="399">
        <f t="shared" si="62"/>
        <v>52</v>
      </c>
      <c r="N188" s="402">
        <f t="shared" si="63"/>
        <v>42.5</v>
      </c>
      <c r="O188" s="391">
        <f t="shared" si="64"/>
        <v>35</v>
      </c>
      <c r="P188" s="391">
        <f t="shared" si="65"/>
        <v>36</v>
      </c>
      <c r="Q188" s="391">
        <f t="shared" si="66"/>
        <v>50</v>
      </c>
      <c r="R188" s="391">
        <f t="shared" si="67"/>
        <v>52</v>
      </c>
      <c r="S188" s="391">
        <f t="shared" si="68"/>
        <v>50</v>
      </c>
    </row>
    <row r="189" spans="1:19" x14ac:dyDescent="0.15">
      <c r="A189" s="401" t="s">
        <v>186</v>
      </c>
      <c r="B189" s="400" t="s">
        <v>184</v>
      </c>
      <c r="C189" s="91" t="s">
        <v>191</v>
      </c>
      <c r="D189" s="399">
        <v>1</v>
      </c>
      <c r="E189" s="399">
        <v>3</v>
      </c>
      <c r="F189" s="399">
        <v>3</v>
      </c>
      <c r="G189" s="399">
        <v>6</v>
      </c>
      <c r="H189" s="399">
        <v>11</v>
      </c>
      <c r="I189" s="399">
        <v>8</v>
      </c>
      <c r="J189" s="399">
        <v>10</v>
      </c>
      <c r="K189" s="399">
        <v>8</v>
      </c>
      <c r="L189" s="399">
        <f t="shared" si="61"/>
        <v>50</v>
      </c>
      <c r="M189" s="399">
        <f t="shared" si="62"/>
        <v>37</v>
      </c>
      <c r="N189" s="402">
        <f t="shared" si="63"/>
        <v>25</v>
      </c>
      <c r="O189" s="391">
        <f t="shared" si="64"/>
        <v>13</v>
      </c>
      <c r="P189" s="391">
        <f t="shared" si="65"/>
        <v>23</v>
      </c>
      <c r="Q189" s="391">
        <f t="shared" si="66"/>
        <v>28</v>
      </c>
      <c r="R189" s="391">
        <f t="shared" si="67"/>
        <v>35</v>
      </c>
      <c r="S189" s="391">
        <f t="shared" si="68"/>
        <v>37</v>
      </c>
    </row>
    <row r="190" spans="1:19" x14ac:dyDescent="0.15">
      <c r="A190" s="401" t="s">
        <v>185</v>
      </c>
      <c r="B190" s="400" t="s">
        <v>184</v>
      </c>
      <c r="C190" s="91" t="s">
        <v>191</v>
      </c>
      <c r="D190" s="399">
        <v>2</v>
      </c>
      <c r="E190" s="399">
        <v>2</v>
      </c>
      <c r="F190" s="399">
        <v>3</v>
      </c>
      <c r="G190" s="399">
        <v>4</v>
      </c>
      <c r="H190" s="399">
        <v>7</v>
      </c>
      <c r="I190" s="399">
        <v>6</v>
      </c>
      <c r="J190" s="399">
        <v>1</v>
      </c>
      <c r="K190" s="399">
        <v>6</v>
      </c>
      <c r="L190" s="399">
        <f t="shared" si="61"/>
        <v>31</v>
      </c>
      <c r="M190" s="399">
        <f t="shared" si="62"/>
        <v>20</v>
      </c>
      <c r="N190" s="402">
        <f t="shared" si="63"/>
        <v>15.5</v>
      </c>
      <c r="O190" s="391">
        <f t="shared" si="64"/>
        <v>11</v>
      </c>
      <c r="P190" s="391">
        <f t="shared" si="65"/>
        <v>16</v>
      </c>
      <c r="Q190" s="391">
        <f t="shared" si="66"/>
        <v>20</v>
      </c>
      <c r="R190" s="391">
        <f t="shared" si="67"/>
        <v>18</v>
      </c>
      <c r="S190" s="391">
        <f t="shared" si="68"/>
        <v>20</v>
      </c>
    </row>
    <row r="191" spans="1:19" x14ac:dyDescent="0.15">
      <c r="A191" s="401" t="s">
        <v>183</v>
      </c>
      <c r="B191" s="400" t="s">
        <v>182</v>
      </c>
      <c r="C191" s="91" t="s">
        <v>191</v>
      </c>
      <c r="D191" s="399">
        <v>11</v>
      </c>
      <c r="E191" s="399">
        <v>12</v>
      </c>
      <c r="F191" s="399">
        <v>15</v>
      </c>
      <c r="G191" s="399">
        <v>30</v>
      </c>
      <c r="H191" s="399">
        <v>33</v>
      </c>
      <c r="I191" s="399">
        <v>38</v>
      </c>
      <c r="J191" s="399">
        <v>32</v>
      </c>
      <c r="K191" s="399">
        <v>18</v>
      </c>
      <c r="L191" s="399">
        <f t="shared" si="61"/>
        <v>189</v>
      </c>
      <c r="M191" s="399">
        <f t="shared" si="62"/>
        <v>133</v>
      </c>
      <c r="N191" s="402">
        <f t="shared" si="63"/>
        <v>94.5</v>
      </c>
      <c r="O191" s="391">
        <f t="shared" si="64"/>
        <v>68</v>
      </c>
      <c r="P191" s="391">
        <f t="shared" si="65"/>
        <v>90</v>
      </c>
      <c r="Q191" s="391">
        <f t="shared" si="66"/>
        <v>116</v>
      </c>
      <c r="R191" s="391">
        <f t="shared" si="67"/>
        <v>133</v>
      </c>
      <c r="S191" s="391">
        <f t="shared" si="68"/>
        <v>121</v>
      </c>
    </row>
    <row r="192" spans="1:19" x14ac:dyDescent="0.15">
      <c r="A192" s="401" t="s">
        <v>181</v>
      </c>
      <c r="B192" s="400" t="s">
        <v>180</v>
      </c>
      <c r="C192" s="91" t="s">
        <v>191</v>
      </c>
      <c r="D192" s="399">
        <v>0</v>
      </c>
      <c r="E192" s="399">
        <v>5</v>
      </c>
      <c r="F192" s="399">
        <v>4</v>
      </c>
      <c r="G192" s="399">
        <v>7</v>
      </c>
      <c r="H192" s="399">
        <v>11</v>
      </c>
      <c r="I192" s="399">
        <v>10</v>
      </c>
      <c r="J192" s="399">
        <v>12</v>
      </c>
      <c r="K192" s="399">
        <v>8</v>
      </c>
      <c r="L192" s="399">
        <f t="shared" si="61"/>
        <v>57</v>
      </c>
      <c r="M192" s="399">
        <f t="shared" si="62"/>
        <v>41</v>
      </c>
      <c r="N192" s="402">
        <f t="shared" si="63"/>
        <v>28.5</v>
      </c>
      <c r="O192" s="391">
        <f t="shared" si="64"/>
        <v>16</v>
      </c>
      <c r="P192" s="391">
        <f t="shared" si="65"/>
        <v>27</v>
      </c>
      <c r="Q192" s="391">
        <f t="shared" si="66"/>
        <v>32</v>
      </c>
      <c r="R192" s="391">
        <f t="shared" si="67"/>
        <v>40</v>
      </c>
      <c r="S192" s="391">
        <f t="shared" si="68"/>
        <v>41</v>
      </c>
    </row>
    <row r="193" spans="1:19" x14ac:dyDescent="0.15">
      <c r="A193" s="401" t="s">
        <v>179</v>
      </c>
      <c r="B193" s="400" t="s">
        <v>177</v>
      </c>
      <c r="C193" s="91" t="s">
        <v>191</v>
      </c>
      <c r="D193" s="399">
        <v>6</v>
      </c>
      <c r="E193" s="399">
        <v>5</v>
      </c>
      <c r="F193" s="399">
        <v>7</v>
      </c>
      <c r="G193" s="399">
        <v>6</v>
      </c>
      <c r="H193" s="399">
        <v>18</v>
      </c>
      <c r="I193" s="399">
        <v>19</v>
      </c>
      <c r="J193" s="399">
        <v>9</v>
      </c>
      <c r="K193" s="399">
        <v>8</v>
      </c>
      <c r="L193" s="399">
        <f t="shared" si="61"/>
        <v>78</v>
      </c>
      <c r="M193" s="399">
        <f t="shared" si="62"/>
        <v>54</v>
      </c>
      <c r="N193" s="402">
        <f t="shared" si="63"/>
        <v>39</v>
      </c>
      <c r="O193" s="391">
        <f t="shared" si="64"/>
        <v>24</v>
      </c>
      <c r="P193" s="391">
        <f t="shared" si="65"/>
        <v>36</v>
      </c>
      <c r="Q193" s="391">
        <f t="shared" si="66"/>
        <v>50</v>
      </c>
      <c r="R193" s="391">
        <f t="shared" si="67"/>
        <v>52</v>
      </c>
      <c r="S193" s="391">
        <f t="shared" si="68"/>
        <v>54</v>
      </c>
    </row>
    <row r="194" spans="1:19" x14ac:dyDescent="0.15">
      <c r="A194" s="401" t="s">
        <v>178</v>
      </c>
      <c r="B194" s="400" t="s">
        <v>177</v>
      </c>
      <c r="C194" s="91" t="s">
        <v>191</v>
      </c>
      <c r="D194" s="399">
        <v>3</v>
      </c>
      <c r="E194" s="399">
        <v>1</v>
      </c>
      <c r="F194" s="399">
        <v>2</v>
      </c>
      <c r="G194" s="399">
        <v>9</v>
      </c>
      <c r="H194" s="399">
        <v>2</v>
      </c>
      <c r="I194" s="399">
        <v>7</v>
      </c>
      <c r="J194" s="399">
        <v>6</v>
      </c>
      <c r="K194" s="399">
        <v>4</v>
      </c>
      <c r="L194" s="399">
        <f t="shared" si="61"/>
        <v>34</v>
      </c>
      <c r="M194" s="399">
        <f t="shared" si="62"/>
        <v>24</v>
      </c>
      <c r="N194" s="402">
        <f t="shared" si="63"/>
        <v>17</v>
      </c>
      <c r="O194" s="391">
        <f t="shared" si="64"/>
        <v>15</v>
      </c>
      <c r="P194" s="391">
        <f t="shared" si="65"/>
        <v>14</v>
      </c>
      <c r="Q194" s="391">
        <f t="shared" si="66"/>
        <v>20</v>
      </c>
      <c r="R194" s="391">
        <f t="shared" si="67"/>
        <v>24</v>
      </c>
      <c r="S194" s="391">
        <f t="shared" si="68"/>
        <v>19</v>
      </c>
    </row>
    <row r="195" spans="1:19" x14ac:dyDescent="0.15">
      <c r="A195" s="401" t="s">
        <v>176</v>
      </c>
      <c r="B195" s="400" t="s">
        <v>173</v>
      </c>
      <c r="C195" s="91" t="s">
        <v>191</v>
      </c>
      <c r="D195" s="399">
        <v>3</v>
      </c>
      <c r="E195" s="399">
        <v>1</v>
      </c>
      <c r="F195" s="399">
        <v>4</v>
      </c>
      <c r="G195" s="399">
        <v>5</v>
      </c>
      <c r="H195" s="399">
        <v>5</v>
      </c>
      <c r="I195" s="399">
        <v>3</v>
      </c>
      <c r="J195" s="399">
        <v>5</v>
      </c>
      <c r="K195" s="399">
        <v>5</v>
      </c>
      <c r="L195" s="399">
        <f t="shared" si="61"/>
        <v>31</v>
      </c>
      <c r="M195" s="399">
        <f t="shared" si="62"/>
        <v>18</v>
      </c>
      <c r="N195" s="402">
        <f t="shared" si="63"/>
        <v>15.5</v>
      </c>
      <c r="O195" s="391">
        <f t="shared" si="64"/>
        <v>13</v>
      </c>
      <c r="P195" s="391">
        <f t="shared" si="65"/>
        <v>15</v>
      </c>
      <c r="Q195" s="391">
        <f t="shared" si="66"/>
        <v>17</v>
      </c>
      <c r="R195" s="391">
        <f t="shared" si="67"/>
        <v>18</v>
      </c>
      <c r="S195" s="391">
        <f t="shared" si="68"/>
        <v>18</v>
      </c>
    </row>
    <row r="196" spans="1:19" x14ac:dyDescent="0.15">
      <c r="A196" s="401" t="s">
        <v>175</v>
      </c>
      <c r="B196" s="400" t="s">
        <v>173</v>
      </c>
      <c r="C196" s="91" t="s">
        <v>191</v>
      </c>
      <c r="D196" s="399">
        <v>0</v>
      </c>
      <c r="E196" s="399">
        <v>0</v>
      </c>
      <c r="F196" s="399">
        <v>0</v>
      </c>
      <c r="G196" s="399">
        <v>0</v>
      </c>
      <c r="H196" s="399">
        <v>1</v>
      </c>
      <c r="I196" s="399">
        <v>0</v>
      </c>
      <c r="J196" s="399">
        <v>3</v>
      </c>
      <c r="K196" s="399">
        <v>0</v>
      </c>
      <c r="L196" s="399">
        <f t="shared" si="61"/>
        <v>4</v>
      </c>
      <c r="M196" s="399">
        <f t="shared" si="62"/>
        <v>4</v>
      </c>
      <c r="N196" s="402">
        <f t="shared" si="63"/>
        <v>2</v>
      </c>
      <c r="O196" s="391">
        <f t="shared" si="64"/>
        <v>0</v>
      </c>
      <c r="P196" s="391">
        <f t="shared" si="65"/>
        <v>1</v>
      </c>
      <c r="Q196" s="391">
        <f t="shared" si="66"/>
        <v>1</v>
      </c>
      <c r="R196" s="391">
        <f t="shared" si="67"/>
        <v>4</v>
      </c>
      <c r="S196" s="391">
        <f t="shared" si="68"/>
        <v>4</v>
      </c>
    </row>
    <row r="197" spans="1:19" x14ac:dyDescent="0.15">
      <c r="A197" s="401" t="s">
        <v>174</v>
      </c>
      <c r="B197" s="400" t="s">
        <v>173</v>
      </c>
      <c r="C197" s="91" t="s">
        <v>191</v>
      </c>
      <c r="D197" s="399">
        <v>0</v>
      </c>
      <c r="E197" s="399">
        <v>8</v>
      </c>
      <c r="F197" s="399">
        <v>9</v>
      </c>
      <c r="G197" s="399">
        <v>9</v>
      </c>
      <c r="H197" s="399">
        <v>8</v>
      </c>
      <c r="I197" s="399">
        <v>16</v>
      </c>
      <c r="J197" s="399">
        <v>12</v>
      </c>
      <c r="K197" s="399">
        <v>7</v>
      </c>
      <c r="L197" s="399">
        <f t="shared" si="61"/>
        <v>69</v>
      </c>
      <c r="M197" s="399">
        <f t="shared" si="62"/>
        <v>45</v>
      </c>
      <c r="N197" s="402">
        <f t="shared" si="63"/>
        <v>34.5</v>
      </c>
      <c r="O197" s="391">
        <f t="shared" si="64"/>
        <v>26</v>
      </c>
      <c r="P197" s="391">
        <f t="shared" si="65"/>
        <v>34</v>
      </c>
      <c r="Q197" s="391">
        <f t="shared" si="66"/>
        <v>42</v>
      </c>
      <c r="R197" s="391">
        <f t="shared" si="67"/>
        <v>45</v>
      </c>
      <c r="S197" s="391">
        <f t="shared" si="68"/>
        <v>43</v>
      </c>
    </row>
    <row r="198" spans="1:19" x14ac:dyDescent="0.15">
      <c r="A198" s="401" t="s">
        <v>172</v>
      </c>
      <c r="B198" s="400" t="s">
        <v>167</v>
      </c>
      <c r="C198" s="91" t="s">
        <v>191</v>
      </c>
      <c r="D198" s="399">
        <v>4</v>
      </c>
      <c r="E198" s="399">
        <v>10</v>
      </c>
      <c r="F198" s="399">
        <v>12</v>
      </c>
      <c r="G198" s="399">
        <v>18</v>
      </c>
      <c r="H198" s="399">
        <v>15</v>
      </c>
      <c r="I198" s="399">
        <v>10</v>
      </c>
      <c r="J198" s="399">
        <v>3</v>
      </c>
      <c r="K198" s="399">
        <v>12</v>
      </c>
      <c r="L198" s="399">
        <f t="shared" si="61"/>
        <v>84</v>
      </c>
      <c r="M198" s="399">
        <f t="shared" si="62"/>
        <v>55</v>
      </c>
      <c r="N198" s="402">
        <f t="shared" si="63"/>
        <v>42</v>
      </c>
      <c r="O198" s="391">
        <f t="shared" si="64"/>
        <v>44</v>
      </c>
      <c r="P198" s="391">
        <f t="shared" si="65"/>
        <v>55</v>
      </c>
      <c r="Q198" s="391">
        <f t="shared" si="66"/>
        <v>55</v>
      </c>
      <c r="R198" s="391">
        <f t="shared" si="67"/>
        <v>46</v>
      </c>
      <c r="S198" s="391">
        <f t="shared" si="68"/>
        <v>40</v>
      </c>
    </row>
    <row r="199" spans="1:19" x14ac:dyDescent="0.15">
      <c r="A199" s="401" t="s">
        <v>171</v>
      </c>
      <c r="B199" s="400" t="s">
        <v>167</v>
      </c>
      <c r="C199" s="91" t="s">
        <v>191</v>
      </c>
      <c r="D199" s="399">
        <v>0</v>
      </c>
      <c r="E199" s="399">
        <v>0</v>
      </c>
      <c r="F199" s="399">
        <v>0</v>
      </c>
      <c r="G199" s="399">
        <v>0</v>
      </c>
      <c r="H199" s="399">
        <v>2</v>
      </c>
      <c r="I199" s="399">
        <v>0</v>
      </c>
      <c r="J199" s="399">
        <v>0</v>
      </c>
      <c r="K199" s="399">
        <v>2</v>
      </c>
      <c r="L199" s="399">
        <f t="shared" si="61"/>
        <v>4</v>
      </c>
      <c r="M199" s="399">
        <f t="shared" si="62"/>
        <v>4</v>
      </c>
      <c r="N199" s="402">
        <f t="shared" si="63"/>
        <v>2</v>
      </c>
      <c r="O199" s="391">
        <f t="shared" si="64"/>
        <v>0</v>
      </c>
      <c r="P199" s="391">
        <f t="shared" si="65"/>
        <v>2</v>
      </c>
      <c r="Q199" s="391">
        <f t="shared" si="66"/>
        <v>2</v>
      </c>
      <c r="R199" s="391">
        <f t="shared" si="67"/>
        <v>2</v>
      </c>
      <c r="S199" s="391">
        <f t="shared" si="68"/>
        <v>4</v>
      </c>
    </row>
    <row r="200" spans="1:19" x14ac:dyDescent="0.15">
      <c r="A200" s="401" t="s">
        <v>170</v>
      </c>
      <c r="B200" s="400" t="s">
        <v>167</v>
      </c>
      <c r="C200" s="91" t="s">
        <v>191</v>
      </c>
      <c r="D200" s="399">
        <v>0</v>
      </c>
      <c r="E200" s="399">
        <v>0</v>
      </c>
      <c r="F200" s="399">
        <v>0</v>
      </c>
      <c r="G200" s="399">
        <v>3</v>
      </c>
      <c r="H200" s="399">
        <v>0</v>
      </c>
      <c r="I200" s="399">
        <v>0</v>
      </c>
      <c r="J200" s="399">
        <v>1</v>
      </c>
      <c r="K200" s="399">
        <v>0</v>
      </c>
      <c r="L200" s="399">
        <f t="shared" si="61"/>
        <v>4</v>
      </c>
      <c r="M200" s="399">
        <f t="shared" si="62"/>
        <v>4</v>
      </c>
      <c r="N200" s="402">
        <f t="shared" si="63"/>
        <v>2</v>
      </c>
      <c r="O200" s="391">
        <f t="shared" si="64"/>
        <v>3</v>
      </c>
      <c r="P200" s="391">
        <f t="shared" si="65"/>
        <v>3</v>
      </c>
      <c r="Q200" s="391">
        <f t="shared" si="66"/>
        <v>3</v>
      </c>
      <c r="R200" s="391">
        <f t="shared" si="67"/>
        <v>4</v>
      </c>
      <c r="S200" s="391">
        <f t="shared" si="68"/>
        <v>1</v>
      </c>
    </row>
    <row r="201" spans="1:19" x14ac:dyDescent="0.15">
      <c r="A201" s="401" t="s">
        <v>169</v>
      </c>
      <c r="B201" s="400" t="s">
        <v>167</v>
      </c>
      <c r="C201" s="91" t="s">
        <v>191</v>
      </c>
      <c r="D201" s="399">
        <v>1</v>
      </c>
      <c r="E201" s="399">
        <v>4</v>
      </c>
      <c r="F201" s="399">
        <v>1</v>
      </c>
      <c r="G201" s="399">
        <v>5</v>
      </c>
      <c r="H201" s="399">
        <v>7</v>
      </c>
      <c r="I201" s="399">
        <v>6</v>
      </c>
      <c r="J201" s="399">
        <v>6</v>
      </c>
      <c r="K201" s="399">
        <v>6</v>
      </c>
      <c r="L201" s="399">
        <f t="shared" si="61"/>
        <v>36</v>
      </c>
      <c r="M201" s="399">
        <f t="shared" si="62"/>
        <v>25</v>
      </c>
      <c r="N201" s="402">
        <f t="shared" si="63"/>
        <v>18</v>
      </c>
      <c r="O201" s="391">
        <f t="shared" si="64"/>
        <v>11</v>
      </c>
      <c r="P201" s="391">
        <f t="shared" si="65"/>
        <v>17</v>
      </c>
      <c r="Q201" s="391">
        <f t="shared" si="66"/>
        <v>19</v>
      </c>
      <c r="R201" s="391">
        <f t="shared" si="67"/>
        <v>24</v>
      </c>
      <c r="S201" s="391">
        <f t="shared" si="68"/>
        <v>25</v>
      </c>
    </row>
    <row r="202" spans="1:19" x14ac:dyDescent="0.15">
      <c r="A202" s="401" t="s">
        <v>168</v>
      </c>
      <c r="B202" s="400" t="s">
        <v>167</v>
      </c>
      <c r="C202" s="91" t="s">
        <v>191</v>
      </c>
      <c r="D202" s="399">
        <v>0</v>
      </c>
      <c r="E202" s="399">
        <v>1</v>
      </c>
      <c r="F202" s="399">
        <v>3</v>
      </c>
      <c r="G202" s="399">
        <v>0</v>
      </c>
      <c r="H202" s="399">
        <v>2</v>
      </c>
      <c r="I202" s="399">
        <v>4</v>
      </c>
      <c r="J202" s="399">
        <v>1</v>
      </c>
      <c r="K202" s="399">
        <v>1</v>
      </c>
      <c r="L202" s="399">
        <f t="shared" si="61"/>
        <v>12</v>
      </c>
      <c r="M202" s="399">
        <f t="shared" si="62"/>
        <v>9</v>
      </c>
      <c r="N202" s="402">
        <f t="shared" si="63"/>
        <v>6</v>
      </c>
      <c r="O202" s="391">
        <f t="shared" si="64"/>
        <v>4</v>
      </c>
      <c r="P202" s="391">
        <f t="shared" si="65"/>
        <v>6</v>
      </c>
      <c r="Q202" s="391">
        <f t="shared" si="66"/>
        <v>9</v>
      </c>
      <c r="R202" s="391">
        <f t="shared" si="67"/>
        <v>7</v>
      </c>
      <c r="S202" s="391">
        <f t="shared" si="68"/>
        <v>8</v>
      </c>
    </row>
    <row r="203" spans="1:19" x14ac:dyDescent="0.15">
      <c r="A203" s="401" t="s">
        <v>166</v>
      </c>
      <c r="B203" s="400" t="s">
        <v>165</v>
      </c>
      <c r="C203" s="91" t="s">
        <v>191</v>
      </c>
      <c r="D203" s="399">
        <v>2</v>
      </c>
      <c r="E203" s="399">
        <v>3</v>
      </c>
      <c r="F203" s="399">
        <v>3</v>
      </c>
      <c r="G203" s="399">
        <v>5</v>
      </c>
      <c r="H203" s="399">
        <v>6</v>
      </c>
      <c r="I203" s="399">
        <v>7</v>
      </c>
      <c r="J203" s="399">
        <v>8</v>
      </c>
      <c r="K203" s="399">
        <v>3</v>
      </c>
      <c r="L203" s="399">
        <v>0</v>
      </c>
      <c r="M203" s="399">
        <f t="shared" si="62"/>
        <v>26</v>
      </c>
      <c r="N203" s="402">
        <f t="shared" si="63"/>
        <v>18.5</v>
      </c>
      <c r="O203" s="391">
        <f t="shared" si="64"/>
        <v>13</v>
      </c>
      <c r="P203" s="391">
        <f t="shared" si="65"/>
        <v>17</v>
      </c>
      <c r="Q203" s="391">
        <f t="shared" si="66"/>
        <v>21</v>
      </c>
      <c r="R203" s="391">
        <f t="shared" si="67"/>
        <v>26</v>
      </c>
      <c r="S203" s="391">
        <f t="shared" si="68"/>
        <v>24</v>
      </c>
    </row>
    <row r="204" spans="1:19" x14ac:dyDescent="0.15">
      <c r="A204" s="401" t="s">
        <v>164</v>
      </c>
      <c r="B204" s="400" t="s">
        <v>158</v>
      </c>
      <c r="C204" s="91" t="s">
        <v>191</v>
      </c>
      <c r="D204" s="399">
        <v>0</v>
      </c>
      <c r="E204" s="399">
        <v>0</v>
      </c>
      <c r="F204" s="399">
        <v>0</v>
      </c>
      <c r="G204" s="399">
        <v>1</v>
      </c>
      <c r="H204" s="399">
        <v>2</v>
      </c>
      <c r="I204" s="399">
        <v>1</v>
      </c>
      <c r="J204" s="399">
        <v>0</v>
      </c>
      <c r="K204" s="399">
        <v>0</v>
      </c>
      <c r="L204" s="399">
        <f t="shared" ref="L204:L244" si="69">SUM(D204:K204)</f>
        <v>4</v>
      </c>
      <c r="M204" s="399">
        <f t="shared" si="62"/>
        <v>4</v>
      </c>
      <c r="N204" s="402">
        <f t="shared" si="63"/>
        <v>2</v>
      </c>
      <c r="O204" s="391">
        <f t="shared" si="64"/>
        <v>1</v>
      </c>
      <c r="P204" s="391">
        <f t="shared" si="65"/>
        <v>3</v>
      </c>
      <c r="Q204" s="391">
        <f t="shared" si="66"/>
        <v>4</v>
      </c>
      <c r="R204" s="391">
        <f t="shared" si="67"/>
        <v>4</v>
      </c>
      <c r="S204" s="391">
        <f t="shared" si="68"/>
        <v>3</v>
      </c>
    </row>
    <row r="205" spans="1:19" x14ac:dyDescent="0.15">
      <c r="A205" s="401" t="s">
        <v>163</v>
      </c>
      <c r="B205" s="400" t="s">
        <v>162</v>
      </c>
      <c r="C205" s="91" t="s">
        <v>191</v>
      </c>
      <c r="D205" s="399">
        <v>0</v>
      </c>
      <c r="E205" s="399">
        <v>0</v>
      </c>
      <c r="F205" s="399">
        <v>0</v>
      </c>
      <c r="G205" s="399">
        <v>0</v>
      </c>
      <c r="H205" s="399">
        <v>0</v>
      </c>
      <c r="I205" s="399">
        <v>2</v>
      </c>
      <c r="J205" s="399">
        <v>2</v>
      </c>
      <c r="K205" s="399">
        <v>2</v>
      </c>
      <c r="L205" s="399">
        <f t="shared" si="69"/>
        <v>6</v>
      </c>
      <c r="M205" s="399">
        <f t="shared" si="62"/>
        <v>6</v>
      </c>
      <c r="N205" s="402">
        <f t="shared" si="63"/>
        <v>3</v>
      </c>
      <c r="O205" s="391">
        <f t="shared" si="64"/>
        <v>0</v>
      </c>
      <c r="P205" s="391">
        <f t="shared" si="65"/>
        <v>0</v>
      </c>
      <c r="Q205" s="391">
        <f t="shared" si="66"/>
        <v>2</v>
      </c>
      <c r="R205" s="391">
        <f t="shared" si="67"/>
        <v>4</v>
      </c>
      <c r="S205" s="391">
        <f t="shared" si="68"/>
        <v>6</v>
      </c>
    </row>
    <row r="206" spans="1:19" x14ac:dyDescent="0.15">
      <c r="A206" s="401" t="s">
        <v>161</v>
      </c>
      <c r="B206" s="400" t="s">
        <v>158</v>
      </c>
      <c r="C206" s="91" t="s">
        <v>191</v>
      </c>
      <c r="D206" s="399">
        <v>0</v>
      </c>
      <c r="E206" s="399">
        <v>1</v>
      </c>
      <c r="F206" s="399">
        <v>1</v>
      </c>
      <c r="G206" s="399">
        <v>1</v>
      </c>
      <c r="H206" s="399">
        <v>0</v>
      </c>
      <c r="I206" s="399">
        <v>0</v>
      </c>
      <c r="J206" s="399">
        <v>0</v>
      </c>
      <c r="K206" s="399">
        <v>2</v>
      </c>
      <c r="L206" s="399">
        <f t="shared" si="69"/>
        <v>5</v>
      </c>
      <c r="M206" s="399">
        <f t="shared" si="62"/>
        <v>3</v>
      </c>
      <c r="N206" s="402">
        <f t="shared" si="63"/>
        <v>2.5</v>
      </c>
      <c r="O206" s="391">
        <f t="shared" si="64"/>
        <v>3</v>
      </c>
      <c r="P206" s="391">
        <f t="shared" si="65"/>
        <v>3</v>
      </c>
      <c r="Q206" s="391">
        <f t="shared" si="66"/>
        <v>2</v>
      </c>
      <c r="R206" s="391">
        <f t="shared" si="67"/>
        <v>1</v>
      </c>
      <c r="S206" s="391">
        <f t="shared" si="68"/>
        <v>2</v>
      </c>
    </row>
    <row r="207" spans="1:19" x14ac:dyDescent="0.15">
      <c r="A207" s="401" t="s">
        <v>160</v>
      </c>
      <c r="B207" s="400" t="s">
        <v>158</v>
      </c>
      <c r="C207" s="91" t="s">
        <v>191</v>
      </c>
      <c r="D207" s="399">
        <v>0</v>
      </c>
      <c r="E207" s="399">
        <v>0</v>
      </c>
      <c r="F207" s="399">
        <v>0</v>
      </c>
      <c r="G207" s="399">
        <v>1</v>
      </c>
      <c r="H207" s="399">
        <v>0</v>
      </c>
      <c r="I207" s="399">
        <v>3</v>
      </c>
      <c r="J207" s="399">
        <v>0</v>
      </c>
      <c r="K207" s="399">
        <v>1</v>
      </c>
      <c r="L207" s="399">
        <f t="shared" si="69"/>
        <v>5</v>
      </c>
      <c r="M207" s="399">
        <f t="shared" si="62"/>
        <v>4</v>
      </c>
      <c r="N207" s="402">
        <f t="shared" si="63"/>
        <v>2.5</v>
      </c>
      <c r="O207" s="391">
        <f t="shared" si="64"/>
        <v>1</v>
      </c>
      <c r="P207" s="391">
        <f t="shared" si="65"/>
        <v>1</v>
      </c>
      <c r="Q207" s="391">
        <f t="shared" si="66"/>
        <v>4</v>
      </c>
      <c r="R207" s="391">
        <f t="shared" si="67"/>
        <v>4</v>
      </c>
      <c r="S207" s="391">
        <f t="shared" si="68"/>
        <v>4</v>
      </c>
    </row>
    <row r="208" spans="1:19" x14ac:dyDescent="0.15">
      <c r="A208" s="401" t="s">
        <v>159</v>
      </c>
      <c r="B208" s="400" t="s">
        <v>158</v>
      </c>
      <c r="C208" s="91" t="s">
        <v>191</v>
      </c>
      <c r="D208" s="399">
        <v>3</v>
      </c>
      <c r="E208" s="399">
        <v>3</v>
      </c>
      <c r="F208" s="399">
        <v>10</v>
      </c>
      <c r="G208" s="399">
        <v>13</v>
      </c>
      <c r="H208" s="399">
        <v>13</v>
      </c>
      <c r="I208" s="399">
        <v>20</v>
      </c>
      <c r="J208" s="399">
        <v>16</v>
      </c>
      <c r="K208" s="399">
        <v>17</v>
      </c>
      <c r="L208" s="399">
        <f t="shared" si="69"/>
        <v>95</v>
      </c>
      <c r="M208" s="399">
        <f t="shared" si="62"/>
        <v>66</v>
      </c>
      <c r="N208" s="402">
        <f t="shared" si="63"/>
        <v>47.5</v>
      </c>
      <c r="O208" s="391">
        <f t="shared" si="64"/>
        <v>29</v>
      </c>
      <c r="P208" s="391">
        <f t="shared" si="65"/>
        <v>39</v>
      </c>
      <c r="Q208" s="391">
        <f t="shared" si="66"/>
        <v>56</v>
      </c>
      <c r="R208" s="391">
        <f t="shared" si="67"/>
        <v>62</v>
      </c>
      <c r="S208" s="391">
        <f t="shared" si="68"/>
        <v>66</v>
      </c>
    </row>
    <row r="209" spans="1:19" x14ac:dyDescent="0.15">
      <c r="A209" s="401" t="s">
        <v>157</v>
      </c>
      <c r="B209" s="400" t="s">
        <v>151</v>
      </c>
      <c r="C209" s="91" t="s">
        <v>191</v>
      </c>
      <c r="D209" s="399">
        <v>5</v>
      </c>
      <c r="E209" s="399">
        <v>2</v>
      </c>
      <c r="F209" s="399">
        <v>1</v>
      </c>
      <c r="G209" s="399">
        <v>3</v>
      </c>
      <c r="H209" s="399">
        <v>2</v>
      </c>
      <c r="I209" s="399">
        <v>5</v>
      </c>
      <c r="J209" s="399">
        <v>1</v>
      </c>
      <c r="K209" s="399">
        <v>2</v>
      </c>
      <c r="L209" s="399">
        <f t="shared" si="69"/>
        <v>21</v>
      </c>
      <c r="M209" s="399">
        <f t="shared" si="62"/>
        <v>11</v>
      </c>
      <c r="N209" s="402">
        <f t="shared" si="63"/>
        <v>10.5</v>
      </c>
      <c r="O209" s="391">
        <f t="shared" si="64"/>
        <v>11</v>
      </c>
      <c r="P209" s="391">
        <f t="shared" si="65"/>
        <v>8</v>
      </c>
      <c r="Q209" s="391">
        <f t="shared" si="66"/>
        <v>11</v>
      </c>
      <c r="R209" s="391">
        <f t="shared" si="67"/>
        <v>11</v>
      </c>
      <c r="S209" s="391">
        <f t="shared" si="68"/>
        <v>10</v>
      </c>
    </row>
    <row r="210" spans="1:19" x14ac:dyDescent="0.15">
      <c r="A210" s="401" t="s">
        <v>156</v>
      </c>
      <c r="B210" s="400" t="s">
        <v>155</v>
      </c>
      <c r="C210" s="91" t="s">
        <v>191</v>
      </c>
      <c r="D210" s="399">
        <v>0</v>
      </c>
      <c r="E210" s="399">
        <v>1</v>
      </c>
      <c r="F210" s="399">
        <v>1</v>
      </c>
      <c r="G210" s="399">
        <v>1</v>
      </c>
      <c r="H210" s="399">
        <v>0</v>
      </c>
      <c r="I210" s="399">
        <v>5</v>
      </c>
      <c r="J210" s="399">
        <v>3</v>
      </c>
      <c r="K210" s="399">
        <v>3</v>
      </c>
      <c r="L210" s="399">
        <f t="shared" si="69"/>
        <v>14</v>
      </c>
      <c r="M210" s="399">
        <f t="shared" si="62"/>
        <v>11</v>
      </c>
      <c r="N210" s="402">
        <f t="shared" si="63"/>
        <v>7</v>
      </c>
      <c r="O210" s="391">
        <f t="shared" si="64"/>
        <v>3</v>
      </c>
      <c r="P210" s="391">
        <f t="shared" si="65"/>
        <v>3</v>
      </c>
      <c r="Q210" s="391">
        <f t="shared" si="66"/>
        <v>7</v>
      </c>
      <c r="R210" s="391">
        <f t="shared" si="67"/>
        <v>9</v>
      </c>
      <c r="S210" s="391">
        <f t="shared" si="68"/>
        <v>11</v>
      </c>
    </row>
    <row r="211" spans="1:19" x14ac:dyDescent="0.15">
      <c r="A211" s="401" t="s">
        <v>154</v>
      </c>
      <c r="B211" s="400" t="s">
        <v>153</v>
      </c>
      <c r="C211" s="91" t="s">
        <v>191</v>
      </c>
      <c r="D211" s="399">
        <v>6</v>
      </c>
      <c r="E211" s="399">
        <v>5</v>
      </c>
      <c r="F211" s="399">
        <v>10</v>
      </c>
      <c r="G211" s="399">
        <v>14</v>
      </c>
      <c r="H211" s="399">
        <v>14</v>
      </c>
      <c r="I211" s="399">
        <v>15</v>
      </c>
      <c r="J211" s="399">
        <v>11</v>
      </c>
      <c r="K211" s="399">
        <v>6</v>
      </c>
      <c r="L211" s="399">
        <f t="shared" si="69"/>
        <v>81</v>
      </c>
      <c r="M211" s="399">
        <f t="shared" si="62"/>
        <v>54</v>
      </c>
      <c r="N211" s="402">
        <f t="shared" si="63"/>
        <v>40.5</v>
      </c>
      <c r="O211" s="391">
        <f t="shared" si="64"/>
        <v>35</v>
      </c>
      <c r="P211" s="391">
        <f t="shared" si="65"/>
        <v>43</v>
      </c>
      <c r="Q211" s="391">
        <f t="shared" si="66"/>
        <v>53</v>
      </c>
      <c r="R211" s="391">
        <f t="shared" si="67"/>
        <v>54</v>
      </c>
      <c r="S211" s="391">
        <f t="shared" si="68"/>
        <v>46</v>
      </c>
    </row>
    <row r="212" spans="1:19" x14ac:dyDescent="0.15">
      <c r="A212" s="401" t="s">
        <v>152</v>
      </c>
      <c r="B212" s="400" t="s">
        <v>151</v>
      </c>
      <c r="C212" s="91" t="s">
        <v>191</v>
      </c>
      <c r="D212" s="399">
        <v>0</v>
      </c>
      <c r="E212" s="399">
        <v>1</v>
      </c>
      <c r="F212" s="399">
        <v>2</v>
      </c>
      <c r="G212" s="399">
        <v>0</v>
      </c>
      <c r="H212" s="399">
        <v>0</v>
      </c>
      <c r="I212" s="399">
        <v>0</v>
      </c>
      <c r="J212" s="399">
        <v>0</v>
      </c>
      <c r="K212" s="399">
        <v>0</v>
      </c>
      <c r="L212" s="399">
        <f t="shared" si="69"/>
        <v>3</v>
      </c>
      <c r="M212" s="399">
        <f t="shared" si="62"/>
        <v>3</v>
      </c>
      <c r="N212" s="402">
        <f t="shared" si="63"/>
        <v>1.5</v>
      </c>
      <c r="O212" s="391">
        <f t="shared" si="64"/>
        <v>3</v>
      </c>
      <c r="P212" s="391">
        <f t="shared" si="65"/>
        <v>3</v>
      </c>
      <c r="Q212" s="391">
        <f t="shared" si="66"/>
        <v>2</v>
      </c>
      <c r="R212" s="391">
        <f t="shared" si="67"/>
        <v>0</v>
      </c>
      <c r="S212" s="391">
        <f t="shared" si="68"/>
        <v>0</v>
      </c>
    </row>
    <row r="213" spans="1:19" x14ac:dyDescent="0.15">
      <c r="A213" s="401" t="s">
        <v>20</v>
      </c>
      <c r="B213" s="400" t="s">
        <v>150</v>
      </c>
      <c r="C213" s="91" t="s">
        <v>191</v>
      </c>
      <c r="D213" s="398">
        <v>38</v>
      </c>
      <c r="E213" s="398">
        <v>51</v>
      </c>
      <c r="F213" s="398">
        <v>74</v>
      </c>
      <c r="G213" s="398">
        <v>77</v>
      </c>
      <c r="H213" s="398">
        <v>94</v>
      </c>
      <c r="I213" s="398">
        <v>72</v>
      </c>
      <c r="J213" s="398">
        <v>47</v>
      </c>
      <c r="K213" s="398">
        <v>20</v>
      </c>
      <c r="L213" s="398">
        <f t="shared" si="69"/>
        <v>473</v>
      </c>
      <c r="M213" s="398">
        <f t="shared" si="62"/>
        <v>317</v>
      </c>
      <c r="N213" s="397">
        <f t="shared" si="63"/>
        <v>236.5</v>
      </c>
      <c r="O213" s="391">
        <f t="shared" si="64"/>
        <v>240</v>
      </c>
      <c r="P213" s="391">
        <f t="shared" si="65"/>
        <v>296</v>
      </c>
      <c r="Q213" s="391">
        <f t="shared" si="66"/>
        <v>317</v>
      </c>
      <c r="R213" s="391">
        <f t="shared" si="67"/>
        <v>290</v>
      </c>
      <c r="S213" s="391">
        <f t="shared" si="68"/>
        <v>233</v>
      </c>
    </row>
    <row r="214" spans="1:19" x14ac:dyDescent="0.15">
      <c r="A214" s="401" t="s">
        <v>149</v>
      </c>
      <c r="B214" s="400" t="s">
        <v>148</v>
      </c>
      <c r="C214" s="91" t="s">
        <v>191</v>
      </c>
      <c r="D214" s="398">
        <v>2</v>
      </c>
      <c r="E214" s="398">
        <v>0</v>
      </c>
      <c r="F214" s="398">
        <v>1</v>
      </c>
      <c r="G214" s="398">
        <v>2</v>
      </c>
      <c r="H214" s="398">
        <v>2</v>
      </c>
      <c r="I214" s="398">
        <v>1</v>
      </c>
      <c r="J214" s="398">
        <v>0</v>
      </c>
      <c r="K214" s="398">
        <v>3</v>
      </c>
      <c r="L214" s="398">
        <f t="shared" si="69"/>
        <v>11</v>
      </c>
      <c r="M214" s="398">
        <f t="shared" si="62"/>
        <v>6</v>
      </c>
      <c r="N214" s="397">
        <f t="shared" si="63"/>
        <v>5.5</v>
      </c>
      <c r="O214" s="391">
        <f t="shared" si="64"/>
        <v>5</v>
      </c>
      <c r="P214" s="391">
        <f t="shared" si="65"/>
        <v>5</v>
      </c>
      <c r="Q214" s="391">
        <f t="shared" si="66"/>
        <v>6</v>
      </c>
      <c r="R214" s="391">
        <f t="shared" si="67"/>
        <v>5</v>
      </c>
      <c r="S214" s="391">
        <f t="shared" si="68"/>
        <v>6</v>
      </c>
    </row>
    <row r="215" spans="1:19" ht="22.5" customHeight="1" x14ac:dyDescent="0.15">
      <c r="A215" s="407" t="s">
        <v>92</v>
      </c>
      <c r="B215" s="406" t="s">
        <v>190</v>
      </c>
      <c r="C215" s="405"/>
      <c r="D215" s="404">
        <f t="shared" ref="D215:K215" si="70">SUM(D187:D214)</f>
        <v>120</v>
      </c>
      <c r="E215" s="404">
        <f t="shared" si="70"/>
        <v>165</v>
      </c>
      <c r="F215" s="404">
        <f t="shared" si="70"/>
        <v>241</v>
      </c>
      <c r="G215" s="404">
        <f t="shared" si="70"/>
        <v>281</v>
      </c>
      <c r="H215" s="404">
        <f t="shared" si="70"/>
        <v>304</v>
      </c>
      <c r="I215" s="404">
        <f t="shared" si="70"/>
        <v>316</v>
      </c>
      <c r="J215" s="404">
        <f t="shared" si="70"/>
        <v>235</v>
      </c>
      <c r="K215" s="404">
        <f t="shared" si="70"/>
        <v>159</v>
      </c>
      <c r="L215" s="404">
        <f t="shared" si="69"/>
        <v>1821</v>
      </c>
      <c r="M215" s="404">
        <f t="shared" si="62"/>
        <v>1142</v>
      </c>
      <c r="N215" s="403">
        <f t="shared" si="63"/>
        <v>910.5</v>
      </c>
      <c r="O215" s="391">
        <f t="shared" si="64"/>
        <v>807</v>
      </c>
      <c r="P215" s="391">
        <f t="shared" si="65"/>
        <v>991</v>
      </c>
      <c r="Q215" s="391">
        <f t="shared" si="66"/>
        <v>1142</v>
      </c>
      <c r="R215" s="391">
        <f t="shared" si="67"/>
        <v>1136</v>
      </c>
      <c r="S215" s="391">
        <f t="shared" si="68"/>
        <v>1014</v>
      </c>
    </row>
    <row r="216" spans="1:19" x14ac:dyDescent="0.15">
      <c r="A216" s="401" t="s">
        <v>189</v>
      </c>
      <c r="B216" s="400" t="s">
        <v>188</v>
      </c>
      <c r="C216" s="91" t="s">
        <v>147</v>
      </c>
      <c r="D216" s="399">
        <v>3</v>
      </c>
      <c r="E216" s="399">
        <v>5</v>
      </c>
      <c r="F216" s="399">
        <v>7</v>
      </c>
      <c r="G216" s="399">
        <v>5</v>
      </c>
      <c r="H216" s="399">
        <v>6</v>
      </c>
      <c r="I216" s="399">
        <v>2</v>
      </c>
      <c r="J216" s="399">
        <v>6</v>
      </c>
      <c r="K216" s="399">
        <v>4</v>
      </c>
      <c r="L216" s="399">
        <f t="shared" si="69"/>
        <v>38</v>
      </c>
      <c r="M216" s="399">
        <f t="shared" si="62"/>
        <v>23</v>
      </c>
      <c r="N216" s="402">
        <f t="shared" si="63"/>
        <v>19</v>
      </c>
      <c r="O216" s="391">
        <f t="shared" si="64"/>
        <v>20</v>
      </c>
      <c r="P216" s="391">
        <f t="shared" si="65"/>
        <v>23</v>
      </c>
      <c r="Q216" s="391">
        <f t="shared" si="66"/>
        <v>20</v>
      </c>
      <c r="R216" s="391">
        <f t="shared" si="67"/>
        <v>19</v>
      </c>
      <c r="S216" s="391">
        <f t="shared" si="68"/>
        <v>18</v>
      </c>
    </row>
    <row r="217" spans="1:19" x14ac:dyDescent="0.15">
      <c r="A217" s="401" t="s">
        <v>187</v>
      </c>
      <c r="B217" s="400" t="s">
        <v>184</v>
      </c>
      <c r="C217" s="91" t="s">
        <v>147</v>
      </c>
      <c r="D217" s="399">
        <v>0</v>
      </c>
      <c r="E217" s="399">
        <v>1</v>
      </c>
      <c r="F217" s="399">
        <v>0</v>
      </c>
      <c r="G217" s="399">
        <v>1</v>
      </c>
      <c r="H217" s="399">
        <v>1</v>
      </c>
      <c r="I217" s="399">
        <v>0</v>
      </c>
      <c r="J217" s="399">
        <v>0</v>
      </c>
      <c r="K217" s="399">
        <v>1</v>
      </c>
      <c r="L217" s="399">
        <f t="shared" si="69"/>
        <v>4</v>
      </c>
      <c r="M217" s="399">
        <f t="shared" si="62"/>
        <v>3</v>
      </c>
      <c r="N217" s="402">
        <f t="shared" si="63"/>
        <v>2</v>
      </c>
      <c r="O217" s="391">
        <f t="shared" si="64"/>
        <v>2</v>
      </c>
      <c r="P217" s="391">
        <f t="shared" si="65"/>
        <v>3</v>
      </c>
      <c r="Q217" s="391">
        <f t="shared" si="66"/>
        <v>2</v>
      </c>
      <c r="R217" s="391">
        <f t="shared" si="67"/>
        <v>2</v>
      </c>
      <c r="S217" s="391">
        <f t="shared" si="68"/>
        <v>2</v>
      </c>
    </row>
    <row r="218" spans="1:19" x14ac:dyDescent="0.15">
      <c r="A218" s="401" t="s">
        <v>186</v>
      </c>
      <c r="B218" s="400" t="s">
        <v>184</v>
      </c>
      <c r="C218" s="91" t="s">
        <v>147</v>
      </c>
      <c r="D218" s="399">
        <v>0</v>
      </c>
      <c r="E218" s="399">
        <v>0</v>
      </c>
      <c r="F218" s="399">
        <v>1</v>
      </c>
      <c r="G218" s="399">
        <v>0</v>
      </c>
      <c r="H218" s="399">
        <v>3</v>
      </c>
      <c r="I218" s="399">
        <v>2</v>
      </c>
      <c r="J218" s="399">
        <v>1</v>
      </c>
      <c r="K218" s="399">
        <v>0</v>
      </c>
      <c r="L218" s="399">
        <f t="shared" si="69"/>
        <v>7</v>
      </c>
      <c r="M218" s="399">
        <f t="shared" si="62"/>
        <v>6</v>
      </c>
      <c r="N218" s="402">
        <f t="shared" si="63"/>
        <v>3.5</v>
      </c>
      <c r="O218" s="391">
        <f t="shared" si="64"/>
        <v>1</v>
      </c>
      <c r="P218" s="391">
        <f t="shared" si="65"/>
        <v>4</v>
      </c>
      <c r="Q218" s="391">
        <f t="shared" si="66"/>
        <v>6</v>
      </c>
      <c r="R218" s="391">
        <f t="shared" si="67"/>
        <v>6</v>
      </c>
      <c r="S218" s="391">
        <f t="shared" si="68"/>
        <v>6</v>
      </c>
    </row>
    <row r="219" spans="1:19" x14ac:dyDescent="0.15">
      <c r="A219" s="401" t="s">
        <v>185</v>
      </c>
      <c r="B219" s="400" t="s">
        <v>184</v>
      </c>
      <c r="C219" s="91" t="s">
        <v>147</v>
      </c>
      <c r="D219" s="399">
        <v>0</v>
      </c>
      <c r="E219" s="399">
        <v>0</v>
      </c>
      <c r="F219" s="399">
        <v>0</v>
      </c>
      <c r="G219" s="399">
        <v>0</v>
      </c>
      <c r="H219" s="399">
        <v>0</v>
      </c>
      <c r="I219" s="399">
        <v>1</v>
      </c>
      <c r="J219" s="399">
        <v>1</v>
      </c>
      <c r="K219" s="399">
        <v>0</v>
      </c>
      <c r="L219" s="399">
        <f t="shared" si="69"/>
        <v>2</v>
      </c>
      <c r="M219" s="399">
        <f t="shared" ref="M219:M244" si="71">MAX(O219:S219)</f>
        <v>2</v>
      </c>
      <c r="N219" s="402">
        <f t="shared" ref="N219:N244" si="72">SUM(D219:K219)/2</f>
        <v>1</v>
      </c>
      <c r="O219" s="391">
        <f t="shared" si="64"/>
        <v>0</v>
      </c>
      <c r="P219" s="391">
        <f t="shared" si="65"/>
        <v>0</v>
      </c>
      <c r="Q219" s="391">
        <f t="shared" si="66"/>
        <v>1</v>
      </c>
      <c r="R219" s="391">
        <f t="shared" si="67"/>
        <v>2</v>
      </c>
      <c r="S219" s="391">
        <f t="shared" si="68"/>
        <v>2</v>
      </c>
    </row>
    <row r="220" spans="1:19" x14ac:dyDescent="0.15">
      <c r="A220" s="401" t="s">
        <v>183</v>
      </c>
      <c r="B220" s="400" t="s">
        <v>182</v>
      </c>
      <c r="C220" s="91" t="s">
        <v>147</v>
      </c>
      <c r="D220" s="399">
        <v>10</v>
      </c>
      <c r="E220" s="399">
        <v>5</v>
      </c>
      <c r="F220" s="399">
        <v>6</v>
      </c>
      <c r="G220" s="399">
        <v>4</v>
      </c>
      <c r="H220" s="399">
        <v>7</v>
      </c>
      <c r="I220" s="399">
        <v>4</v>
      </c>
      <c r="J220" s="399">
        <v>3</v>
      </c>
      <c r="K220" s="399">
        <v>5</v>
      </c>
      <c r="L220" s="399">
        <f t="shared" si="69"/>
        <v>44</v>
      </c>
      <c r="M220" s="399">
        <f t="shared" si="71"/>
        <v>25</v>
      </c>
      <c r="N220" s="402">
        <f t="shared" si="72"/>
        <v>22</v>
      </c>
      <c r="O220" s="391">
        <f t="shared" si="64"/>
        <v>25</v>
      </c>
      <c r="P220" s="391">
        <f t="shared" si="65"/>
        <v>22</v>
      </c>
      <c r="Q220" s="391">
        <f t="shared" si="66"/>
        <v>21</v>
      </c>
      <c r="R220" s="391">
        <f t="shared" si="67"/>
        <v>18</v>
      </c>
      <c r="S220" s="391">
        <f t="shared" si="68"/>
        <v>19</v>
      </c>
    </row>
    <row r="221" spans="1:19" x14ac:dyDescent="0.15">
      <c r="A221" s="401" t="s">
        <v>181</v>
      </c>
      <c r="B221" s="400" t="s">
        <v>180</v>
      </c>
      <c r="C221" s="91" t="s">
        <v>147</v>
      </c>
      <c r="D221" s="399">
        <v>1</v>
      </c>
      <c r="E221" s="399">
        <v>1</v>
      </c>
      <c r="F221" s="399">
        <v>0</v>
      </c>
      <c r="G221" s="399">
        <v>1</v>
      </c>
      <c r="H221" s="399">
        <v>0</v>
      </c>
      <c r="I221" s="399">
        <v>2</v>
      </c>
      <c r="J221" s="399">
        <v>4</v>
      </c>
      <c r="K221" s="399">
        <v>3</v>
      </c>
      <c r="L221" s="399">
        <f t="shared" si="69"/>
        <v>12</v>
      </c>
      <c r="M221" s="399">
        <f t="shared" si="71"/>
        <v>9</v>
      </c>
      <c r="N221" s="402">
        <f t="shared" si="72"/>
        <v>6</v>
      </c>
      <c r="O221" s="391">
        <f>K2212</f>
        <v>0</v>
      </c>
      <c r="P221" s="391">
        <f t="shared" ref="P221:P244" si="73">SUM(E221:H221)</f>
        <v>2</v>
      </c>
      <c r="Q221" s="391">
        <f t="shared" ref="Q221:Q244" si="74">SUM(F221:I221)</f>
        <v>3</v>
      </c>
      <c r="R221" s="391">
        <f t="shared" ref="R221:R244" si="75">SUM(G221:J221)</f>
        <v>7</v>
      </c>
      <c r="S221" s="391">
        <f t="shared" ref="S221:S244" si="76">SUM(H221:K221)</f>
        <v>9</v>
      </c>
    </row>
    <row r="222" spans="1:19" x14ac:dyDescent="0.15">
      <c r="A222" s="401" t="s">
        <v>179</v>
      </c>
      <c r="B222" s="400" t="s">
        <v>177</v>
      </c>
      <c r="C222" s="91" t="s">
        <v>147</v>
      </c>
      <c r="D222" s="399">
        <v>1</v>
      </c>
      <c r="E222" s="399">
        <v>0</v>
      </c>
      <c r="F222" s="399">
        <v>1</v>
      </c>
      <c r="G222" s="399">
        <v>0</v>
      </c>
      <c r="H222" s="399">
        <v>1</v>
      </c>
      <c r="I222" s="399">
        <v>4</v>
      </c>
      <c r="J222" s="399">
        <v>0</v>
      </c>
      <c r="K222" s="399">
        <v>2</v>
      </c>
      <c r="L222" s="399">
        <f t="shared" si="69"/>
        <v>9</v>
      </c>
      <c r="M222" s="399">
        <f t="shared" si="71"/>
        <v>7</v>
      </c>
      <c r="N222" s="402">
        <f t="shared" si="72"/>
        <v>4.5</v>
      </c>
      <c r="O222" s="391">
        <f t="shared" ref="O222:O244" si="77">SUM(D222:G222)</f>
        <v>2</v>
      </c>
      <c r="P222" s="391">
        <f t="shared" si="73"/>
        <v>2</v>
      </c>
      <c r="Q222" s="391">
        <f t="shared" si="74"/>
        <v>6</v>
      </c>
      <c r="R222" s="391">
        <f t="shared" si="75"/>
        <v>5</v>
      </c>
      <c r="S222" s="391">
        <f t="shared" si="76"/>
        <v>7</v>
      </c>
    </row>
    <row r="223" spans="1:19" x14ac:dyDescent="0.15">
      <c r="A223" s="401" t="s">
        <v>178</v>
      </c>
      <c r="B223" s="400" t="s">
        <v>177</v>
      </c>
      <c r="C223" s="91" t="s">
        <v>147</v>
      </c>
      <c r="D223" s="399">
        <v>0</v>
      </c>
      <c r="E223" s="399">
        <v>1</v>
      </c>
      <c r="F223" s="399">
        <v>2</v>
      </c>
      <c r="G223" s="399">
        <v>9</v>
      </c>
      <c r="H223" s="399">
        <v>2</v>
      </c>
      <c r="I223" s="399">
        <v>1</v>
      </c>
      <c r="J223" s="399">
        <v>1</v>
      </c>
      <c r="K223" s="399">
        <v>0</v>
      </c>
      <c r="L223" s="399">
        <f t="shared" si="69"/>
        <v>16</v>
      </c>
      <c r="M223" s="399">
        <f t="shared" si="71"/>
        <v>14</v>
      </c>
      <c r="N223" s="402">
        <f t="shared" si="72"/>
        <v>8</v>
      </c>
      <c r="O223" s="391">
        <f t="shared" si="77"/>
        <v>12</v>
      </c>
      <c r="P223" s="391">
        <f t="shared" si="73"/>
        <v>14</v>
      </c>
      <c r="Q223" s="391">
        <f t="shared" si="74"/>
        <v>14</v>
      </c>
      <c r="R223" s="391">
        <f t="shared" si="75"/>
        <v>13</v>
      </c>
      <c r="S223" s="391">
        <f t="shared" si="76"/>
        <v>4</v>
      </c>
    </row>
    <row r="224" spans="1:19" x14ac:dyDescent="0.15">
      <c r="A224" s="401" t="s">
        <v>176</v>
      </c>
      <c r="B224" s="400" t="s">
        <v>173</v>
      </c>
      <c r="C224" s="91" t="s">
        <v>147</v>
      </c>
      <c r="D224" s="399">
        <v>0</v>
      </c>
      <c r="E224" s="399">
        <v>0</v>
      </c>
      <c r="F224" s="399">
        <v>1</v>
      </c>
      <c r="G224" s="399">
        <v>0</v>
      </c>
      <c r="H224" s="399">
        <v>1</v>
      </c>
      <c r="I224" s="399">
        <v>1</v>
      </c>
      <c r="J224" s="399">
        <v>0</v>
      </c>
      <c r="K224" s="399">
        <v>2</v>
      </c>
      <c r="L224" s="399">
        <f t="shared" si="69"/>
        <v>5</v>
      </c>
      <c r="M224" s="399">
        <f t="shared" si="71"/>
        <v>4</v>
      </c>
      <c r="N224" s="402">
        <f t="shared" si="72"/>
        <v>2.5</v>
      </c>
      <c r="O224" s="391">
        <f t="shared" si="77"/>
        <v>1</v>
      </c>
      <c r="P224" s="391">
        <f t="shared" si="73"/>
        <v>2</v>
      </c>
      <c r="Q224" s="391">
        <f t="shared" si="74"/>
        <v>3</v>
      </c>
      <c r="R224" s="391">
        <f t="shared" si="75"/>
        <v>2</v>
      </c>
      <c r="S224" s="391">
        <f t="shared" si="76"/>
        <v>4</v>
      </c>
    </row>
    <row r="225" spans="1:19" x14ac:dyDescent="0.15">
      <c r="A225" s="401" t="s">
        <v>175</v>
      </c>
      <c r="B225" s="400" t="s">
        <v>173</v>
      </c>
      <c r="C225" s="91" t="s">
        <v>147</v>
      </c>
      <c r="D225" s="399">
        <v>2</v>
      </c>
      <c r="E225" s="399">
        <v>1</v>
      </c>
      <c r="F225" s="399">
        <v>0</v>
      </c>
      <c r="G225" s="399">
        <v>0</v>
      </c>
      <c r="H225" s="399">
        <v>0</v>
      </c>
      <c r="I225" s="399">
        <v>2</v>
      </c>
      <c r="J225" s="399">
        <v>0</v>
      </c>
      <c r="K225" s="399">
        <v>2</v>
      </c>
      <c r="L225" s="399">
        <f t="shared" si="69"/>
        <v>7</v>
      </c>
      <c r="M225" s="399">
        <f t="shared" si="71"/>
        <v>4</v>
      </c>
      <c r="N225" s="402">
        <f t="shared" si="72"/>
        <v>3.5</v>
      </c>
      <c r="O225" s="391">
        <f t="shared" si="77"/>
        <v>3</v>
      </c>
      <c r="P225" s="391">
        <f t="shared" si="73"/>
        <v>1</v>
      </c>
      <c r="Q225" s="391">
        <f t="shared" si="74"/>
        <v>2</v>
      </c>
      <c r="R225" s="391">
        <f t="shared" si="75"/>
        <v>2</v>
      </c>
      <c r="S225" s="391">
        <f t="shared" si="76"/>
        <v>4</v>
      </c>
    </row>
    <row r="226" spans="1:19" x14ac:dyDescent="0.15">
      <c r="A226" s="401" t="s">
        <v>174</v>
      </c>
      <c r="B226" s="400" t="s">
        <v>173</v>
      </c>
      <c r="C226" s="91" t="s">
        <v>147</v>
      </c>
      <c r="D226" s="399">
        <v>1</v>
      </c>
      <c r="E226" s="399">
        <v>5</v>
      </c>
      <c r="F226" s="399">
        <v>2</v>
      </c>
      <c r="G226" s="399">
        <v>3</v>
      </c>
      <c r="H226" s="399">
        <v>0</v>
      </c>
      <c r="I226" s="399">
        <v>0</v>
      </c>
      <c r="J226" s="399">
        <v>1</v>
      </c>
      <c r="K226" s="399">
        <v>0</v>
      </c>
      <c r="L226" s="399">
        <f t="shared" si="69"/>
        <v>12</v>
      </c>
      <c r="M226" s="399">
        <f t="shared" si="71"/>
        <v>11</v>
      </c>
      <c r="N226" s="402">
        <f t="shared" si="72"/>
        <v>6</v>
      </c>
      <c r="O226" s="391">
        <f t="shared" si="77"/>
        <v>11</v>
      </c>
      <c r="P226" s="391">
        <f t="shared" si="73"/>
        <v>10</v>
      </c>
      <c r="Q226" s="391">
        <f t="shared" si="74"/>
        <v>5</v>
      </c>
      <c r="R226" s="391">
        <f t="shared" si="75"/>
        <v>4</v>
      </c>
      <c r="S226" s="391">
        <f t="shared" si="76"/>
        <v>1</v>
      </c>
    </row>
    <row r="227" spans="1:19" x14ac:dyDescent="0.15">
      <c r="A227" s="401" t="s">
        <v>172</v>
      </c>
      <c r="B227" s="400" t="s">
        <v>167</v>
      </c>
      <c r="C227" s="91" t="s">
        <v>147</v>
      </c>
      <c r="D227" s="399">
        <v>0</v>
      </c>
      <c r="E227" s="399">
        <v>3</v>
      </c>
      <c r="F227" s="399">
        <v>0</v>
      </c>
      <c r="G227" s="399">
        <v>1</v>
      </c>
      <c r="H227" s="399">
        <v>3</v>
      </c>
      <c r="I227" s="399">
        <v>7</v>
      </c>
      <c r="J227" s="399">
        <v>2</v>
      </c>
      <c r="K227" s="399">
        <v>1</v>
      </c>
      <c r="L227" s="399">
        <f t="shared" si="69"/>
        <v>17</v>
      </c>
      <c r="M227" s="399">
        <f t="shared" si="71"/>
        <v>13</v>
      </c>
      <c r="N227" s="402">
        <f t="shared" si="72"/>
        <v>8.5</v>
      </c>
      <c r="O227" s="391">
        <f t="shared" si="77"/>
        <v>4</v>
      </c>
      <c r="P227" s="391">
        <f t="shared" si="73"/>
        <v>7</v>
      </c>
      <c r="Q227" s="391">
        <f t="shared" si="74"/>
        <v>11</v>
      </c>
      <c r="R227" s="391">
        <f t="shared" si="75"/>
        <v>13</v>
      </c>
      <c r="S227" s="391">
        <f t="shared" si="76"/>
        <v>13</v>
      </c>
    </row>
    <row r="228" spans="1:19" x14ac:dyDescent="0.15">
      <c r="A228" s="401" t="s">
        <v>171</v>
      </c>
      <c r="B228" s="400" t="s">
        <v>167</v>
      </c>
      <c r="C228" s="91" t="s">
        <v>147</v>
      </c>
      <c r="D228" s="399">
        <v>0</v>
      </c>
      <c r="E228" s="399">
        <v>1</v>
      </c>
      <c r="F228" s="399">
        <v>1</v>
      </c>
      <c r="G228" s="399">
        <v>4</v>
      </c>
      <c r="H228" s="399">
        <v>3</v>
      </c>
      <c r="I228" s="399">
        <v>2</v>
      </c>
      <c r="J228" s="399">
        <v>2</v>
      </c>
      <c r="K228" s="399">
        <v>2</v>
      </c>
      <c r="L228" s="399">
        <f t="shared" si="69"/>
        <v>15</v>
      </c>
      <c r="M228" s="399">
        <f t="shared" si="71"/>
        <v>11</v>
      </c>
      <c r="N228" s="402">
        <f t="shared" si="72"/>
        <v>7.5</v>
      </c>
      <c r="O228" s="391">
        <f t="shared" si="77"/>
        <v>6</v>
      </c>
      <c r="P228" s="391">
        <f t="shared" si="73"/>
        <v>9</v>
      </c>
      <c r="Q228" s="391">
        <f t="shared" si="74"/>
        <v>10</v>
      </c>
      <c r="R228" s="391">
        <f t="shared" si="75"/>
        <v>11</v>
      </c>
      <c r="S228" s="391">
        <f t="shared" si="76"/>
        <v>9</v>
      </c>
    </row>
    <row r="229" spans="1:19" x14ac:dyDescent="0.15">
      <c r="A229" s="401" t="s">
        <v>170</v>
      </c>
      <c r="B229" s="400" t="s">
        <v>167</v>
      </c>
      <c r="C229" s="91" t="s">
        <v>147</v>
      </c>
      <c r="D229" s="399">
        <v>0</v>
      </c>
      <c r="E229" s="399">
        <v>0</v>
      </c>
      <c r="F229" s="399">
        <v>1</v>
      </c>
      <c r="G229" s="399">
        <v>0</v>
      </c>
      <c r="H229" s="399">
        <v>1</v>
      </c>
      <c r="I229" s="399">
        <v>0</v>
      </c>
      <c r="J229" s="399">
        <v>1</v>
      </c>
      <c r="K229" s="399">
        <v>0</v>
      </c>
      <c r="L229" s="399">
        <f t="shared" si="69"/>
        <v>3</v>
      </c>
      <c r="M229" s="399">
        <f t="shared" si="71"/>
        <v>2</v>
      </c>
      <c r="N229" s="402">
        <f t="shared" si="72"/>
        <v>1.5</v>
      </c>
      <c r="O229" s="391">
        <f t="shared" si="77"/>
        <v>1</v>
      </c>
      <c r="P229" s="391">
        <f t="shared" si="73"/>
        <v>2</v>
      </c>
      <c r="Q229" s="391">
        <f t="shared" si="74"/>
        <v>2</v>
      </c>
      <c r="R229" s="391">
        <f t="shared" si="75"/>
        <v>2</v>
      </c>
      <c r="S229" s="391">
        <f t="shared" si="76"/>
        <v>2</v>
      </c>
    </row>
    <row r="230" spans="1:19" x14ac:dyDescent="0.15">
      <c r="A230" s="401" t="s">
        <v>169</v>
      </c>
      <c r="B230" s="400" t="s">
        <v>167</v>
      </c>
      <c r="C230" s="91" t="s">
        <v>147</v>
      </c>
      <c r="D230" s="399">
        <v>1</v>
      </c>
      <c r="E230" s="399">
        <v>2</v>
      </c>
      <c r="F230" s="399">
        <v>0</v>
      </c>
      <c r="G230" s="399">
        <v>2</v>
      </c>
      <c r="H230" s="399">
        <v>4</v>
      </c>
      <c r="I230" s="399">
        <v>3</v>
      </c>
      <c r="J230" s="399">
        <v>0</v>
      </c>
      <c r="K230" s="399">
        <v>1</v>
      </c>
      <c r="L230" s="399">
        <f t="shared" si="69"/>
        <v>13</v>
      </c>
      <c r="M230" s="399">
        <f t="shared" si="71"/>
        <v>9</v>
      </c>
      <c r="N230" s="402">
        <f t="shared" si="72"/>
        <v>6.5</v>
      </c>
      <c r="O230" s="391">
        <f t="shared" si="77"/>
        <v>5</v>
      </c>
      <c r="P230" s="391">
        <f t="shared" si="73"/>
        <v>8</v>
      </c>
      <c r="Q230" s="391">
        <f t="shared" si="74"/>
        <v>9</v>
      </c>
      <c r="R230" s="391">
        <f t="shared" si="75"/>
        <v>9</v>
      </c>
      <c r="S230" s="391">
        <f t="shared" si="76"/>
        <v>8</v>
      </c>
    </row>
    <row r="231" spans="1:19" x14ac:dyDescent="0.15">
      <c r="A231" s="401" t="s">
        <v>168</v>
      </c>
      <c r="B231" s="400" t="s">
        <v>167</v>
      </c>
      <c r="C231" s="91" t="s">
        <v>147</v>
      </c>
      <c r="D231" s="399">
        <v>0</v>
      </c>
      <c r="E231" s="399">
        <v>0</v>
      </c>
      <c r="F231" s="399">
        <v>1</v>
      </c>
      <c r="G231" s="399">
        <v>1</v>
      </c>
      <c r="H231" s="399">
        <v>0</v>
      </c>
      <c r="I231" s="399">
        <v>2</v>
      </c>
      <c r="J231" s="399">
        <v>1</v>
      </c>
      <c r="K231" s="399">
        <v>0</v>
      </c>
      <c r="L231" s="399">
        <f t="shared" si="69"/>
        <v>5</v>
      </c>
      <c r="M231" s="399">
        <f t="shared" si="71"/>
        <v>4</v>
      </c>
      <c r="N231" s="402">
        <f t="shared" si="72"/>
        <v>2.5</v>
      </c>
      <c r="O231" s="391">
        <f t="shared" si="77"/>
        <v>2</v>
      </c>
      <c r="P231" s="391">
        <f t="shared" si="73"/>
        <v>2</v>
      </c>
      <c r="Q231" s="391">
        <f t="shared" si="74"/>
        <v>4</v>
      </c>
      <c r="R231" s="391">
        <f t="shared" si="75"/>
        <v>4</v>
      </c>
      <c r="S231" s="391">
        <f t="shared" si="76"/>
        <v>3</v>
      </c>
    </row>
    <row r="232" spans="1:19" x14ac:dyDescent="0.15">
      <c r="A232" s="401" t="s">
        <v>166</v>
      </c>
      <c r="B232" s="400" t="s">
        <v>165</v>
      </c>
      <c r="C232" s="91" t="s">
        <v>147</v>
      </c>
      <c r="D232" s="399">
        <v>1</v>
      </c>
      <c r="E232" s="399">
        <v>1</v>
      </c>
      <c r="F232" s="399">
        <v>0</v>
      </c>
      <c r="G232" s="399">
        <v>0</v>
      </c>
      <c r="H232" s="399">
        <v>1</v>
      </c>
      <c r="I232" s="399">
        <v>1</v>
      </c>
      <c r="J232" s="399">
        <v>0</v>
      </c>
      <c r="K232" s="399">
        <v>0</v>
      </c>
      <c r="L232" s="399">
        <f t="shared" si="69"/>
        <v>4</v>
      </c>
      <c r="M232" s="399">
        <f t="shared" si="71"/>
        <v>2</v>
      </c>
      <c r="N232" s="402">
        <f t="shared" si="72"/>
        <v>2</v>
      </c>
      <c r="O232" s="391">
        <f t="shared" si="77"/>
        <v>2</v>
      </c>
      <c r="P232" s="391">
        <f t="shared" si="73"/>
        <v>2</v>
      </c>
      <c r="Q232" s="391">
        <f t="shared" si="74"/>
        <v>2</v>
      </c>
      <c r="R232" s="391">
        <f t="shared" si="75"/>
        <v>2</v>
      </c>
      <c r="S232" s="391">
        <f t="shared" si="76"/>
        <v>2</v>
      </c>
    </row>
    <row r="233" spans="1:19" x14ac:dyDescent="0.15">
      <c r="A233" s="401" t="s">
        <v>164</v>
      </c>
      <c r="B233" s="400" t="s">
        <v>158</v>
      </c>
      <c r="C233" s="91" t="s">
        <v>147</v>
      </c>
      <c r="D233" s="399">
        <v>0</v>
      </c>
      <c r="E233" s="399">
        <v>0</v>
      </c>
      <c r="F233" s="399">
        <v>1</v>
      </c>
      <c r="G233" s="399">
        <v>2</v>
      </c>
      <c r="H233" s="399">
        <v>2</v>
      </c>
      <c r="I233" s="399">
        <v>1</v>
      </c>
      <c r="J233" s="399">
        <v>3</v>
      </c>
      <c r="K233" s="399">
        <v>0</v>
      </c>
      <c r="L233" s="399">
        <f t="shared" si="69"/>
        <v>9</v>
      </c>
      <c r="M233" s="399">
        <f t="shared" si="71"/>
        <v>8</v>
      </c>
      <c r="N233" s="402">
        <f t="shared" si="72"/>
        <v>4.5</v>
      </c>
      <c r="O233" s="391">
        <f t="shared" si="77"/>
        <v>3</v>
      </c>
      <c r="P233" s="391">
        <f t="shared" si="73"/>
        <v>5</v>
      </c>
      <c r="Q233" s="391">
        <f t="shared" si="74"/>
        <v>6</v>
      </c>
      <c r="R233" s="391">
        <f t="shared" si="75"/>
        <v>8</v>
      </c>
      <c r="S233" s="391">
        <f t="shared" si="76"/>
        <v>6</v>
      </c>
    </row>
    <row r="234" spans="1:19" x14ac:dyDescent="0.15">
      <c r="A234" s="401" t="s">
        <v>163</v>
      </c>
      <c r="B234" s="400" t="s">
        <v>162</v>
      </c>
      <c r="C234" s="91" t="s">
        <v>147</v>
      </c>
      <c r="D234" s="399">
        <v>0</v>
      </c>
      <c r="E234" s="399">
        <v>0</v>
      </c>
      <c r="F234" s="399">
        <v>0</v>
      </c>
      <c r="G234" s="399">
        <v>0</v>
      </c>
      <c r="H234" s="399">
        <v>0</v>
      </c>
      <c r="I234" s="399">
        <v>0</v>
      </c>
      <c r="J234" s="399">
        <v>1</v>
      </c>
      <c r="K234" s="399">
        <v>0</v>
      </c>
      <c r="L234" s="399">
        <f t="shared" si="69"/>
        <v>1</v>
      </c>
      <c r="M234" s="399">
        <f t="shared" si="71"/>
        <v>1</v>
      </c>
      <c r="N234" s="402">
        <f t="shared" si="72"/>
        <v>0.5</v>
      </c>
      <c r="O234" s="391">
        <f t="shared" si="77"/>
        <v>0</v>
      </c>
      <c r="P234" s="391">
        <f t="shared" si="73"/>
        <v>0</v>
      </c>
      <c r="Q234" s="391">
        <f t="shared" si="74"/>
        <v>0</v>
      </c>
      <c r="R234" s="391">
        <f t="shared" si="75"/>
        <v>1</v>
      </c>
      <c r="S234" s="391">
        <f t="shared" si="76"/>
        <v>1</v>
      </c>
    </row>
    <row r="235" spans="1:19" x14ac:dyDescent="0.15">
      <c r="A235" s="401" t="s">
        <v>161</v>
      </c>
      <c r="B235" s="400" t="s">
        <v>158</v>
      </c>
      <c r="C235" s="91" t="s">
        <v>147</v>
      </c>
      <c r="D235" s="399">
        <v>0</v>
      </c>
      <c r="E235" s="399">
        <v>0</v>
      </c>
      <c r="F235" s="399">
        <v>0</v>
      </c>
      <c r="G235" s="399">
        <v>5</v>
      </c>
      <c r="H235" s="399">
        <v>5</v>
      </c>
      <c r="I235" s="399">
        <v>4</v>
      </c>
      <c r="J235" s="399">
        <v>5</v>
      </c>
      <c r="K235" s="399">
        <v>2</v>
      </c>
      <c r="L235" s="399">
        <f t="shared" si="69"/>
        <v>21</v>
      </c>
      <c r="M235" s="399">
        <f t="shared" si="71"/>
        <v>19</v>
      </c>
      <c r="N235" s="402">
        <f t="shared" si="72"/>
        <v>10.5</v>
      </c>
      <c r="O235" s="391">
        <f t="shared" si="77"/>
        <v>5</v>
      </c>
      <c r="P235" s="391">
        <f t="shared" si="73"/>
        <v>10</v>
      </c>
      <c r="Q235" s="391">
        <f t="shared" si="74"/>
        <v>14</v>
      </c>
      <c r="R235" s="391">
        <f t="shared" si="75"/>
        <v>19</v>
      </c>
      <c r="S235" s="391">
        <f t="shared" si="76"/>
        <v>16</v>
      </c>
    </row>
    <row r="236" spans="1:19" x14ac:dyDescent="0.15">
      <c r="A236" s="401" t="s">
        <v>160</v>
      </c>
      <c r="B236" s="400" t="s">
        <v>158</v>
      </c>
      <c r="C236" s="91" t="s">
        <v>147</v>
      </c>
      <c r="D236" s="399">
        <v>0</v>
      </c>
      <c r="E236" s="399">
        <v>0</v>
      </c>
      <c r="F236" s="399">
        <v>4</v>
      </c>
      <c r="G236" s="399">
        <v>5</v>
      </c>
      <c r="H236" s="399">
        <v>4</v>
      </c>
      <c r="I236" s="399">
        <v>3</v>
      </c>
      <c r="J236" s="399">
        <v>4</v>
      </c>
      <c r="K236" s="399">
        <v>2</v>
      </c>
      <c r="L236" s="399">
        <f t="shared" si="69"/>
        <v>22</v>
      </c>
      <c r="M236" s="399">
        <f t="shared" si="71"/>
        <v>16</v>
      </c>
      <c r="N236" s="402">
        <f t="shared" si="72"/>
        <v>11</v>
      </c>
      <c r="O236" s="391">
        <f t="shared" si="77"/>
        <v>9</v>
      </c>
      <c r="P236" s="391">
        <f t="shared" si="73"/>
        <v>13</v>
      </c>
      <c r="Q236" s="391">
        <f t="shared" si="74"/>
        <v>16</v>
      </c>
      <c r="R236" s="391">
        <f t="shared" si="75"/>
        <v>16</v>
      </c>
      <c r="S236" s="391">
        <f t="shared" si="76"/>
        <v>13</v>
      </c>
    </row>
    <row r="237" spans="1:19" x14ac:dyDescent="0.15">
      <c r="A237" s="401" t="s">
        <v>159</v>
      </c>
      <c r="B237" s="400" t="s">
        <v>158</v>
      </c>
      <c r="C237" s="91" t="s">
        <v>147</v>
      </c>
      <c r="D237" s="399">
        <v>1</v>
      </c>
      <c r="E237" s="399">
        <v>0</v>
      </c>
      <c r="F237" s="399">
        <v>1</v>
      </c>
      <c r="G237" s="399">
        <v>1</v>
      </c>
      <c r="H237" s="399">
        <v>2</v>
      </c>
      <c r="I237" s="399">
        <v>4</v>
      </c>
      <c r="J237" s="399">
        <v>1</v>
      </c>
      <c r="K237" s="399">
        <v>1</v>
      </c>
      <c r="L237" s="399">
        <f t="shared" si="69"/>
        <v>11</v>
      </c>
      <c r="M237" s="399">
        <f t="shared" si="71"/>
        <v>8</v>
      </c>
      <c r="N237" s="402">
        <f t="shared" si="72"/>
        <v>5.5</v>
      </c>
      <c r="O237" s="391">
        <f t="shared" si="77"/>
        <v>3</v>
      </c>
      <c r="P237" s="391">
        <f t="shared" si="73"/>
        <v>4</v>
      </c>
      <c r="Q237" s="391">
        <f t="shared" si="74"/>
        <v>8</v>
      </c>
      <c r="R237" s="391">
        <f t="shared" si="75"/>
        <v>8</v>
      </c>
      <c r="S237" s="391">
        <f t="shared" si="76"/>
        <v>8</v>
      </c>
    </row>
    <row r="238" spans="1:19" x14ac:dyDescent="0.15">
      <c r="A238" s="401" t="s">
        <v>157</v>
      </c>
      <c r="B238" s="400" t="s">
        <v>151</v>
      </c>
      <c r="C238" s="91" t="s">
        <v>147</v>
      </c>
      <c r="D238" s="399">
        <v>0</v>
      </c>
      <c r="E238" s="399">
        <v>0</v>
      </c>
      <c r="F238" s="399">
        <v>0</v>
      </c>
      <c r="G238" s="399">
        <v>0</v>
      </c>
      <c r="H238" s="399">
        <v>0</v>
      </c>
      <c r="I238" s="399">
        <v>0</v>
      </c>
      <c r="J238" s="399">
        <v>0</v>
      </c>
      <c r="K238" s="399">
        <v>0</v>
      </c>
      <c r="L238" s="399">
        <f t="shared" si="69"/>
        <v>0</v>
      </c>
      <c r="M238" s="399">
        <f t="shared" si="71"/>
        <v>0</v>
      </c>
      <c r="N238" s="402">
        <f t="shared" si="72"/>
        <v>0</v>
      </c>
      <c r="O238" s="391">
        <f t="shared" si="77"/>
        <v>0</v>
      </c>
      <c r="P238" s="391">
        <f t="shared" si="73"/>
        <v>0</v>
      </c>
      <c r="Q238" s="391">
        <f t="shared" si="74"/>
        <v>0</v>
      </c>
      <c r="R238" s="391">
        <f t="shared" si="75"/>
        <v>0</v>
      </c>
      <c r="S238" s="391">
        <f t="shared" si="76"/>
        <v>0</v>
      </c>
    </row>
    <row r="239" spans="1:19" x14ac:dyDescent="0.15">
      <c r="A239" s="401" t="s">
        <v>156</v>
      </c>
      <c r="B239" s="400" t="s">
        <v>155</v>
      </c>
      <c r="C239" s="91" t="s">
        <v>147</v>
      </c>
      <c r="D239" s="399">
        <v>0</v>
      </c>
      <c r="E239" s="399">
        <v>1</v>
      </c>
      <c r="F239" s="399">
        <v>0</v>
      </c>
      <c r="G239" s="399">
        <v>0</v>
      </c>
      <c r="H239" s="399">
        <v>0</v>
      </c>
      <c r="I239" s="399">
        <v>0</v>
      </c>
      <c r="J239" s="399">
        <v>0</v>
      </c>
      <c r="K239" s="399">
        <v>0</v>
      </c>
      <c r="L239" s="399">
        <f t="shared" si="69"/>
        <v>1</v>
      </c>
      <c r="M239" s="399">
        <f t="shared" si="71"/>
        <v>1</v>
      </c>
      <c r="N239" s="402">
        <f t="shared" si="72"/>
        <v>0.5</v>
      </c>
      <c r="O239" s="391">
        <f t="shared" si="77"/>
        <v>1</v>
      </c>
      <c r="P239" s="391">
        <f t="shared" si="73"/>
        <v>1</v>
      </c>
      <c r="Q239" s="391">
        <f t="shared" si="74"/>
        <v>0</v>
      </c>
      <c r="R239" s="391">
        <f t="shared" si="75"/>
        <v>0</v>
      </c>
      <c r="S239" s="391">
        <f t="shared" si="76"/>
        <v>0</v>
      </c>
    </row>
    <row r="240" spans="1:19" x14ac:dyDescent="0.15">
      <c r="A240" s="401" t="s">
        <v>154</v>
      </c>
      <c r="B240" s="400" t="s">
        <v>153</v>
      </c>
      <c r="C240" s="91" t="s">
        <v>147</v>
      </c>
      <c r="D240" s="399">
        <v>1</v>
      </c>
      <c r="E240" s="399">
        <v>0</v>
      </c>
      <c r="F240" s="399">
        <v>0</v>
      </c>
      <c r="G240" s="399">
        <v>0</v>
      </c>
      <c r="H240" s="399">
        <v>0</v>
      </c>
      <c r="I240" s="399">
        <v>1</v>
      </c>
      <c r="J240" s="399">
        <v>0</v>
      </c>
      <c r="K240" s="399">
        <v>0</v>
      </c>
      <c r="L240" s="399">
        <f t="shared" si="69"/>
        <v>2</v>
      </c>
      <c r="M240" s="399">
        <f t="shared" si="71"/>
        <v>1</v>
      </c>
      <c r="N240" s="402">
        <f t="shared" si="72"/>
        <v>1</v>
      </c>
      <c r="O240" s="391">
        <f t="shared" si="77"/>
        <v>1</v>
      </c>
      <c r="P240" s="391">
        <f t="shared" si="73"/>
        <v>0</v>
      </c>
      <c r="Q240" s="391">
        <f t="shared" si="74"/>
        <v>1</v>
      </c>
      <c r="R240" s="391">
        <f t="shared" si="75"/>
        <v>1</v>
      </c>
      <c r="S240" s="391">
        <f t="shared" si="76"/>
        <v>1</v>
      </c>
    </row>
    <row r="241" spans="1:19" x14ac:dyDescent="0.15">
      <c r="A241" s="401" t="s">
        <v>152</v>
      </c>
      <c r="B241" s="400" t="s">
        <v>151</v>
      </c>
      <c r="C241" s="91" t="s">
        <v>147</v>
      </c>
      <c r="D241" s="399">
        <v>0</v>
      </c>
      <c r="E241" s="399">
        <v>0</v>
      </c>
      <c r="F241" s="399">
        <v>0</v>
      </c>
      <c r="G241" s="399">
        <v>0</v>
      </c>
      <c r="H241" s="399">
        <v>0</v>
      </c>
      <c r="I241" s="399">
        <v>0</v>
      </c>
      <c r="J241" s="399">
        <v>0</v>
      </c>
      <c r="K241" s="399">
        <v>0</v>
      </c>
      <c r="L241" s="399">
        <f t="shared" si="69"/>
        <v>0</v>
      </c>
      <c r="M241" s="399">
        <f t="shared" si="71"/>
        <v>0</v>
      </c>
      <c r="N241" s="402">
        <f t="shared" si="72"/>
        <v>0</v>
      </c>
      <c r="O241" s="391">
        <f t="shared" si="77"/>
        <v>0</v>
      </c>
      <c r="P241" s="391">
        <f t="shared" si="73"/>
        <v>0</v>
      </c>
      <c r="Q241" s="391">
        <f t="shared" si="74"/>
        <v>0</v>
      </c>
      <c r="R241" s="391">
        <f t="shared" si="75"/>
        <v>0</v>
      </c>
      <c r="S241" s="391">
        <f t="shared" si="76"/>
        <v>0</v>
      </c>
    </row>
    <row r="242" spans="1:19" x14ac:dyDescent="0.15">
      <c r="A242" s="401" t="s">
        <v>20</v>
      </c>
      <c r="B242" s="400" t="s">
        <v>150</v>
      </c>
      <c r="C242" s="91" t="s">
        <v>147</v>
      </c>
      <c r="D242" s="398">
        <v>4</v>
      </c>
      <c r="E242" s="398">
        <v>4</v>
      </c>
      <c r="F242" s="398">
        <v>5</v>
      </c>
      <c r="G242" s="398">
        <v>5</v>
      </c>
      <c r="H242" s="398">
        <v>1</v>
      </c>
      <c r="I242" s="398">
        <v>7</v>
      </c>
      <c r="J242" s="398">
        <v>2</v>
      </c>
      <c r="K242" s="398">
        <v>2</v>
      </c>
      <c r="L242" s="398">
        <f t="shared" si="69"/>
        <v>30</v>
      </c>
      <c r="M242" s="398">
        <f t="shared" si="71"/>
        <v>18</v>
      </c>
      <c r="N242" s="397">
        <f t="shared" si="72"/>
        <v>15</v>
      </c>
      <c r="O242" s="391">
        <f t="shared" si="77"/>
        <v>18</v>
      </c>
      <c r="P242" s="391">
        <f t="shared" si="73"/>
        <v>15</v>
      </c>
      <c r="Q242" s="391">
        <f t="shared" si="74"/>
        <v>18</v>
      </c>
      <c r="R242" s="391">
        <f t="shared" si="75"/>
        <v>15</v>
      </c>
      <c r="S242" s="391">
        <f t="shared" si="76"/>
        <v>12</v>
      </c>
    </row>
    <row r="243" spans="1:19" x14ac:dyDescent="0.15">
      <c r="A243" s="401" t="s">
        <v>149</v>
      </c>
      <c r="B243" s="400" t="s">
        <v>148</v>
      </c>
      <c r="C243" s="91" t="s">
        <v>147</v>
      </c>
      <c r="D243" s="398">
        <v>4</v>
      </c>
      <c r="E243" s="398">
        <v>2</v>
      </c>
      <c r="F243" s="398">
        <v>3</v>
      </c>
      <c r="G243" s="398">
        <v>4</v>
      </c>
      <c r="H243" s="398">
        <v>1</v>
      </c>
      <c r="I243" s="398">
        <v>7</v>
      </c>
      <c r="J243" s="398">
        <v>2</v>
      </c>
      <c r="K243" s="398">
        <v>3</v>
      </c>
      <c r="L243" s="398">
        <f t="shared" si="69"/>
        <v>26</v>
      </c>
      <c r="M243" s="398">
        <f t="shared" si="71"/>
        <v>15</v>
      </c>
      <c r="N243" s="397">
        <f t="shared" si="72"/>
        <v>13</v>
      </c>
      <c r="O243" s="391">
        <f t="shared" si="77"/>
        <v>13</v>
      </c>
      <c r="P243" s="391">
        <f t="shared" si="73"/>
        <v>10</v>
      </c>
      <c r="Q243" s="391">
        <f t="shared" si="74"/>
        <v>15</v>
      </c>
      <c r="R243" s="391">
        <f t="shared" si="75"/>
        <v>14</v>
      </c>
      <c r="S243" s="391">
        <f t="shared" si="76"/>
        <v>13</v>
      </c>
    </row>
    <row r="244" spans="1:19" ht="22.5" customHeight="1" thickBot="1" x14ac:dyDescent="0.2">
      <c r="A244" s="396" t="s">
        <v>92</v>
      </c>
      <c r="B244" s="395" t="s">
        <v>146</v>
      </c>
      <c r="C244" s="394"/>
      <c r="D244" s="393">
        <f t="shared" ref="D244:K244" si="78">SUM(D216:D243)</f>
        <v>30</v>
      </c>
      <c r="E244" s="393">
        <f t="shared" si="78"/>
        <v>33</v>
      </c>
      <c r="F244" s="393">
        <f t="shared" si="78"/>
        <v>37</v>
      </c>
      <c r="G244" s="393">
        <f t="shared" si="78"/>
        <v>53</v>
      </c>
      <c r="H244" s="393">
        <f t="shared" si="78"/>
        <v>48</v>
      </c>
      <c r="I244" s="393">
        <f t="shared" si="78"/>
        <v>61</v>
      </c>
      <c r="J244" s="393">
        <f t="shared" si="78"/>
        <v>41</v>
      </c>
      <c r="K244" s="393">
        <f t="shared" si="78"/>
        <v>33</v>
      </c>
      <c r="L244" s="393">
        <f t="shared" si="69"/>
        <v>336</v>
      </c>
      <c r="M244" s="393">
        <f t="shared" si="71"/>
        <v>203</v>
      </c>
      <c r="N244" s="392">
        <f t="shared" si="72"/>
        <v>168</v>
      </c>
      <c r="O244" s="391">
        <f t="shared" si="77"/>
        <v>153</v>
      </c>
      <c r="P244" s="391">
        <f t="shared" si="73"/>
        <v>171</v>
      </c>
      <c r="Q244" s="391">
        <f t="shared" si="74"/>
        <v>199</v>
      </c>
      <c r="R244" s="391">
        <f t="shared" si="75"/>
        <v>203</v>
      </c>
      <c r="S244" s="391">
        <f t="shared" si="76"/>
        <v>183</v>
      </c>
    </row>
    <row r="245" spans="1:19" x14ac:dyDescent="0.15">
      <c r="A245" s="45" t="s">
        <v>197</v>
      </c>
      <c r="B245" s="45"/>
      <c r="C245" s="45"/>
      <c r="D245" s="413"/>
      <c r="E245" s="413"/>
      <c r="F245" s="389"/>
      <c r="G245" s="414"/>
      <c r="H245" s="389"/>
      <c r="I245" s="389"/>
      <c r="J245" s="389"/>
      <c r="K245" s="389"/>
      <c r="L245" s="389"/>
      <c r="M245" s="389"/>
      <c r="N245" s="389"/>
      <c r="O245" s="391"/>
      <c r="P245" s="391"/>
      <c r="Q245" s="391"/>
      <c r="R245" s="391"/>
      <c r="S245" s="391"/>
    </row>
    <row r="246" spans="1:19" ht="14" thickBot="1" x14ac:dyDescent="0.2">
      <c r="A246" s="45"/>
      <c r="B246" s="45" t="s">
        <v>198</v>
      </c>
      <c r="C246" s="47"/>
      <c r="D246" s="389"/>
      <c r="E246" s="413"/>
      <c r="F246" s="389"/>
      <c r="G246" s="389"/>
      <c r="H246" s="389"/>
      <c r="I246" s="389"/>
      <c r="J246" s="389"/>
      <c r="K246" s="389"/>
      <c r="L246" s="389"/>
      <c r="M246" s="389"/>
      <c r="N246" s="389"/>
      <c r="O246" s="391"/>
      <c r="P246" s="391"/>
      <c r="Q246" s="391"/>
      <c r="R246" s="391"/>
      <c r="S246" s="391"/>
    </row>
    <row r="247" spans="1:19" ht="22" x14ac:dyDescent="0.15">
      <c r="A247" s="412" t="s">
        <v>195</v>
      </c>
      <c r="B247" s="411"/>
      <c r="C247" s="300" t="s">
        <v>194</v>
      </c>
      <c r="D247" s="410" t="s">
        <v>127</v>
      </c>
      <c r="E247" s="410" t="s">
        <v>126</v>
      </c>
      <c r="F247" s="410" t="s">
        <v>125</v>
      </c>
      <c r="G247" s="410" t="s">
        <v>124</v>
      </c>
      <c r="H247" s="410" t="s">
        <v>123</v>
      </c>
      <c r="I247" s="410" t="s">
        <v>122</v>
      </c>
      <c r="J247" s="410" t="s">
        <v>121</v>
      </c>
      <c r="K247" s="410" t="s">
        <v>120</v>
      </c>
      <c r="L247" s="410" t="s">
        <v>193</v>
      </c>
      <c r="M247" s="410" t="s">
        <v>11</v>
      </c>
      <c r="N247" s="409" t="s">
        <v>192</v>
      </c>
      <c r="O247" s="408">
        <v>0.29166666666666669</v>
      </c>
      <c r="P247" s="408">
        <v>0.30208333333333331</v>
      </c>
      <c r="Q247" s="408">
        <v>0.3125</v>
      </c>
      <c r="R247" s="408">
        <v>0.32291666666666669</v>
      </c>
      <c r="S247" s="408">
        <v>0.33333333333333331</v>
      </c>
    </row>
    <row r="248" spans="1:19" x14ac:dyDescent="0.15">
      <c r="A248" s="401" t="s">
        <v>189</v>
      </c>
      <c r="B248" s="400" t="s">
        <v>188</v>
      </c>
      <c r="C248" s="91" t="s">
        <v>191</v>
      </c>
      <c r="D248" s="399">
        <v>10</v>
      </c>
      <c r="E248" s="399">
        <v>28</v>
      </c>
      <c r="F248" s="399">
        <v>42</v>
      </c>
      <c r="G248" s="399">
        <v>40</v>
      </c>
      <c r="H248" s="399">
        <v>58</v>
      </c>
      <c r="I248" s="399">
        <v>61</v>
      </c>
      <c r="J248" s="399">
        <v>52</v>
      </c>
      <c r="K248" s="399">
        <v>45</v>
      </c>
      <c r="L248" s="399">
        <f t="shared" ref="L248:L257" si="79">SUM(D248:K248)</f>
        <v>336</v>
      </c>
      <c r="M248" s="399">
        <f t="shared" ref="M248:M279" si="80">MAX(O248:S248)</f>
        <v>216</v>
      </c>
      <c r="N248" s="402">
        <f t="shared" ref="N248:N279" si="81">SUM(D248:K248)/2</f>
        <v>168</v>
      </c>
      <c r="O248" s="391">
        <f t="shared" ref="O248:O279" si="82">SUM(D248:G248)</f>
        <v>120</v>
      </c>
      <c r="P248" s="391">
        <f t="shared" ref="P248:P279" si="83">SUM(E248:H248)</f>
        <v>168</v>
      </c>
      <c r="Q248" s="391">
        <f t="shared" ref="Q248:Q279" si="84">SUM(F248:I248)</f>
        <v>201</v>
      </c>
      <c r="R248" s="391">
        <f t="shared" ref="R248:R279" si="85">SUM(G248:J248)</f>
        <v>211</v>
      </c>
      <c r="S248" s="391">
        <f t="shared" ref="S248:S279" si="86">SUM(H248:K248)</f>
        <v>216</v>
      </c>
    </row>
    <row r="249" spans="1:19" x14ac:dyDescent="0.15">
      <c r="A249" s="401" t="s">
        <v>187</v>
      </c>
      <c r="B249" s="400" t="s">
        <v>184</v>
      </c>
      <c r="C249" s="91" t="s">
        <v>191</v>
      </c>
      <c r="D249" s="399">
        <v>1</v>
      </c>
      <c r="E249" s="399">
        <v>3</v>
      </c>
      <c r="F249" s="399">
        <v>8</v>
      </c>
      <c r="G249" s="399">
        <v>6</v>
      </c>
      <c r="H249" s="399">
        <v>3</v>
      </c>
      <c r="I249" s="399">
        <v>10</v>
      </c>
      <c r="J249" s="399">
        <v>11</v>
      </c>
      <c r="K249" s="399">
        <v>7</v>
      </c>
      <c r="L249" s="399">
        <f t="shared" si="79"/>
        <v>49</v>
      </c>
      <c r="M249" s="399">
        <f t="shared" si="80"/>
        <v>31</v>
      </c>
      <c r="N249" s="402">
        <f t="shared" si="81"/>
        <v>24.5</v>
      </c>
      <c r="O249" s="391">
        <f t="shared" si="82"/>
        <v>18</v>
      </c>
      <c r="P249" s="391">
        <f t="shared" si="83"/>
        <v>20</v>
      </c>
      <c r="Q249" s="391">
        <f t="shared" si="84"/>
        <v>27</v>
      </c>
      <c r="R249" s="391">
        <f t="shared" si="85"/>
        <v>30</v>
      </c>
      <c r="S249" s="391">
        <f t="shared" si="86"/>
        <v>31</v>
      </c>
    </row>
    <row r="250" spans="1:19" x14ac:dyDescent="0.15">
      <c r="A250" s="401" t="s">
        <v>186</v>
      </c>
      <c r="B250" s="400" t="s">
        <v>184</v>
      </c>
      <c r="C250" s="91" t="s">
        <v>191</v>
      </c>
      <c r="D250" s="399">
        <v>1</v>
      </c>
      <c r="E250" s="399">
        <v>0</v>
      </c>
      <c r="F250" s="399">
        <v>2</v>
      </c>
      <c r="G250" s="399">
        <v>3</v>
      </c>
      <c r="H250" s="399">
        <v>9</v>
      </c>
      <c r="I250" s="399">
        <v>4</v>
      </c>
      <c r="J250" s="399">
        <v>5</v>
      </c>
      <c r="K250" s="399">
        <v>4</v>
      </c>
      <c r="L250" s="399">
        <f t="shared" si="79"/>
        <v>28</v>
      </c>
      <c r="M250" s="399">
        <f t="shared" si="80"/>
        <v>22</v>
      </c>
      <c r="N250" s="402">
        <f t="shared" si="81"/>
        <v>14</v>
      </c>
      <c r="O250" s="391">
        <f t="shared" si="82"/>
        <v>6</v>
      </c>
      <c r="P250" s="391">
        <f t="shared" si="83"/>
        <v>14</v>
      </c>
      <c r="Q250" s="391">
        <f t="shared" si="84"/>
        <v>18</v>
      </c>
      <c r="R250" s="391">
        <f t="shared" si="85"/>
        <v>21</v>
      </c>
      <c r="S250" s="391">
        <f t="shared" si="86"/>
        <v>22</v>
      </c>
    </row>
    <row r="251" spans="1:19" x14ac:dyDescent="0.15">
      <c r="A251" s="401" t="s">
        <v>185</v>
      </c>
      <c r="B251" s="400" t="s">
        <v>184</v>
      </c>
      <c r="C251" s="91" t="s">
        <v>191</v>
      </c>
      <c r="D251" s="399">
        <v>0</v>
      </c>
      <c r="E251" s="399">
        <v>2</v>
      </c>
      <c r="F251" s="399">
        <v>2</v>
      </c>
      <c r="G251" s="399">
        <v>5</v>
      </c>
      <c r="H251" s="399">
        <v>10</v>
      </c>
      <c r="I251" s="399">
        <v>3</v>
      </c>
      <c r="J251" s="399">
        <v>5</v>
      </c>
      <c r="K251" s="399">
        <v>5</v>
      </c>
      <c r="L251" s="399">
        <f t="shared" si="79"/>
        <v>32</v>
      </c>
      <c r="M251" s="399">
        <f t="shared" si="80"/>
        <v>23</v>
      </c>
      <c r="N251" s="402">
        <f t="shared" si="81"/>
        <v>16</v>
      </c>
      <c r="O251" s="391">
        <f t="shared" si="82"/>
        <v>9</v>
      </c>
      <c r="P251" s="391">
        <f t="shared" si="83"/>
        <v>19</v>
      </c>
      <c r="Q251" s="391">
        <f t="shared" si="84"/>
        <v>20</v>
      </c>
      <c r="R251" s="391">
        <f t="shared" si="85"/>
        <v>23</v>
      </c>
      <c r="S251" s="391">
        <f t="shared" si="86"/>
        <v>23</v>
      </c>
    </row>
    <row r="252" spans="1:19" x14ac:dyDescent="0.15">
      <c r="A252" s="401" t="s">
        <v>183</v>
      </c>
      <c r="B252" s="400" t="s">
        <v>182</v>
      </c>
      <c r="C252" s="91" t="s">
        <v>191</v>
      </c>
      <c r="D252" s="399">
        <v>8</v>
      </c>
      <c r="E252" s="399">
        <v>15</v>
      </c>
      <c r="F252" s="399">
        <v>12</v>
      </c>
      <c r="G252" s="399">
        <v>24</v>
      </c>
      <c r="H252" s="399">
        <v>34</v>
      </c>
      <c r="I252" s="399">
        <v>19</v>
      </c>
      <c r="J252" s="399">
        <v>17</v>
      </c>
      <c r="K252" s="399">
        <v>20</v>
      </c>
      <c r="L252" s="399">
        <f t="shared" si="79"/>
        <v>149</v>
      </c>
      <c r="M252" s="399">
        <f t="shared" si="80"/>
        <v>94</v>
      </c>
      <c r="N252" s="402">
        <f t="shared" si="81"/>
        <v>74.5</v>
      </c>
      <c r="O252" s="391">
        <f t="shared" si="82"/>
        <v>59</v>
      </c>
      <c r="P252" s="391">
        <f t="shared" si="83"/>
        <v>85</v>
      </c>
      <c r="Q252" s="391">
        <f t="shared" si="84"/>
        <v>89</v>
      </c>
      <c r="R252" s="391">
        <f t="shared" si="85"/>
        <v>94</v>
      </c>
      <c r="S252" s="391">
        <f t="shared" si="86"/>
        <v>90</v>
      </c>
    </row>
    <row r="253" spans="1:19" x14ac:dyDescent="0.15">
      <c r="A253" s="401" t="s">
        <v>181</v>
      </c>
      <c r="B253" s="400" t="s">
        <v>180</v>
      </c>
      <c r="C253" s="91" t="s">
        <v>191</v>
      </c>
      <c r="D253" s="399">
        <v>1</v>
      </c>
      <c r="E253" s="399">
        <v>2</v>
      </c>
      <c r="F253" s="399">
        <v>2</v>
      </c>
      <c r="G253" s="399">
        <v>6</v>
      </c>
      <c r="H253" s="399">
        <v>8</v>
      </c>
      <c r="I253" s="399">
        <v>6</v>
      </c>
      <c r="J253" s="399">
        <v>9</v>
      </c>
      <c r="K253" s="399">
        <v>6</v>
      </c>
      <c r="L253" s="399">
        <f t="shared" si="79"/>
        <v>40</v>
      </c>
      <c r="M253" s="399">
        <f t="shared" si="80"/>
        <v>29</v>
      </c>
      <c r="N253" s="402">
        <f t="shared" si="81"/>
        <v>20</v>
      </c>
      <c r="O253" s="391">
        <f t="shared" si="82"/>
        <v>11</v>
      </c>
      <c r="P253" s="391">
        <f t="shared" si="83"/>
        <v>18</v>
      </c>
      <c r="Q253" s="391">
        <f t="shared" si="84"/>
        <v>22</v>
      </c>
      <c r="R253" s="391">
        <f t="shared" si="85"/>
        <v>29</v>
      </c>
      <c r="S253" s="391">
        <f t="shared" si="86"/>
        <v>29</v>
      </c>
    </row>
    <row r="254" spans="1:19" x14ac:dyDescent="0.15">
      <c r="A254" s="401" t="s">
        <v>179</v>
      </c>
      <c r="B254" s="400" t="s">
        <v>177</v>
      </c>
      <c r="C254" s="91" t="s">
        <v>191</v>
      </c>
      <c r="D254" s="399">
        <v>2</v>
      </c>
      <c r="E254" s="399">
        <v>2</v>
      </c>
      <c r="F254" s="399">
        <v>7</v>
      </c>
      <c r="G254" s="399">
        <v>7</v>
      </c>
      <c r="H254" s="399">
        <v>11</v>
      </c>
      <c r="I254" s="399">
        <v>17</v>
      </c>
      <c r="J254" s="399">
        <v>4</v>
      </c>
      <c r="K254" s="399">
        <v>3</v>
      </c>
      <c r="L254" s="399">
        <f t="shared" si="79"/>
        <v>53</v>
      </c>
      <c r="M254" s="399">
        <f t="shared" si="80"/>
        <v>42</v>
      </c>
      <c r="N254" s="402">
        <f t="shared" si="81"/>
        <v>26.5</v>
      </c>
      <c r="O254" s="391">
        <f t="shared" si="82"/>
        <v>18</v>
      </c>
      <c r="P254" s="391">
        <f t="shared" si="83"/>
        <v>27</v>
      </c>
      <c r="Q254" s="391">
        <f t="shared" si="84"/>
        <v>42</v>
      </c>
      <c r="R254" s="391">
        <f t="shared" si="85"/>
        <v>39</v>
      </c>
      <c r="S254" s="391">
        <f t="shared" si="86"/>
        <v>35</v>
      </c>
    </row>
    <row r="255" spans="1:19" x14ac:dyDescent="0.15">
      <c r="A255" s="401" t="s">
        <v>178</v>
      </c>
      <c r="B255" s="400" t="s">
        <v>177</v>
      </c>
      <c r="C255" s="91" t="s">
        <v>191</v>
      </c>
      <c r="D255" s="399">
        <v>3</v>
      </c>
      <c r="E255" s="399">
        <v>1</v>
      </c>
      <c r="F255" s="399">
        <v>3</v>
      </c>
      <c r="G255" s="399">
        <v>4</v>
      </c>
      <c r="H255" s="399">
        <v>5</v>
      </c>
      <c r="I255" s="399">
        <v>2</v>
      </c>
      <c r="J255" s="399">
        <v>4</v>
      </c>
      <c r="K255" s="399">
        <v>5</v>
      </c>
      <c r="L255" s="399">
        <f t="shared" si="79"/>
        <v>27</v>
      </c>
      <c r="M255" s="399">
        <f t="shared" si="80"/>
        <v>16</v>
      </c>
      <c r="N255" s="402">
        <f t="shared" si="81"/>
        <v>13.5</v>
      </c>
      <c r="O255" s="391">
        <f t="shared" si="82"/>
        <v>11</v>
      </c>
      <c r="P255" s="391">
        <f t="shared" si="83"/>
        <v>13</v>
      </c>
      <c r="Q255" s="391">
        <f t="shared" si="84"/>
        <v>14</v>
      </c>
      <c r="R255" s="391">
        <f t="shared" si="85"/>
        <v>15</v>
      </c>
      <c r="S255" s="391">
        <f t="shared" si="86"/>
        <v>16</v>
      </c>
    </row>
    <row r="256" spans="1:19" x14ac:dyDescent="0.15">
      <c r="A256" s="401" t="s">
        <v>176</v>
      </c>
      <c r="B256" s="400" t="s">
        <v>173</v>
      </c>
      <c r="C256" s="91" t="s">
        <v>191</v>
      </c>
      <c r="D256" s="399">
        <v>1</v>
      </c>
      <c r="E256" s="399">
        <v>2</v>
      </c>
      <c r="F256" s="399">
        <v>1</v>
      </c>
      <c r="G256" s="399">
        <v>3</v>
      </c>
      <c r="H256" s="399">
        <v>3</v>
      </c>
      <c r="I256" s="399">
        <v>3</v>
      </c>
      <c r="J256" s="399">
        <v>5</v>
      </c>
      <c r="K256" s="399">
        <v>5</v>
      </c>
      <c r="L256" s="399">
        <f t="shared" si="79"/>
        <v>23</v>
      </c>
      <c r="M256" s="399">
        <f t="shared" si="80"/>
        <v>16</v>
      </c>
      <c r="N256" s="402">
        <f t="shared" si="81"/>
        <v>11.5</v>
      </c>
      <c r="O256" s="391">
        <f t="shared" si="82"/>
        <v>7</v>
      </c>
      <c r="P256" s="391">
        <f t="shared" si="83"/>
        <v>9</v>
      </c>
      <c r="Q256" s="391">
        <f t="shared" si="84"/>
        <v>10</v>
      </c>
      <c r="R256" s="391">
        <f t="shared" si="85"/>
        <v>14</v>
      </c>
      <c r="S256" s="391">
        <f t="shared" si="86"/>
        <v>16</v>
      </c>
    </row>
    <row r="257" spans="1:19" x14ac:dyDescent="0.15">
      <c r="A257" s="401" t="s">
        <v>175</v>
      </c>
      <c r="B257" s="400" t="s">
        <v>173</v>
      </c>
      <c r="C257" s="91" t="s">
        <v>191</v>
      </c>
      <c r="D257" s="399">
        <v>0</v>
      </c>
      <c r="E257" s="399">
        <v>0</v>
      </c>
      <c r="F257" s="399">
        <v>0</v>
      </c>
      <c r="G257" s="399">
        <v>0</v>
      </c>
      <c r="H257" s="399">
        <v>1</v>
      </c>
      <c r="I257" s="399">
        <v>0</v>
      </c>
      <c r="J257" s="399">
        <v>0</v>
      </c>
      <c r="K257" s="399">
        <v>1</v>
      </c>
      <c r="L257" s="399">
        <f t="shared" si="79"/>
        <v>2</v>
      </c>
      <c r="M257" s="399">
        <f t="shared" si="80"/>
        <v>2</v>
      </c>
      <c r="N257" s="402">
        <f t="shared" si="81"/>
        <v>1</v>
      </c>
      <c r="O257" s="391">
        <f t="shared" si="82"/>
        <v>0</v>
      </c>
      <c r="P257" s="391">
        <f t="shared" si="83"/>
        <v>1</v>
      </c>
      <c r="Q257" s="391">
        <f t="shared" si="84"/>
        <v>1</v>
      </c>
      <c r="R257" s="391">
        <f t="shared" si="85"/>
        <v>1</v>
      </c>
      <c r="S257" s="391">
        <f t="shared" si="86"/>
        <v>2</v>
      </c>
    </row>
    <row r="258" spans="1:19" x14ac:dyDescent="0.15">
      <c r="A258" s="401" t="s">
        <v>174</v>
      </c>
      <c r="B258" s="400" t="s">
        <v>173</v>
      </c>
      <c r="C258" s="91" t="s">
        <v>191</v>
      </c>
      <c r="D258" s="399">
        <v>3</v>
      </c>
      <c r="E258" s="399">
        <v>7</v>
      </c>
      <c r="F258" s="399">
        <v>5</v>
      </c>
      <c r="G258" s="399">
        <v>8</v>
      </c>
      <c r="H258" s="399">
        <v>7</v>
      </c>
      <c r="I258" s="399">
        <v>8</v>
      </c>
      <c r="J258" s="399">
        <v>7</v>
      </c>
      <c r="K258" s="399">
        <v>7</v>
      </c>
      <c r="L258" s="399">
        <v>7</v>
      </c>
      <c r="M258" s="399">
        <f t="shared" si="80"/>
        <v>30</v>
      </c>
      <c r="N258" s="402">
        <f t="shared" si="81"/>
        <v>26</v>
      </c>
      <c r="O258" s="391">
        <f t="shared" si="82"/>
        <v>23</v>
      </c>
      <c r="P258" s="391">
        <f t="shared" si="83"/>
        <v>27</v>
      </c>
      <c r="Q258" s="391">
        <f t="shared" si="84"/>
        <v>28</v>
      </c>
      <c r="R258" s="391">
        <f t="shared" si="85"/>
        <v>30</v>
      </c>
      <c r="S258" s="391">
        <f t="shared" si="86"/>
        <v>29</v>
      </c>
    </row>
    <row r="259" spans="1:19" x14ac:dyDescent="0.15">
      <c r="A259" s="401" t="s">
        <v>172</v>
      </c>
      <c r="B259" s="400" t="s">
        <v>167</v>
      </c>
      <c r="C259" s="91" t="s">
        <v>191</v>
      </c>
      <c r="D259" s="399">
        <v>3</v>
      </c>
      <c r="E259" s="399">
        <v>5</v>
      </c>
      <c r="F259" s="399">
        <v>10</v>
      </c>
      <c r="G259" s="399">
        <v>16</v>
      </c>
      <c r="H259" s="399">
        <v>10</v>
      </c>
      <c r="I259" s="399">
        <v>16</v>
      </c>
      <c r="J259" s="399">
        <v>13</v>
      </c>
      <c r="K259" s="399">
        <v>9</v>
      </c>
      <c r="L259" s="399">
        <f t="shared" ref="L259:L305" si="87">SUM(D259:K259)</f>
        <v>82</v>
      </c>
      <c r="M259" s="399">
        <f t="shared" si="80"/>
        <v>55</v>
      </c>
      <c r="N259" s="402">
        <f t="shared" si="81"/>
        <v>41</v>
      </c>
      <c r="O259" s="391">
        <f t="shared" si="82"/>
        <v>34</v>
      </c>
      <c r="P259" s="391">
        <f t="shared" si="83"/>
        <v>41</v>
      </c>
      <c r="Q259" s="391">
        <f t="shared" si="84"/>
        <v>52</v>
      </c>
      <c r="R259" s="391">
        <f t="shared" si="85"/>
        <v>55</v>
      </c>
      <c r="S259" s="391">
        <f t="shared" si="86"/>
        <v>48</v>
      </c>
    </row>
    <row r="260" spans="1:19" x14ac:dyDescent="0.15">
      <c r="A260" s="401" t="s">
        <v>171</v>
      </c>
      <c r="B260" s="400" t="s">
        <v>167</v>
      </c>
      <c r="C260" s="91" t="s">
        <v>191</v>
      </c>
      <c r="D260" s="399">
        <v>0</v>
      </c>
      <c r="E260" s="399">
        <v>0</v>
      </c>
      <c r="F260" s="399">
        <v>0</v>
      </c>
      <c r="G260" s="399">
        <v>0</v>
      </c>
      <c r="H260" s="399">
        <v>0</v>
      </c>
      <c r="I260" s="399">
        <v>1</v>
      </c>
      <c r="J260" s="399">
        <v>0</v>
      </c>
      <c r="K260" s="399">
        <v>1</v>
      </c>
      <c r="L260" s="399">
        <f t="shared" si="87"/>
        <v>2</v>
      </c>
      <c r="M260" s="399">
        <f t="shared" si="80"/>
        <v>2</v>
      </c>
      <c r="N260" s="402">
        <f t="shared" si="81"/>
        <v>1</v>
      </c>
      <c r="O260" s="391">
        <f t="shared" si="82"/>
        <v>0</v>
      </c>
      <c r="P260" s="391">
        <f t="shared" si="83"/>
        <v>0</v>
      </c>
      <c r="Q260" s="391">
        <f t="shared" si="84"/>
        <v>1</v>
      </c>
      <c r="R260" s="391">
        <f t="shared" si="85"/>
        <v>1</v>
      </c>
      <c r="S260" s="391">
        <f t="shared" si="86"/>
        <v>2</v>
      </c>
    </row>
    <row r="261" spans="1:19" x14ac:dyDescent="0.15">
      <c r="A261" s="401" t="s">
        <v>170</v>
      </c>
      <c r="B261" s="400" t="s">
        <v>167</v>
      </c>
      <c r="C261" s="91" t="s">
        <v>191</v>
      </c>
      <c r="D261" s="399">
        <v>0</v>
      </c>
      <c r="E261" s="399">
        <v>0</v>
      </c>
      <c r="F261" s="399">
        <v>0</v>
      </c>
      <c r="G261" s="399">
        <v>1</v>
      </c>
      <c r="H261" s="399">
        <v>0</v>
      </c>
      <c r="I261" s="399">
        <v>0</v>
      </c>
      <c r="J261" s="399">
        <v>2</v>
      </c>
      <c r="K261" s="399">
        <v>0</v>
      </c>
      <c r="L261" s="399">
        <f t="shared" si="87"/>
        <v>3</v>
      </c>
      <c r="M261" s="399">
        <f t="shared" si="80"/>
        <v>3</v>
      </c>
      <c r="N261" s="402">
        <f t="shared" si="81"/>
        <v>1.5</v>
      </c>
      <c r="O261" s="391">
        <f t="shared" si="82"/>
        <v>1</v>
      </c>
      <c r="P261" s="391">
        <f t="shared" si="83"/>
        <v>1</v>
      </c>
      <c r="Q261" s="391">
        <f t="shared" si="84"/>
        <v>1</v>
      </c>
      <c r="R261" s="391">
        <f t="shared" si="85"/>
        <v>3</v>
      </c>
      <c r="S261" s="391">
        <f t="shared" si="86"/>
        <v>2</v>
      </c>
    </row>
    <row r="262" spans="1:19" x14ac:dyDescent="0.15">
      <c r="A262" s="401" t="s">
        <v>169</v>
      </c>
      <c r="B262" s="400" t="s">
        <v>167</v>
      </c>
      <c r="C262" s="91" t="s">
        <v>191</v>
      </c>
      <c r="D262" s="399">
        <v>2</v>
      </c>
      <c r="E262" s="399">
        <v>3</v>
      </c>
      <c r="F262" s="399">
        <v>3</v>
      </c>
      <c r="G262" s="399">
        <v>1</v>
      </c>
      <c r="H262" s="399">
        <v>5</v>
      </c>
      <c r="I262" s="399">
        <v>10</v>
      </c>
      <c r="J262" s="399">
        <v>3</v>
      </c>
      <c r="K262" s="399">
        <v>2</v>
      </c>
      <c r="L262" s="399">
        <f t="shared" si="87"/>
        <v>29</v>
      </c>
      <c r="M262" s="399">
        <f t="shared" si="80"/>
        <v>20</v>
      </c>
      <c r="N262" s="402">
        <f t="shared" si="81"/>
        <v>14.5</v>
      </c>
      <c r="O262" s="391">
        <f t="shared" si="82"/>
        <v>9</v>
      </c>
      <c r="P262" s="391">
        <f t="shared" si="83"/>
        <v>12</v>
      </c>
      <c r="Q262" s="391">
        <f t="shared" si="84"/>
        <v>19</v>
      </c>
      <c r="R262" s="391">
        <f t="shared" si="85"/>
        <v>19</v>
      </c>
      <c r="S262" s="391">
        <f t="shared" si="86"/>
        <v>20</v>
      </c>
    </row>
    <row r="263" spans="1:19" x14ac:dyDescent="0.15">
      <c r="A263" s="401" t="s">
        <v>168</v>
      </c>
      <c r="B263" s="400" t="s">
        <v>167</v>
      </c>
      <c r="C263" s="91" t="s">
        <v>191</v>
      </c>
      <c r="D263" s="399">
        <v>0</v>
      </c>
      <c r="E263" s="399">
        <v>0</v>
      </c>
      <c r="F263" s="399">
        <v>4</v>
      </c>
      <c r="G263" s="399">
        <v>0</v>
      </c>
      <c r="H263" s="399">
        <v>2</v>
      </c>
      <c r="I263" s="399">
        <v>1</v>
      </c>
      <c r="J263" s="399">
        <v>2</v>
      </c>
      <c r="K263" s="399">
        <v>1</v>
      </c>
      <c r="L263" s="399">
        <f t="shared" si="87"/>
        <v>10</v>
      </c>
      <c r="M263" s="399">
        <f t="shared" si="80"/>
        <v>7</v>
      </c>
      <c r="N263" s="402">
        <f t="shared" si="81"/>
        <v>5</v>
      </c>
      <c r="O263" s="391">
        <f t="shared" si="82"/>
        <v>4</v>
      </c>
      <c r="P263" s="391">
        <f t="shared" si="83"/>
        <v>6</v>
      </c>
      <c r="Q263" s="391">
        <f t="shared" si="84"/>
        <v>7</v>
      </c>
      <c r="R263" s="391">
        <f t="shared" si="85"/>
        <v>5</v>
      </c>
      <c r="S263" s="391">
        <f t="shared" si="86"/>
        <v>6</v>
      </c>
    </row>
    <row r="264" spans="1:19" x14ac:dyDescent="0.15">
      <c r="A264" s="401" t="s">
        <v>166</v>
      </c>
      <c r="B264" s="400" t="s">
        <v>165</v>
      </c>
      <c r="C264" s="91" t="s">
        <v>191</v>
      </c>
      <c r="D264" s="399">
        <v>3</v>
      </c>
      <c r="E264" s="399">
        <v>3</v>
      </c>
      <c r="F264" s="399">
        <v>2</v>
      </c>
      <c r="G264" s="399">
        <v>4</v>
      </c>
      <c r="H264" s="399">
        <v>3</v>
      </c>
      <c r="I264" s="399">
        <v>4</v>
      </c>
      <c r="J264" s="399">
        <v>3</v>
      </c>
      <c r="K264" s="399">
        <v>3</v>
      </c>
      <c r="L264" s="399">
        <f t="shared" si="87"/>
        <v>25</v>
      </c>
      <c r="M264" s="399">
        <f t="shared" si="80"/>
        <v>14</v>
      </c>
      <c r="N264" s="402">
        <f t="shared" si="81"/>
        <v>12.5</v>
      </c>
      <c r="O264" s="391">
        <f t="shared" si="82"/>
        <v>12</v>
      </c>
      <c r="P264" s="391">
        <f t="shared" si="83"/>
        <v>12</v>
      </c>
      <c r="Q264" s="391">
        <f t="shared" si="84"/>
        <v>13</v>
      </c>
      <c r="R264" s="391">
        <f t="shared" si="85"/>
        <v>14</v>
      </c>
      <c r="S264" s="391">
        <f t="shared" si="86"/>
        <v>13</v>
      </c>
    </row>
    <row r="265" spans="1:19" x14ac:dyDescent="0.15">
      <c r="A265" s="401" t="s">
        <v>164</v>
      </c>
      <c r="B265" s="400" t="s">
        <v>158</v>
      </c>
      <c r="C265" s="91" t="s">
        <v>191</v>
      </c>
      <c r="D265" s="399">
        <v>0</v>
      </c>
      <c r="E265" s="399">
        <v>0</v>
      </c>
      <c r="F265" s="399">
        <v>0</v>
      </c>
      <c r="G265" s="399">
        <v>0</v>
      </c>
      <c r="H265" s="399">
        <v>0</v>
      </c>
      <c r="I265" s="399">
        <v>0</v>
      </c>
      <c r="J265" s="399">
        <v>0</v>
      </c>
      <c r="K265" s="399">
        <v>0</v>
      </c>
      <c r="L265" s="399">
        <f t="shared" si="87"/>
        <v>0</v>
      </c>
      <c r="M265" s="399">
        <f t="shared" si="80"/>
        <v>0</v>
      </c>
      <c r="N265" s="402">
        <f t="shared" si="81"/>
        <v>0</v>
      </c>
      <c r="O265" s="391">
        <f t="shared" si="82"/>
        <v>0</v>
      </c>
      <c r="P265" s="391">
        <f t="shared" si="83"/>
        <v>0</v>
      </c>
      <c r="Q265" s="391">
        <f t="shared" si="84"/>
        <v>0</v>
      </c>
      <c r="R265" s="391">
        <f t="shared" si="85"/>
        <v>0</v>
      </c>
      <c r="S265" s="391">
        <f t="shared" si="86"/>
        <v>0</v>
      </c>
    </row>
    <row r="266" spans="1:19" x14ac:dyDescent="0.15">
      <c r="A266" s="401" t="s">
        <v>163</v>
      </c>
      <c r="B266" s="400" t="s">
        <v>162</v>
      </c>
      <c r="C266" s="91" t="s">
        <v>191</v>
      </c>
      <c r="D266" s="399">
        <v>0</v>
      </c>
      <c r="E266" s="399">
        <v>0</v>
      </c>
      <c r="F266" s="399">
        <v>1</v>
      </c>
      <c r="G266" s="399">
        <v>3</v>
      </c>
      <c r="H266" s="399">
        <v>4</v>
      </c>
      <c r="I266" s="399">
        <v>2</v>
      </c>
      <c r="J266" s="399">
        <v>2</v>
      </c>
      <c r="K266" s="399">
        <v>2</v>
      </c>
      <c r="L266" s="399">
        <f t="shared" si="87"/>
        <v>14</v>
      </c>
      <c r="M266" s="399">
        <f t="shared" si="80"/>
        <v>11</v>
      </c>
      <c r="N266" s="402">
        <f t="shared" si="81"/>
        <v>7</v>
      </c>
      <c r="O266" s="391">
        <f t="shared" si="82"/>
        <v>4</v>
      </c>
      <c r="P266" s="391">
        <f t="shared" si="83"/>
        <v>8</v>
      </c>
      <c r="Q266" s="391">
        <f t="shared" si="84"/>
        <v>10</v>
      </c>
      <c r="R266" s="391">
        <f t="shared" si="85"/>
        <v>11</v>
      </c>
      <c r="S266" s="391">
        <f t="shared" si="86"/>
        <v>10</v>
      </c>
    </row>
    <row r="267" spans="1:19" x14ac:dyDescent="0.15">
      <c r="A267" s="401" t="s">
        <v>161</v>
      </c>
      <c r="B267" s="400" t="s">
        <v>158</v>
      </c>
      <c r="C267" s="91" t="s">
        <v>191</v>
      </c>
      <c r="D267" s="399">
        <v>1</v>
      </c>
      <c r="E267" s="399">
        <v>0</v>
      </c>
      <c r="F267" s="399">
        <v>2</v>
      </c>
      <c r="G267" s="399">
        <v>2</v>
      </c>
      <c r="H267" s="399">
        <v>1</v>
      </c>
      <c r="I267" s="399">
        <v>1</v>
      </c>
      <c r="J267" s="399">
        <v>0</v>
      </c>
      <c r="K267" s="399">
        <v>1</v>
      </c>
      <c r="L267" s="399">
        <f t="shared" si="87"/>
        <v>8</v>
      </c>
      <c r="M267" s="399">
        <f t="shared" si="80"/>
        <v>6</v>
      </c>
      <c r="N267" s="402">
        <f t="shared" si="81"/>
        <v>4</v>
      </c>
      <c r="O267" s="391">
        <f t="shared" si="82"/>
        <v>5</v>
      </c>
      <c r="P267" s="391">
        <f t="shared" si="83"/>
        <v>5</v>
      </c>
      <c r="Q267" s="391">
        <f t="shared" si="84"/>
        <v>6</v>
      </c>
      <c r="R267" s="391">
        <f t="shared" si="85"/>
        <v>4</v>
      </c>
      <c r="S267" s="391">
        <f t="shared" si="86"/>
        <v>3</v>
      </c>
    </row>
    <row r="268" spans="1:19" x14ac:dyDescent="0.15">
      <c r="A268" s="401" t="s">
        <v>160</v>
      </c>
      <c r="B268" s="400" t="s">
        <v>158</v>
      </c>
      <c r="C268" s="91" t="s">
        <v>191</v>
      </c>
      <c r="D268" s="399">
        <v>0</v>
      </c>
      <c r="E268" s="399">
        <v>0</v>
      </c>
      <c r="F268" s="399">
        <v>0</v>
      </c>
      <c r="G268" s="399">
        <v>0</v>
      </c>
      <c r="H268" s="399">
        <v>1</v>
      </c>
      <c r="I268" s="399">
        <v>2</v>
      </c>
      <c r="J268" s="399">
        <v>2</v>
      </c>
      <c r="K268" s="399">
        <v>0</v>
      </c>
      <c r="L268" s="399">
        <f t="shared" si="87"/>
        <v>5</v>
      </c>
      <c r="M268" s="399">
        <f t="shared" si="80"/>
        <v>5</v>
      </c>
      <c r="N268" s="402">
        <f t="shared" si="81"/>
        <v>2.5</v>
      </c>
      <c r="O268" s="391">
        <f t="shared" si="82"/>
        <v>0</v>
      </c>
      <c r="P268" s="391">
        <f t="shared" si="83"/>
        <v>1</v>
      </c>
      <c r="Q268" s="391">
        <f t="shared" si="84"/>
        <v>3</v>
      </c>
      <c r="R268" s="391">
        <f t="shared" si="85"/>
        <v>5</v>
      </c>
      <c r="S268" s="391">
        <f t="shared" si="86"/>
        <v>5</v>
      </c>
    </row>
    <row r="269" spans="1:19" x14ac:dyDescent="0.15">
      <c r="A269" s="401" t="s">
        <v>159</v>
      </c>
      <c r="B269" s="400" t="s">
        <v>158</v>
      </c>
      <c r="C269" s="91" t="s">
        <v>191</v>
      </c>
      <c r="D269" s="399">
        <v>4</v>
      </c>
      <c r="E269" s="399">
        <v>3</v>
      </c>
      <c r="F269" s="399">
        <v>5</v>
      </c>
      <c r="G269" s="399">
        <v>14</v>
      </c>
      <c r="H269" s="399">
        <v>9</v>
      </c>
      <c r="I269" s="399">
        <v>14</v>
      </c>
      <c r="J269" s="399">
        <v>9</v>
      </c>
      <c r="K269" s="399">
        <v>11</v>
      </c>
      <c r="L269" s="399">
        <f t="shared" si="87"/>
        <v>69</v>
      </c>
      <c r="M269" s="399">
        <f t="shared" si="80"/>
        <v>46</v>
      </c>
      <c r="N269" s="402">
        <f t="shared" si="81"/>
        <v>34.5</v>
      </c>
      <c r="O269" s="391">
        <f t="shared" si="82"/>
        <v>26</v>
      </c>
      <c r="P269" s="391">
        <f t="shared" si="83"/>
        <v>31</v>
      </c>
      <c r="Q269" s="391">
        <f t="shared" si="84"/>
        <v>42</v>
      </c>
      <c r="R269" s="391">
        <f t="shared" si="85"/>
        <v>46</v>
      </c>
      <c r="S269" s="391">
        <f t="shared" si="86"/>
        <v>43</v>
      </c>
    </row>
    <row r="270" spans="1:19" x14ac:dyDescent="0.15">
      <c r="A270" s="401" t="s">
        <v>157</v>
      </c>
      <c r="B270" s="400" t="s">
        <v>151</v>
      </c>
      <c r="C270" s="91" t="s">
        <v>191</v>
      </c>
      <c r="D270" s="399">
        <v>3</v>
      </c>
      <c r="E270" s="399">
        <v>1</v>
      </c>
      <c r="F270" s="399">
        <v>2</v>
      </c>
      <c r="G270" s="399">
        <v>1</v>
      </c>
      <c r="H270" s="399">
        <v>0</v>
      </c>
      <c r="I270" s="399">
        <v>5</v>
      </c>
      <c r="J270" s="399">
        <v>3</v>
      </c>
      <c r="K270" s="399">
        <v>3</v>
      </c>
      <c r="L270" s="399">
        <f t="shared" si="87"/>
        <v>18</v>
      </c>
      <c r="M270" s="399">
        <f t="shared" si="80"/>
        <v>11</v>
      </c>
      <c r="N270" s="402">
        <f t="shared" si="81"/>
        <v>9</v>
      </c>
      <c r="O270" s="391">
        <f t="shared" si="82"/>
        <v>7</v>
      </c>
      <c r="P270" s="391">
        <f t="shared" si="83"/>
        <v>4</v>
      </c>
      <c r="Q270" s="391">
        <f t="shared" si="84"/>
        <v>8</v>
      </c>
      <c r="R270" s="391">
        <f t="shared" si="85"/>
        <v>9</v>
      </c>
      <c r="S270" s="391">
        <f t="shared" si="86"/>
        <v>11</v>
      </c>
    </row>
    <row r="271" spans="1:19" x14ac:dyDescent="0.15">
      <c r="A271" s="401" t="s">
        <v>156</v>
      </c>
      <c r="B271" s="400" t="s">
        <v>155</v>
      </c>
      <c r="C271" s="91" t="s">
        <v>191</v>
      </c>
      <c r="D271" s="399">
        <v>3</v>
      </c>
      <c r="E271" s="399">
        <v>1</v>
      </c>
      <c r="F271" s="399">
        <v>0</v>
      </c>
      <c r="G271" s="399">
        <v>2</v>
      </c>
      <c r="H271" s="399">
        <v>1</v>
      </c>
      <c r="I271" s="399">
        <v>1</v>
      </c>
      <c r="J271" s="399">
        <v>1</v>
      </c>
      <c r="K271" s="399">
        <v>3</v>
      </c>
      <c r="L271" s="399">
        <f t="shared" si="87"/>
        <v>12</v>
      </c>
      <c r="M271" s="399">
        <f t="shared" si="80"/>
        <v>6</v>
      </c>
      <c r="N271" s="402">
        <f t="shared" si="81"/>
        <v>6</v>
      </c>
      <c r="O271" s="391">
        <f t="shared" si="82"/>
        <v>6</v>
      </c>
      <c r="P271" s="391">
        <f t="shared" si="83"/>
        <v>4</v>
      </c>
      <c r="Q271" s="391">
        <f t="shared" si="84"/>
        <v>4</v>
      </c>
      <c r="R271" s="391">
        <f t="shared" si="85"/>
        <v>5</v>
      </c>
      <c r="S271" s="391">
        <f t="shared" si="86"/>
        <v>6</v>
      </c>
    </row>
    <row r="272" spans="1:19" x14ac:dyDescent="0.15">
      <c r="A272" s="401" t="s">
        <v>154</v>
      </c>
      <c r="B272" s="400" t="s">
        <v>153</v>
      </c>
      <c r="C272" s="91" t="s">
        <v>191</v>
      </c>
      <c r="D272" s="399">
        <v>2</v>
      </c>
      <c r="E272" s="399">
        <v>2</v>
      </c>
      <c r="F272" s="399">
        <v>2</v>
      </c>
      <c r="G272" s="399">
        <v>12</v>
      </c>
      <c r="H272" s="399">
        <v>10</v>
      </c>
      <c r="I272" s="399">
        <v>8</v>
      </c>
      <c r="J272" s="399">
        <v>14</v>
      </c>
      <c r="K272" s="399">
        <v>4</v>
      </c>
      <c r="L272" s="399">
        <f t="shared" si="87"/>
        <v>54</v>
      </c>
      <c r="M272" s="399">
        <f t="shared" si="80"/>
        <v>44</v>
      </c>
      <c r="N272" s="402">
        <f t="shared" si="81"/>
        <v>27</v>
      </c>
      <c r="O272" s="391">
        <f t="shared" si="82"/>
        <v>18</v>
      </c>
      <c r="P272" s="391">
        <f t="shared" si="83"/>
        <v>26</v>
      </c>
      <c r="Q272" s="391">
        <f t="shared" si="84"/>
        <v>32</v>
      </c>
      <c r="R272" s="391">
        <f t="shared" si="85"/>
        <v>44</v>
      </c>
      <c r="S272" s="391">
        <f t="shared" si="86"/>
        <v>36</v>
      </c>
    </row>
    <row r="273" spans="1:19" x14ac:dyDescent="0.15">
      <c r="A273" s="401" t="s">
        <v>152</v>
      </c>
      <c r="B273" s="400" t="s">
        <v>151</v>
      </c>
      <c r="C273" s="91" t="s">
        <v>191</v>
      </c>
      <c r="D273" s="399">
        <v>0</v>
      </c>
      <c r="E273" s="399">
        <v>0</v>
      </c>
      <c r="F273" s="399">
        <v>0</v>
      </c>
      <c r="G273" s="399">
        <v>1</v>
      </c>
      <c r="H273" s="399">
        <v>0</v>
      </c>
      <c r="I273" s="399">
        <v>0</v>
      </c>
      <c r="J273" s="399">
        <v>0</v>
      </c>
      <c r="K273" s="399">
        <v>0</v>
      </c>
      <c r="L273" s="399">
        <f t="shared" si="87"/>
        <v>1</v>
      </c>
      <c r="M273" s="399">
        <f t="shared" si="80"/>
        <v>1</v>
      </c>
      <c r="N273" s="402">
        <f t="shared" si="81"/>
        <v>0.5</v>
      </c>
      <c r="O273" s="391">
        <f t="shared" si="82"/>
        <v>1</v>
      </c>
      <c r="P273" s="391">
        <f t="shared" si="83"/>
        <v>1</v>
      </c>
      <c r="Q273" s="391">
        <f t="shared" si="84"/>
        <v>1</v>
      </c>
      <c r="R273" s="391">
        <f t="shared" si="85"/>
        <v>1</v>
      </c>
      <c r="S273" s="391">
        <f t="shared" si="86"/>
        <v>0</v>
      </c>
    </row>
    <row r="274" spans="1:19" x14ac:dyDescent="0.15">
      <c r="A274" s="401" t="s">
        <v>20</v>
      </c>
      <c r="B274" s="400" t="s">
        <v>150</v>
      </c>
      <c r="C274" s="91" t="s">
        <v>191</v>
      </c>
      <c r="D274" s="398">
        <v>9</v>
      </c>
      <c r="E274" s="398">
        <v>30</v>
      </c>
      <c r="F274" s="398">
        <v>30</v>
      </c>
      <c r="G274" s="398">
        <v>43</v>
      </c>
      <c r="H274" s="398">
        <v>48</v>
      </c>
      <c r="I274" s="398">
        <v>41</v>
      </c>
      <c r="J274" s="398">
        <v>37</v>
      </c>
      <c r="K274" s="398">
        <v>21</v>
      </c>
      <c r="L274" s="398">
        <f t="shared" si="87"/>
        <v>259</v>
      </c>
      <c r="M274" s="398">
        <f t="shared" si="80"/>
        <v>169</v>
      </c>
      <c r="N274" s="397">
        <f t="shared" si="81"/>
        <v>129.5</v>
      </c>
      <c r="O274" s="391">
        <f t="shared" si="82"/>
        <v>112</v>
      </c>
      <c r="P274" s="391">
        <f t="shared" si="83"/>
        <v>151</v>
      </c>
      <c r="Q274" s="391">
        <f t="shared" si="84"/>
        <v>162</v>
      </c>
      <c r="R274" s="391">
        <f t="shared" si="85"/>
        <v>169</v>
      </c>
      <c r="S274" s="391">
        <f t="shared" si="86"/>
        <v>147</v>
      </c>
    </row>
    <row r="275" spans="1:19" x14ac:dyDescent="0.15">
      <c r="A275" s="401" t="s">
        <v>149</v>
      </c>
      <c r="B275" s="400" t="s">
        <v>148</v>
      </c>
      <c r="C275" s="91" t="s">
        <v>191</v>
      </c>
      <c r="D275" s="398">
        <v>0</v>
      </c>
      <c r="E275" s="398">
        <v>2</v>
      </c>
      <c r="F275" s="398">
        <v>1</v>
      </c>
      <c r="G275" s="398">
        <v>1</v>
      </c>
      <c r="H275" s="398">
        <v>1</v>
      </c>
      <c r="I275" s="398">
        <v>1</v>
      </c>
      <c r="J275" s="398">
        <v>2</v>
      </c>
      <c r="K275" s="398">
        <v>0</v>
      </c>
      <c r="L275" s="398">
        <f t="shared" si="87"/>
        <v>8</v>
      </c>
      <c r="M275" s="398">
        <f t="shared" si="80"/>
        <v>5</v>
      </c>
      <c r="N275" s="397">
        <f t="shared" si="81"/>
        <v>4</v>
      </c>
      <c r="O275" s="391">
        <f t="shared" si="82"/>
        <v>4</v>
      </c>
      <c r="P275" s="391">
        <f t="shared" si="83"/>
        <v>5</v>
      </c>
      <c r="Q275" s="391">
        <f t="shared" si="84"/>
        <v>4</v>
      </c>
      <c r="R275" s="391">
        <f t="shared" si="85"/>
        <v>5</v>
      </c>
      <c r="S275" s="391">
        <f t="shared" si="86"/>
        <v>4</v>
      </c>
    </row>
    <row r="276" spans="1:19" ht="22.5" customHeight="1" x14ac:dyDescent="0.15">
      <c r="A276" s="407" t="s">
        <v>92</v>
      </c>
      <c r="B276" s="406" t="s">
        <v>190</v>
      </c>
      <c r="C276" s="405"/>
      <c r="D276" s="404">
        <f t="shared" ref="D276:K276" si="88">SUM(D248:D275)</f>
        <v>60</v>
      </c>
      <c r="E276" s="404">
        <f t="shared" si="88"/>
        <v>112</v>
      </c>
      <c r="F276" s="404">
        <f t="shared" si="88"/>
        <v>146</v>
      </c>
      <c r="G276" s="404">
        <f t="shared" si="88"/>
        <v>207</v>
      </c>
      <c r="H276" s="404">
        <f t="shared" si="88"/>
        <v>244</v>
      </c>
      <c r="I276" s="404">
        <f t="shared" si="88"/>
        <v>240</v>
      </c>
      <c r="J276" s="404">
        <f t="shared" si="88"/>
        <v>212</v>
      </c>
      <c r="K276" s="404">
        <f t="shared" si="88"/>
        <v>169</v>
      </c>
      <c r="L276" s="404">
        <f t="shared" si="87"/>
        <v>1390</v>
      </c>
      <c r="M276" s="404">
        <f t="shared" si="80"/>
        <v>903</v>
      </c>
      <c r="N276" s="403">
        <f t="shared" si="81"/>
        <v>695</v>
      </c>
      <c r="O276" s="391">
        <f t="shared" si="82"/>
        <v>525</v>
      </c>
      <c r="P276" s="391">
        <f t="shared" si="83"/>
        <v>709</v>
      </c>
      <c r="Q276" s="391">
        <f t="shared" si="84"/>
        <v>837</v>
      </c>
      <c r="R276" s="391">
        <f t="shared" si="85"/>
        <v>903</v>
      </c>
      <c r="S276" s="391">
        <f t="shared" si="86"/>
        <v>865</v>
      </c>
    </row>
    <row r="277" spans="1:19" x14ac:dyDescent="0.15">
      <c r="A277" s="401" t="s">
        <v>189</v>
      </c>
      <c r="B277" s="400" t="s">
        <v>188</v>
      </c>
      <c r="C277" s="91" t="s">
        <v>147</v>
      </c>
      <c r="D277" s="399">
        <v>9</v>
      </c>
      <c r="E277" s="399">
        <v>8</v>
      </c>
      <c r="F277" s="399">
        <v>11</v>
      </c>
      <c r="G277" s="399">
        <v>9</v>
      </c>
      <c r="H277" s="399">
        <v>6</v>
      </c>
      <c r="I277" s="399">
        <v>10</v>
      </c>
      <c r="J277" s="399">
        <v>1</v>
      </c>
      <c r="K277" s="399">
        <v>9</v>
      </c>
      <c r="L277" s="399">
        <f t="shared" si="87"/>
        <v>63</v>
      </c>
      <c r="M277" s="399">
        <f t="shared" si="80"/>
        <v>37</v>
      </c>
      <c r="N277" s="402">
        <f t="shared" si="81"/>
        <v>31.5</v>
      </c>
      <c r="O277" s="391">
        <f t="shared" si="82"/>
        <v>37</v>
      </c>
      <c r="P277" s="391">
        <f t="shared" si="83"/>
        <v>34</v>
      </c>
      <c r="Q277" s="391">
        <f t="shared" si="84"/>
        <v>36</v>
      </c>
      <c r="R277" s="391">
        <f t="shared" si="85"/>
        <v>26</v>
      </c>
      <c r="S277" s="391">
        <f t="shared" si="86"/>
        <v>26</v>
      </c>
    </row>
    <row r="278" spans="1:19" x14ac:dyDescent="0.15">
      <c r="A278" s="401" t="s">
        <v>187</v>
      </c>
      <c r="B278" s="400" t="s">
        <v>184</v>
      </c>
      <c r="C278" s="91" t="s">
        <v>147</v>
      </c>
      <c r="D278" s="399">
        <v>1</v>
      </c>
      <c r="E278" s="399">
        <v>3</v>
      </c>
      <c r="F278" s="399">
        <v>1</v>
      </c>
      <c r="G278" s="399">
        <v>0</v>
      </c>
      <c r="H278" s="399">
        <v>1</v>
      </c>
      <c r="I278" s="399">
        <v>3</v>
      </c>
      <c r="J278" s="399">
        <v>0</v>
      </c>
      <c r="K278" s="399">
        <v>0</v>
      </c>
      <c r="L278" s="399">
        <f t="shared" si="87"/>
        <v>9</v>
      </c>
      <c r="M278" s="399">
        <f t="shared" si="80"/>
        <v>5</v>
      </c>
      <c r="N278" s="402">
        <f t="shared" si="81"/>
        <v>4.5</v>
      </c>
      <c r="O278" s="391">
        <f t="shared" si="82"/>
        <v>5</v>
      </c>
      <c r="P278" s="391">
        <f t="shared" si="83"/>
        <v>5</v>
      </c>
      <c r="Q278" s="391">
        <f t="shared" si="84"/>
        <v>5</v>
      </c>
      <c r="R278" s="391">
        <f t="shared" si="85"/>
        <v>4</v>
      </c>
      <c r="S278" s="391">
        <f t="shared" si="86"/>
        <v>4</v>
      </c>
    </row>
    <row r="279" spans="1:19" x14ac:dyDescent="0.15">
      <c r="A279" s="401" t="s">
        <v>186</v>
      </c>
      <c r="B279" s="400" t="s">
        <v>184</v>
      </c>
      <c r="C279" s="91" t="s">
        <v>147</v>
      </c>
      <c r="D279" s="399">
        <v>0</v>
      </c>
      <c r="E279" s="399">
        <v>0</v>
      </c>
      <c r="F279" s="399">
        <v>2</v>
      </c>
      <c r="G279" s="399">
        <v>0</v>
      </c>
      <c r="H279" s="399">
        <v>2</v>
      </c>
      <c r="I279" s="399">
        <v>0</v>
      </c>
      <c r="J279" s="399">
        <v>0</v>
      </c>
      <c r="K279" s="399">
        <v>0</v>
      </c>
      <c r="L279" s="399">
        <f t="shared" si="87"/>
        <v>4</v>
      </c>
      <c r="M279" s="399">
        <f t="shared" si="80"/>
        <v>4</v>
      </c>
      <c r="N279" s="402">
        <f t="shared" si="81"/>
        <v>2</v>
      </c>
      <c r="O279" s="391">
        <f t="shared" si="82"/>
        <v>2</v>
      </c>
      <c r="P279" s="391">
        <f t="shared" si="83"/>
        <v>4</v>
      </c>
      <c r="Q279" s="391">
        <f t="shared" si="84"/>
        <v>4</v>
      </c>
      <c r="R279" s="391">
        <f t="shared" si="85"/>
        <v>2</v>
      </c>
      <c r="S279" s="391">
        <f t="shared" si="86"/>
        <v>2</v>
      </c>
    </row>
    <row r="280" spans="1:19" x14ac:dyDescent="0.15">
      <c r="A280" s="401" t="s">
        <v>185</v>
      </c>
      <c r="B280" s="400" t="s">
        <v>184</v>
      </c>
      <c r="C280" s="91" t="s">
        <v>147</v>
      </c>
      <c r="D280" s="399">
        <v>0</v>
      </c>
      <c r="E280" s="399">
        <v>0</v>
      </c>
      <c r="F280" s="399">
        <v>0</v>
      </c>
      <c r="G280" s="399">
        <v>0</v>
      </c>
      <c r="H280" s="399">
        <v>1</v>
      </c>
      <c r="I280" s="399">
        <v>0</v>
      </c>
      <c r="J280" s="399">
        <v>0</v>
      </c>
      <c r="K280" s="399">
        <v>0</v>
      </c>
      <c r="L280" s="399">
        <f t="shared" si="87"/>
        <v>1</v>
      </c>
      <c r="M280" s="399">
        <f t="shared" ref="M280:M305" si="89">MAX(O280:S280)</f>
        <v>1</v>
      </c>
      <c r="N280" s="402">
        <f t="shared" ref="N280:N305" si="90">SUM(D280:K280)/2</f>
        <v>0.5</v>
      </c>
      <c r="O280" s="391">
        <f t="shared" ref="O280:O305" si="91">SUM(D280:G280)</f>
        <v>0</v>
      </c>
      <c r="P280" s="391">
        <f t="shared" ref="P280:P305" si="92">SUM(E280:H280)</f>
        <v>1</v>
      </c>
      <c r="Q280" s="391">
        <f t="shared" ref="Q280:Q305" si="93">SUM(F280:I280)</f>
        <v>1</v>
      </c>
      <c r="R280" s="391">
        <f t="shared" ref="R280:R305" si="94">SUM(G280:J280)</f>
        <v>1</v>
      </c>
      <c r="S280" s="391">
        <f t="shared" ref="S280:S305" si="95">SUM(H280:K280)</f>
        <v>1</v>
      </c>
    </row>
    <row r="281" spans="1:19" x14ac:dyDescent="0.15">
      <c r="A281" s="401" t="s">
        <v>183</v>
      </c>
      <c r="B281" s="400" t="s">
        <v>182</v>
      </c>
      <c r="C281" s="91" t="s">
        <v>147</v>
      </c>
      <c r="D281" s="399">
        <v>8</v>
      </c>
      <c r="E281" s="399">
        <v>8</v>
      </c>
      <c r="F281" s="399">
        <v>1</v>
      </c>
      <c r="G281" s="399">
        <v>7</v>
      </c>
      <c r="H281" s="399">
        <v>5</v>
      </c>
      <c r="I281" s="399">
        <v>0</v>
      </c>
      <c r="J281" s="399">
        <v>2</v>
      </c>
      <c r="K281" s="399">
        <v>2</v>
      </c>
      <c r="L281" s="399">
        <f t="shared" si="87"/>
        <v>33</v>
      </c>
      <c r="M281" s="399">
        <f t="shared" si="89"/>
        <v>24</v>
      </c>
      <c r="N281" s="402">
        <f t="shared" si="90"/>
        <v>16.5</v>
      </c>
      <c r="O281" s="391">
        <f t="shared" si="91"/>
        <v>24</v>
      </c>
      <c r="P281" s="391">
        <f t="shared" si="92"/>
        <v>21</v>
      </c>
      <c r="Q281" s="391">
        <f t="shared" si="93"/>
        <v>13</v>
      </c>
      <c r="R281" s="391">
        <f t="shared" si="94"/>
        <v>14</v>
      </c>
      <c r="S281" s="391">
        <f t="shared" si="95"/>
        <v>9</v>
      </c>
    </row>
    <row r="282" spans="1:19" x14ac:dyDescent="0.15">
      <c r="A282" s="401" t="s">
        <v>181</v>
      </c>
      <c r="B282" s="400" t="s">
        <v>180</v>
      </c>
      <c r="C282" s="91" t="s">
        <v>147</v>
      </c>
      <c r="D282" s="399">
        <v>1</v>
      </c>
      <c r="E282" s="399">
        <v>0</v>
      </c>
      <c r="F282" s="399">
        <v>1</v>
      </c>
      <c r="G282" s="399">
        <v>1</v>
      </c>
      <c r="H282" s="399">
        <v>1</v>
      </c>
      <c r="I282" s="399">
        <v>3</v>
      </c>
      <c r="J282" s="399">
        <v>2</v>
      </c>
      <c r="K282" s="399">
        <v>3</v>
      </c>
      <c r="L282" s="399">
        <f t="shared" si="87"/>
        <v>12</v>
      </c>
      <c r="M282" s="399">
        <f t="shared" si="89"/>
        <v>9</v>
      </c>
      <c r="N282" s="402">
        <f t="shared" si="90"/>
        <v>6</v>
      </c>
      <c r="O282" s="391">
        <f t="shared" si="91"/>
        <v>3</v>
      </c>
      <c r="P282" s="391">
        <f t="shared" si="92"/>
        <v>3</v>
      </c>
      <c r="Q282" s="391">
        <f t="shared" si="93"/>
        <v>6</v>
      </c>
      <c r="R282" s="391">
        <f t="shared" si="94"/>
        <v>7</v>
      </c>
      <c r="S282" s="391">
        <f t="shared" si="95"/>
        <v>9</v>
      </c>
    </row>
    <row r="283" spans="1:19" x14ac:dyDescent="0.15">
      <c r="A283" s="401" t="s">
        <v>179</v>
      </c>
      <c r="B283" s="400" t="s">
        <v>177</v>
      </c>
      <c r="C283" s="91" t="s">
        <v>147</v>
      </c>
      <c r="D283" s="399">
        <v>1</v>
      </c>
      <c r="E283" s="399">
        <v>0</v>
      </c>
      <c r="F283" s="399">
        <v>1</v>
      </c>
      <c r="G283" s="399">
        <v>1</v>
      </c>
      <c r="H283" s="399">
        <v>2</v>
      </c>
      <c r="I283" s="399">
        <v>1</v>
      </c>
      <c r="J283" s="399">
        <v>2</v>
      </c>
      <c r="K283" s="399">
        <v>1</v>
      </c>
      <c r="L283" s="399">
        <f t="shared" si="87"/>
        <v>9</v>
      </c>
      <c r="M283" s="399">
        <f t="shared" si="89"/>
        <v>6</v>
      </c>
      <c r="N283" s="402">
        <f t="shared" si="90"/>
        <v>4.5</v>
      </c>
      <c r="O283" s="391">
        <f t="shared" si="91"/>
        <v>3</v>
      </c>
      <c r="P283" s="391">
        <f t="shared" si="92"/>
        <v>4</v>
      </c>
      <c r="Q283" s="391">
        <f t="shared" si="93"/>
        <v>5</v>
      </c>
      <c r="R283" s="391">
        <f t="shared" si="94"/>
        <v>6</v>
      </c>
      <c r="S283" s="391">
        <f t="shared" si="95"/>
        <v>6</v>
      </c>
    </row>
    <row r="284" spans="1:19" x14ac:dyDescent="0.15">
      <c r="A284" s="401" t="s">
        <v>178</v>
      </c>
      <c r="B284" s="400" t="s">
        <v>177</v>
      </c>
      <c r="C284" s="91" t="s">
        <v>147</v>
      </c>
      <c r="D284" s="399">
        <v>0</v>
      </c>
      <c r="E284" s="399">
        <v>1</v>
      </c>
      <c r="F284" s="399">
        <v>0</v>
      </c>
      <c r="G284" s="399">
        <v>1</v>
      </c>
      <c r="H284" s="399">
        <v>0</v>
      </c>
      <c r="I284" s="399">
        <v>1</v>
      </c>
      <c r="J284" s="399">
        <v>5</v>
      </c>
      <c r="K284" s="399">
        <v>0</v>
      </c>
      <c r="L284" s="399">
        <f t="shared" si="87"/>
        <v>8</v>
      </c>
      <c r="M284" s="399">
        <f t="shared" si="89"/>
        <v>7</v>
      </c>
      <c r="N284" s="402">
        <f t="shared" si="90"/>
        <v>4</v>
      </c>
      <c r="O284" s="391">
        <f t="shared" si="91"/>
        <v>2</v>
      </c>
      <c r="P284" s="391">
        <f t="shared" si="92"/>
        <v>2</v>
      </c>
      <c r="Q284" s="391">
        <f t="shared" si="93"/>
        <v>2</v>
      </c>
      <c r="R284" s="391">
        <f t="shared" si="94"/>
        <v>7</v>
      </c>
      <c r="S284" s="391">
        <f t="shared" si="95"/>
        <v>6</v>
      </c>
    </row>
    <row r="285" spans="1:19" x14ac:dyDescent="0.15">
      <c r="A285" s="401" t="s">
        <v>176</v>
      </c>
      <c r="B285" s="400" t="s">
        <v>173</v>
      </c>
      <c r="C285" s="91" t="s">
        <v>147</v>
      </c>
      <c r="D285" s="399">
        <v>0</v>
      </c>
      <c r="E285" s="399">
        <v>0</v>
      </c>
      <c r="F285" s="399">
        <v>0</v>
      </c>
      <c r="G285" s="399">
        <v>0</v>
      </c>
      <c r="H285" s="399">
        <v>0</v>
      </c>
      <c r="I285" s="399">
        <v>3</v>
      </c>
      <c r="J285" s="399">
        <v>0</v>
      </c>
      <c r="K285" s="399">
        <v>1</v>
      </c>
      <c r="L285" s="399">
        <f t="shared" si="87"/>
        <v>4</v>
      </c>
      <c r="M285" s="399">
        <f t="shared" si="89"/>
        <v>4</v>
      </c>
      <c r="N285" s="402">
        <f t="shared" si="90"/>
        <v>2</v>
      </c>
      <c r="O285" s="391">
        <f t="shared" si="91"/>
        <v>0</v>
      </c>
      <c r="P285" s="391">
        <f t="shared" si="92"/>
        <v>0</v>
      </c>
      <c r="Q285" s="391">
        <f t="shared" si="93"/>
        <v>3</v>
      </c>
      <c r="R285" s="391">
        <f t="shared" si="94"/>
        <v>3</v>
      </c>
      <c r="S285" s="391">
        <f t="shared" si="95"/>
        <v>4</v>
      </c>
    </row>
    <row r="286" spans="1:19" x14ac:dyDescent="0.15">
      <c r="A286" s="401" t="s">
        <v>175</v>
      </c>
      <c r="B286" s="400" t="s">
        <v>173</v>
      </c>
      <c r="C286" s="91" t="s">
        <v>147</v>
      </c>
      <c r="D286" s="399">
        <v>0</v>
      </c>
      <c r="E286" s="399">
        <v>0</v>
      </c>
      <c r="F286" s="399">
        <v>1</v>
      </c>
      <c r="G286" s="399">
        <v>0</v>
      </c>
      <c r="H286" s="399">
        <v>0</v>
      </c>
      <c r="I286" s="399">
        <v>2</v>
      </c>
      <c r="J286" s="399">
        <v>1</v>
      </c>
      <c r="K286" s="399">
        <v>0</v>
      </c>
      <c r="L286" s="399">
        <f t="shared" si="87"/>
        <v>4</v>
      </c>
      <c r="M286" s="399">
        <f t="shared" si="89"/>
        <v>3</v>
      </c>
      <c r="N286" s="402">
        <f t="shared" si="90"/>
        <v>2</v>
      </c>
      <c r="O286" s="391">
        <f t="shared" si="91"/>
        <v>1</v>
      </c>
      <c r="P286" s="391">
        <f t="shared" si="92"/>
        <v>1</v>
      </c>
      <c r="Q286" s="391">
        <f t="shared" si="93"/>
        <v>3</v>
      </c>
      <c r="R286" s="391">
        <f t="shared" si="94"/>
        <v>3</v>
      </c>
      <c r="S286" s="391">
        <f t="shared" si="95"/>
        <v>3</v>
      </c>
    </row>
    <row r="287" spans="1:19" x14ac:dyDescent="0.15">
      <c r="A287" s="401" t="s">
        <v>174</v>
      </c>
      <c r="B287" s="400" t="s">
        <v>173</v>
      </c>
      <c r="C287" s="91" t="s">
        <v>147</v>
      </c>
      <c r="D287" s="399">
        <v>0</v>
      </c>
      <c r="E287" s="399">
        <v>1</v>
      </c>
      <c r="F287" s="399">
        <v>1</v>
      </c>
      <c r="G287" s="399">
        <v>1</v>
      </c>
      <c r="H287" s="399">
        <v>1</v>
      </c>
      <c r="I287" s="399">
        <v>0</v>
      </c>
      <c r="J287" s="399">
        <v>1</v>
      </c>
      <c r="K287" s="399">
        <v>1</v>
      </c>
      <c r="L287" s="399">
        <f t="shared" si="87"/>
        <v>6</v>
      </c>
      <c r="M287" s="399">
        <f t="shared" si="89"/>
        <v>4</v>
      </c>
      <c r="N287" s="402">
        <f t="shared" si="90"/>
        <v>3</v>
      </c>
      <c r="O287" s="391">
        <f t="shared" si="91"/>
        <v>3</v>
      </c>
      <c r="P287" s="391">
        <f t="shared" si="92"/>
        <v>4</v>
      </c>
      <c r="Q287" s="391">
        <f t="shared" si="93"/>
        <v>3</v>
      </c>
      <c r="R287" s="391">
        <f t="shared" si="94"/>
        <v>3</v>
      </c>
      <c r="S287" s="391">
        <f t="shared" si="95"/>
        <v>3</v>
      </c>
    </row>
    <row r="288" spans="1:19" x14ac:dyDescent="0.15">
      <c r="A288" s="401" t="s">
        <v>172</v>
      </c>
      <c r="B288" s="400" t="s">
        <v>167</v>
      </c>
      <c r="C288" s="91" t="s">
        <v>147</v>
      </c>
      <c r="D288" s="399">
        <v>1</v>
      </c>
      <c r="E288" s="399">
        <v>1</v>
      </c>
      <c r="F288" s="399">
        <v>0</v>
      </c>
      <c r="G288" s="399">
        <v>1</v>
      </c>
      <c r="H288" s="399">
        <v>0</v>
      </c>
      <c r="I288" s="399">
        <v>2</v>
      </c>
      <c r="J288" s="399">
        <v>4</v>
      </c>
      <c r="K288" s="399">
        <v>1</v>
      </c>
      <c r="L288" s="399">
        <f t="shared" si="87"/>
        <v>10</v>
      </c>
      <c r="M288" s="399">
        <f t="shared" si="89"/>
        <v>7</v>
      </c>
      <c r="N288" s="402">
        <f t="shared" si="90"/>
        <v>5</v>
      </c>
      <c r="O288" s="391">
        <f t="shared" si="91"/>
        <v>3</v>
      </c>
      <c r="P288" s="391">
        <f t="shared" si="92"/>
        <v>2</v>
      </c>
      <c r="Q288" s="391">
        <f t="shared" si="93"/>
        <v>3</v>
      </c>
      <c r="R288" s="391">
        <f t="shared" si="94"/>
        <v>7</v>
      </c>
      <c r="S288" s="391">
        <f t="shared" si="95"/>
        <v>7</v>
      </c>
    </row>
    <row r="289" spans="1:19" x14ac:dyDescent="0.15">
      <c r="A289" s="401" t="s">
        <v>171</v>
      </c>
      <c r="B289" s="400" t="s">
        <v>167</v>
      </c>
      <c r="C289" s="91" t="s">
        <v>147</v>
      </c>
      <c r="D289" s="399">
        <v>0</v>
      </c>
      <c r="E289" s="399">
        <v>1</v>
      </c>
      <c r="F289" s="399">
        <v>2</v>
      </c>
      <c r="G289" s="399">
        <v>2</v>
      </c>
      <c r="H289" s="399">
        <v>1</v>
      </c>
      <c r="I289" s="399">
        <v>1</v>
      </c>
      <c r="J289" s="399">
        <v>3</v>
      </c>
      <c r="K289" s="399">
        <v>0</v>
      </c>
      <c r="L289" s="399">
        <f t="shared" si="87"/>
        <v>10</v>
      </c>
      <c r="M289" s="399">
        <f t="shared" si="89"/>
        <v>7</v>
      </c>
      <c r="N289" s="402">
        <f t="shared" si="90"/>
        <v>5</v>
      </c>
      <c r="O289" s="391">
        <f t="shared" si="91"/>
        <v>5</v>
      </c>
      <c r="P289" s="391">
        <f t="shared" si="92"/>
        <v>6</v>
      </c>
      <c r="Q289" s="391">
        <f t="shared" si="93"/>
        <v>6</v>
      </c>
      <c r="R289" s="391">
        <f t="shared" si="94"/>
        <v>7</v>
      </c>
      <c r="S289" s="391">
        <f t="shared" si="95"/>
        <v>5</v>
      </c>
    </row>
    <row r="290" spans="1:19" x14ac:dyDescent="0.15">
      <c r="A290" s="401" t="s">
        <v>170</v>
      </c>
      <c r="B290" s="400" t="s">
        <v>167</v>
      </c>
      <c r="C290" s="91" t="s">
        <v>147</v>
      </c>
      <c r="D290" s="399">
        <v>0</v>
      </c>
      <c r="E290" s="399">
        <v>0</v>
      </c>
      <c r="F290" s="399">
        <v>0</v>
      </c>
      <c r="G290" s="399">
        <v>0</v>
      </c>
      <c r="H290" s="399">
        <v>0</v>
      </c>
      <c r="I290" s="399">
        <v>0</v>
      </c>
      <c r="J290" s="399">
        <v>0</v>
      </c>
      <c r="K290" s="399">
        <v>1</v>
      </c>
      <c r="L290" s="399">
        <f t="shared" si="87"/>
        <v>1</v>
      </c>
      <c r="M290" s="399">
        <f t="shared" si="89"/>
        <v>1</v>
      </c>
      <c r="N290" s="402">
        <f t="shared" si="90"/>
        <v>0.5</v>
      </c>
      <c r="O290" s="391">
        <f t="shared" si="91"/>
        <v>0</v>
      </c>
      <c r="P290" s="391">
        <f t="shared" si="92"/>
        <v>0</v>
      </c>
      <c r="Q290" s="391">
        <f t="shared" si="93"/>
        <v>0</v>
      </c>
      <c r="R290" s="391">
        <f t="shared" si="94"/>
        <v>0</v>
      </c>
      <c r="S290" s="391">
        <f t="shared" si="95"/>
        <v>1</v>
      </c>
    </row>
    <row r="291" spans="1:19" x14ac:dyDescent="0.15">
      <c r="A291" s="401" t="s">
        <v>169</v>
      </c>
      <c r="B291" s="400" t="s">
        <v>167</v>
      </c>
      <c r="C291" s="91" t="s">
        <v>147</v>
      </c>
      <c r="D291" s="399">
        <v>1</v>
      </c>
      <c r="E291" s="399">
        <v>0</v>
      </c>
      <c r="F291" s="399">
        <v>0</v>
      </c>
      <c r="G291" s="399">
        <v>0</v>
      </c>
      <c r="H291" s="399">
        <v>0</v>
      </c>
      <c r="I291" s="399">
        <v>1</v>
      </c>
      <c r="J291" s="399">
        <v>0</v>
      </c>
      <c r="K291" s="399">
        <v>1</v>
      </c>
      <c r="L291" s="399">
        <f t="shared" si="87"/>
        <v>3</v>
      </c>
      <c r="M291" s="399">
        <f t="shared" si="89"/>
        <v>2</v>
      </c>
      <c r="N291" s="402">
        <f t="shared" si="90"/>
        <v>1.5</v>
      </c>
      <c r="O291" s="391">
        <f t="shared" si="91"/>
        <v>1</v>
      </c>
      <c r="P291" s="391">
        <f t="shared" si="92"/>
        <v>0</v>
      </c>
      <c r="Q291" s="391">
        <f t="shared" si="93"/>
        <v>1</v>
      </c>
      <c r="R291" s="391">
        <f t="shared" si="94"/>
        <v>1</v>
      </c>
      <c r="S291" s="391">
        <f t="shared" si="95"/>
        <v>2</v>
      </c>
    </row>
    <row r="292" spans="1:19" x14ac:dyDescent="0.15">
      <c r="A292" s="401" t="s">
        <v>168</v>
      </c>
      <c r="B292" s="400" t="s">
        <v>167</v>
      </c>
      <c r="C292" s="91" t="s">
        <v>147</v>
      </c>
      <c r="D292" s="399">
        <v>0</v>
      </c>
      <c r="E292" s="399">
        <v>0</v>
      </c>
      <c r="F292" s="399">
        <v>0</v>
      </c>
      <c r="G292" s="399">
        <v>0</v>
      </c>
      <c r="H292" s="399">
        <v>0</v>
      </c>
      <c r="I292" s="399">
        <v>0</v>
      </c>
      <c r="J292" s="399">
        <v>1</v>
      </c>
      <c r="K292" s="399">
        <v>0</v>
      </c>
      <c r="L292" s="399">
        <f t="shared" si="87"/>
        <v>1</v>
      </c>
      <c r="M292" s="399">
        <f t="shared" si="89"/>
        <v>1</v>
      </c>
      <c r="N292" s="402">
        <f t="shared" si="90"/>
        <v>0.5</v>
      </c>
      <c r="O292" s="391">
        <f t="shared" si="91"/>
        <v>0</v>
      </c>
      <c r="P292" s="391">
        <f t="shared" si="92"/>
        <v>0</v>
      </c>
      <c r="Q292" s="391">
        <f t="shared" si="93"/>
        <v>0</v>
      </c>
      <c r="R292" s="391">
        <f t="shared" si="94"/>
        <v>1</v>
      </c>
      <c r="S292" s="391">
        <f t="shared" si="95"/>
        <v>1</v>
      </c>
    </row>
    <row r="293" spans="1:19" x14ac:dyDescent="0.15">
      <c r="A293" s="401" t="s">
        <v>166</v>
      </c>
      <c r="B293" s="400" t="s">
        <v>165</v>
      </c>
      <c r="C293" s="91" t="s">
        <v>147</v>
      </c>
      <c r="D293" s="399">
        <v>0</v>
      </c>
      <c r="E293" s="399">
        <v>0</v>
      </c>
      <c r="F293" s="399">
        <v>0</v>
      </c>
      <c r="G293" s="399">
        <v>0</v>
      </c>
      <c r="H293" s="399">
        <v>0</v>
      </c>
      <c r="I293" s="399">
        <v>0</v>
      </c>
      <c r="J293" s="399">
        <v>1</v>
      </c>
      <c r="K293" s="399">
        <v>1</v>
      </c>
      <c r="L293" s="399">
        <f t="shared" si="87"/>
        <v>2</v>
      </c>
      <c r="M293" s="399">
        <f t="shared" si="89"/>
        <v>2</v>
      </c>
      <c r="N293" s="402">
        <f t="shared" si="90"/>
        <v>1</v>
      </c>
      <c r="O293" s="391">
        <f t="shared" si="91"/>
        <v>0</v>
      </c>
      <c r="P293" s="391">
        <f t="shared" si="92"/>
        <v>0</v>
      </c>
      <c r="Q293" s="391">
        <f t="shared" si="93"/>
        <v>0</v>
      </c>
      <c r="R293" s="391">
        <f t="shared" si="94"/>
        <v>1</v>
      </c>
      <c r="S293" s="391">
        <f t="shared" si="95"/>
        <v>2</v>
      </c>
    </row>
    <row r="294" spans="1:19" x14ac:dyDescent="0.15">
      <c r="A294" s="401" t="s">
        <v>164</v>
      </c>
      <c r="B294" s="400" t="s">
        <v>158</v>
      </c>
      <c r="C294" s="91" t="s">
        <v>147</v>
      </c>
      <c r="D294" s="399">
        <v>0</v>
      </c>
      <c r="E294" s="399">
        <v>1</v>
      </c>
      <c r="F294" s="399">
        <v>1</v>
      </c>
      <c r="G294" s="399">
        <v>0</v>
      </c>
      <c r="H294" s="399">
        <v>0</v>
      </c>
      <c r="I294" s="399">
        <v>2</v>
      </c>
      <c r="J294" s="399">
        <v>1</v>
      </c>
      <c r="K294" s="399">
        <v>0</v>
      </c>
      <c r="L294" s="399">
        <f t="shared" si="87"/>
        <v>5</v>
      </c>
      <c r="M294" s="399">
        <f t="shared" si="89"/>
        <v>3</v>
      </c>
      <c r="N294" s="402">
        <f t="shared" si="90"/>
        <v>2.5</v>
      </c>
      <c r="O294" s="391">
        <f t="shared" si="91"/>
        <v>2</v>
      </c>
      <c r="P294" s="391">
        <f t="shared" si="92"/>
        <v>2</v>
      </c>
      <c r="Q294" s="391">
        <f t="shared" si="93"/>
        <v>3</v>
      </c>
      <c r="R294" s="391">
        <f t="shared" si="94"/>
        <v>3</v>
      </c>
      <c r="S294" s="391">
        <f t="shared" si="95"/>
        <v>3</v>
      </c>
    </row>
    <row r="295" spans="1:19" x14ac:dyDescent="0.15">
      <c r="A295" s="401" t="s">
        <v>163</v>
      </c>
      <c r="B295" s="400" t="s">
        <v>162</v>
      </c>
      <c r="C295" s="91" t="s">
        <v>147</v>
      </c>
      <c r="D295" s="399">
        <v>0</v>
      </c>
      <c r="E295" s="399">
        <v>0</v>
      </c>
      <c r="F295" s="399">
        <v>0</v>
      </c>
      <c r="G295" s="399">
        <v>1</v>
      </c>
      <c r="H295" s="399">
        <v>2</v>
      </c>
      <c r="I295" s="399">
        <v>1</v>
      </c>
      <c r="J295" s="399">
        <v>1</v>
      </c>
      <c r="K295" s="399">
        <v>2</v>
      </c>
      <c r="L295" s="399">
        <f t="shared" si="87"/>
        <v>7</v>
      </c>
      <c r="M295" s="399">
        <f t="shared" si="89"/>
        <v>6</v>
      </c>
      <c r="N295" s="402">
        <f t="shared" si="90"/>
        <v>3.5</v>
      </c>
      <c r="O295" s="391">
        <f t="shared" si="91"/>
        <v>1</v>
      </c>
      <c r="P295" s="391">
        <f t="shared" si="92"/>
        <v>3</v>
      </c>
      <c r="Q295" s="391">
        <f t="shared" si="93"/>
        <v>4</v>
      </c>
      <c r="R295" s="391">
        <f t="shared" si="94"/>
        <v>5</v>
      </c>
      <c r="S295" s="391">
        <f t="shared" si="95"/>
        <v>6</v>
      </c>
    </row>
    <row r="296" spans="1:19" x14ac:dyDescent="0.15">
      <c r="A296" s="401" t="s">
        <v>161</v>
      </c>
      <c r="B296" s="400" t="s">
        <v>158</v>
      </c>
      <c r="C296" s="91" t="s">
        <v>147</v>
      </c>
      <c r="D296" s="399">
        <v>2</v>
      </c>
      <c r="E296" s="399">
        <v>1</v>
      </c>
      <c r="F296" s="399">
        <v>1</v>
      </c>
      <c r="G296" s="399">
        <v>0</v>
      </c>
      <c r="H296" s="399">
        <v>3</v>
      </c>
      <c r="I296" s="399">
        <v>4</v>
      </c>
      <c r="J296" s="399">
        <v>2</v>
      </c>
      <c r="K296" s="399">
        <v>2</v>
      </c>
      <c r="L296" s="399">
        <f t="shared" si="87"/>
        <v>15</v>
      </c>
      <c r="M296" s="399">
        <f t="shared" si="89"/>
        <v>11</v>
      </c>
      <c r="N296" s="402">
        <f t="shared" si="90"/>
        <v>7.5</v>
      </c>
      <c r="O296" s="391">
        <f t="shared" si="91"/>
        <v>4</v>
      </c>
      <c r="P296" s="391">
        <f t="shared" si="92"/>
        <v>5</v>
      </c>
      <c r="Q296" s="391">
        <f t="shared" si="93"/>
        <v>8</v>
      </c>
      <c r="R296" s="391">
        <f t="shared" si="94"/>
        <v>9</v>
      </c>
      <c r="S296" s="391">
        <f t="shared" si="95"/>
        <v>11</v>
      </c>
    </row>
    <row r="297" spans="1:19" x14ac:dyDescent="0.15">
      <c r="A297" s="401" t="s">
        <v>160</v>
      </c>
      <c r="B297" s="400" t="s">
        <v>158</v>
      </c>
      <c r="C297" s="91" t="s">
        <v>147</v>
      </c>
      <c r="D297" s="399">
        <v>1</v>
      </c>
      <c r="E297" s="399">
        <v>0</v>
      </c>
      <c r="F297" s="399">
        <v>0</v>
      </c>
      <c r="G297" s="399">
        <v>2</v>
      </c>
      <c r="H297" s="399">
        <v>9</v>
      </c>
      <c r="I297" s="399">
        <v>4</v>
      </c>
      <c r="J297" s="399">
        <v>8</v>
      </c>
      <c r="K297" s="399">
        <v>6</v>
      </c>
      <c r="L297" s="399">
        <f t="shared" si="87"/>
        <v>30</v>
      </c>
      <c r="M297" s="399">
        <f t="shared" si="89"/>
        <v>27</v>
      </c>
      <c r="N297" s="402">
        <f t="shared" si="90"/>
        <v>15</v>
      </c>
      <c r="O297" s="391">
        <f t="shared" si="91"/>
        <v>3</v>
      </c>
      <c r="P297" s="391">
        <f t="shared" si="92"/>
        <v>11</v>
      </c>
      <c r="Q297" s="391">
        <f t="shared" si="93"/>
        <v>15</v>
      </c>
      <c r="R297" s="391">
        <f t="shared" si="94"/>
        <v>23</v>
      </c>
      <c r="S297" s="391">
        <f t="shared" si="95"/>
        <v>27</v>
      </c>
    </row>
    <row r="298" spans="1:19" x14ac:dyDescent="0.15">
      <c r="A298" s="401" t="s">
        <v>159</v>
      </c>
      <c r="B298" s="400" t="s">
        <v>158</v>
      </c>
      <c r="C298" s="91" t="s">
        <v>147</v>
      </c>
      <c r="D298" s="399">
        <v>3</v>
      </c>
      <c r="E298" s="399">
        <v>0</v>
      </c>
      <c r="F298" s="399">
        <v>0</v>
      </c>
      <c r="G298" s="399">
        <v>0</v>
      </c>
      <c r="H298" s="399">
        <v>3</v>
      </c>
      <c r="I298" s="399">
        <v>4</v>
      </c>
      <c r="J298" s="399">
        <v>1</v>
      </c>
      <c r="K298" s="399">
        <v>3</v>
      </c>
      <c r="L298" s="399">
        <f t="shared" si="87"/>
        <v>14</v>
      </c>
      <c r="M298" s="399">
        <f t="shared" si="89"/>
        <v>11</v>
      </c>
      <c r="N298" s="402">
        <f t="shared" si="90"/>
        <v>7</v>
      </c>
      <c r="O298" s="391">
        <f t="shared" si="91"/>
        <v>3</v>
      </c>
      <c r="P298" s="391">
        <f t="shared" si="92"/>
        <v>3</v>
      </c>
      <c r="Q298" s="391">
        <f t="shared" si="93"/>
        <v>7</v>
      </c>
      <c r="R298" s="391">
        <f t="shared" si="94"/>
        <v>8</v>
      </c>
      <c r="S298" s="391">
        <f t="shared" si="95"/>
        <v>11</v>
      </c>
    </row>
    <row r="299" spans="1:19" x14ac:dyDescent="0.15">
      <c r="A299" s="401" t="s">
        <v>157</v>
      </c>
      <c r="B299" s="400" t="s">
        <v>151</v>
      </c>
      <c r="C299" s="91" t="s">
        <v>147</v>
      </c>
      <c r="D299" s="399">
        <v>0</v>
      </c>
      <c r="E299" s="399">
        <v>0</v>
      </c>
      <c r="F299" s="399">
        <v>0</v>
      </c>
      <c r="G299" s="399">
        <v>1</v>
      </c>
      <c r="H299" s="399">
        <v>0</v>
      </c>
      <c r="I299" s="399">
        <v>0</v>
      </c>
      <c r="J299" s="399">
        <v>0</v>
      </c>
      <c r="K299" s="399">
        <v>0</v>
      </c>
      <c r="L299" s="399">
        <f t="shared" si="87"/>
        <v>1</v>
      </c>
      <c r="M299" s="399">
        <f t="shared" si="89"/>
        <v>1</v>
      </c>
      <c r="N299" s="402">
        <f t="shared" si="90"/>
        <v>0.5</v>
      </c>
      <c r="O299" s="391">
        <f t="shared" si="91"/>
        <v>1</v>
      </c>
      <c r="P299" s="391">
        <f t="shared" si="92"/>
        <v>1</v>
      </c>
      <c r="Q299" s="391">
        <f t="shared" si="93"/>
        <v>1</v>
      </c>
      <c r="R299" s="391">
        <f t="shared" si="94"/>
        <v>1</v>
      </c>
      <c r="S299" s="391">
        <f t="shared" si="95"/>
        <v>0</v>
      </c>
    </row>
    <row r="300" spans="1:19" x14ac:dyDescent="0.15">
      <c r="A300" s="401" t="s">
        <v>156</v>
      </c>
      <c r="B300" s="400" t="s">
        <v>155</v>
      </c>
      <c r="C300" s="91" t="s">
        <v>147</v>
      </c>
      <c r="D300" s="399">
        <v>0</v>
      </c>
      <c r="E300" s="399">
        <v>0</v>
      </c>
      <c r="F300" s="399">
        <v>0</v>
      </c>
      <c r="G300" s="399">
        <v>0</v>
      </c>
      <c r="H300" s="399">
        <v>0</v>
      </c>
      <c r="I300" s="399">
        <v>0</v>
      </c>
      <c r="J300" s="399">
        <v>0</v>
      </c>
      <c r="K300" s="399">
        <v>2</v>
      </c>
      <c r="L300" s="399">
        <f t="shared" si="87"/>
        <v>2</v>
      </c>
      <c r="M300" s="399">
        <f t="shared" si="89"/>
        <v>2</v>
      </c>
      <c r="N300" s="402">
        <f t="shared" si="90"/>
        <v>1</v>
      </c>
      <c r="O300" s="391">
        <f t="shared" si="91"/>
        <v>0</v>
      </c>
      <c r="P300" s="391">
        <f t="shared" si="92"/>
        <v>0</v>
      </c>
      <c r="Q300" s="391">
        <f t="shared" si="93"/>
        <v>0</v>
      </c>
      <c r="R300" s="391">
        <f t="shared" si="94"/>
        <v>0</v>
      </c>
      <c r="S300" s="391">
        <f t="shared" si="95"/>
        <v>2</v>
      </c>
    </row>
    <row r="301" spans="1:19" x14ac:dyDescent="0.15">
      <c r="A301" s="401" t="s">
        <v>154</v>
      </c>
      <c r="B301" s="400" t="s">
        <v>153</v>
      </c>
      <c r="C301" s="91" t="s">
        <v>147</v>
      </c>
      <c r="D301" s="399">
        <v>0</v>
      </c>
      <c r="E301" s="399">
        <v>0</v>
      </c>
      <c r="F301" s="399">
        <v>0</v>
      </c>
      <c r="G301" s="399">
        <v>2</v>
      </c>
      <c r="H301" s="399">
        <v>1</v>
      </c>
      <c r="I301" s="399">
        <v>0</v>
      </c>
      <c r="J301" s="399">
        <v>0</v>
      </c>
      <c r="K301" s="399">
        <v>0</v>
      </c>
      <c r="L301" s="399">
        <f t="shared" si="87"/>
        <v>3</v>
      </c>
      <c r="M301" s="399">
        <f t="shared" si="89"/>
        <v>3</v>
      </c>
      <c r="N301" s="402">
        <f t="shared" si="90"/>
        <v>1.5</v>
      </c>
      <c r="O301" s="391">
        <f t="shared" si="91"/>
        <v>2</v>
      </c>
      <c r="P301" s="391">
        <f t="shared" si="92"/>
        <v>3</v>
      </c>
      <c r="Q301" s="391">
        <f t="shared" si="93"/>
        <v>3</v>
      </c>
      <c r="R301" s="391">
        <f t="shared" si="94"/>
        <v>3</v>
      </c>
      <c r="S301" s="391">
        <f t="shared" si="95"/>
        <v>1</v>
      </c>
    </row>
    <row r="302" spans="1:19" x14ac:dyDescent="0.15">
      <c r="A302" s="401" t="s">
        <v>152</v>
      </c>
      <c r="B302" s="400" t="s">
        <v>151</v>
      </c>
      <c r="C302" s="91" t="s">
        <v>147</v>
      </c>
      <c r="D302" s="399">
        <v>0</v>
      </c>
      <c r="E302" s="399">
        <v>0</v>
      </c>
      <c r="F302" s="399">
        <v>0</v>
      </c>
      <c r="G302" s="399">
        <v>0</v>
      </c>
      <c r="H302" s="399">
        <v>0</v>
      </c>
      <c r="I302" s="399">
        <v>0</v>
      </c>
      <c r="J302" s="399">
        <v>0</v>
      </c>
      <c r="K302" s="399">
        <v>0</v>
      </c>
      <c r="L302" s="399">
        <f t="shared" si="87"/>
        <v>0</v>
      </c>
      <c r="M302" s="399">
        <f t="shared" si="89"/>
        <v>0</v>
      </c>
      <c r="N302" s="402">
        <f t="shared" si="90"/>
        <v>0</v>
      </c>
      <c r="O302" s="391">
        <f t="shared" si="91"/>
        <v>0</v>
      </c>
      <c r="P302" s="391">
        <f t="shared" si="92"/>
        <v>0</v>
      </c>
      <c r="Q302" s="391">
        <f t="shared" si="93"/>
        <v>0</v>
      </c>
      <c r="R302" s="391">
        <f t="shared" si="94"/>
        <v>0</v>
      </c>
      <c r="S302" s="391">
        <f t="shared" si="95"/>
        <v>0</v>
      </c>
    </row>
    <row r="303" spans="1:19" x14ac:dyDescent="0.15">
      <c r="A303" s="401" t="s">
        <v>20</v>
      </c>
      <c r="B303" s="400" t="s">
        <v>150</v>
      </c>
      <c r="C303" s="91" t="s">
        <v>147</v>
      </c>
      <c r="D303" s="399">
        <v>1</v>
      </c>
      <c r="E303" s="399">
        <v>6</v>
      </c>
      <c r="F303" s="399">
        <v>2</v>
      </c>
      <c r="G303" s="399">
        <v>1</v>
      </c>
      <c r="H303" s="398">
        <v>0</v>
      </c>
      <c r="I303" s="398">
        <v>3</v>
      </c>
      <c r="J303" s="398">
        <v>3</v>
      </c>
      <c r="K303" s="398">
        <v>2</v>
      </c>
      <c r="L303" s="398">
        <f t="shared" si="87"/>
        <v>18</v>
      </c>
      <c r="M303" s="398">
        <f t="shared" si="89"/>
        <v>10</v>
      </c>
      <c r="N303" s="397">
        <f t="shared" si="90"/>
        <v>9</v>
      </c>
      <c r="O303" s="391">
        <f t="shared" si="91"/>
        <v>10</v>
      </c>
      <c r="P303" s="391">
        <f t="shared" si="92"/>
        <v>9</v>
      </c>
      <c r="Q303" s="391">
        <f t="shared" si="93"/>
        <v>6</v>
      </c>
      <c r="R303" s="391">
        <f t="shared" si="94"/>
        <v>7</v>
      </c>
      <c r="S303" s="391">
        <f t="shared" si="95"/>
        <v>8</v>
      </c>
    </row>
    <row r="304" spans="1:19" x14ac:dyDescent="0.15">
      <c r="A304" s="401" t="s">
        <v>149</v>
      </c>
      <c r="B304" s="400" t="s">
        <v>148</v>
      </c>
      <c r="C304" s="91" t="s">
        <v>147</v>
      </c>
      <c r="D304" s="399">
        <v>2</v>
      </c>
      <c r="E304" s="399">
        <v>0</v>
      </c>
      <c r="F304" s="399">
        <v>4</v>
      </c>
      <c r="G304" s="399">
        <v>4</v>
      </c>
      <c r="H304" s="398">
        <v>1</v>
      </c>
      <c r="I304" s="398">
        <v>2</v>
      </c>
      <c r="J304" s="398">
        <v>3</v>
      </c>
      <c r="K304" s="398">
        <v>3</v>
      </c>
      <c r="L304" s="398">
        <f t="shared" si="87"/>
        <v>19</v>
      </c>
      <c r="M304" s="398">
        <f t="shared" si="89"/>
        <v>11</v>
      </c>
      <c r="N304" s="397">
        <f t="shared" si="90"/>
        <v>9.5</v>
      </c>
      <c r="O304" s="391">
        <f t="shared" si="91"/>
        <v>10</v>
      </c>
      <c r="P304" s="391">
        <f t="shared" si="92"/>
        <v>9</v>
      </c>
      <c r="Q304" s="391">
        <f t="shared" si="93"/>
        <v>11</v>
      </c>
      <c r="R304" s="391">
        <f t="shared" si="94"/>
        <v>10</v>
      </c>
      <c r="S304" s="391">
        <f t="shared" si="95"/>
        <v>9</v>
      </c>
    </row>
    <row r="305" spans="1:19" ht="22.5" customHeight="1" thickBot="1" x14ac:dyDescent="0.2">
      <c r="A305" s="396" t="s">
        <v>92</v>
      </c>
      <c r="B305" s="395" t="s">
        <v>146</v>
      </c>
      <c r="C305" s="394"/>
      <c r="D305" s="393">
        <f t="shared" ref="D305:K305" si="96">SUM(D277:D304)</f>
        <v>31</v>
      </c>
      <c r="E305" s="393">
        <f t="shared" si="96"/>
        <v>31</v>
      </c>
      <c r="F305" s="393">
        <f t="shared" si="96"/>
        <v>29</v>
      </c>
      <c r="G305" s="393">
        <f t="shared" si="96"/>
        <v>34</v>
      </c>
      <c r="H305" s="393">
        <f t="shared" si="96"/>
        <v>39</v>
      </c>
      <c r="I305" s="393">
        <f t="shared" si="96"/>
        <v>47</v>
      </c>
      <c r="J305" s="393">
        <f t="shared" si="96"/>
        <v>42</v>
      </c>
      <c r="K305" s="393">
        <f t="shared" si="96"/>
        <v>41</v>
      </c>
      <c r="L305" s="393">
        <f t="shared" si="87"/>
        <v>294</v>
      </c>
      <c r="M305" s="393">
        <f t="shared" si="89"/>
        <v>169</v>
      </c>
      <c r="N305" s="392">
        <f t="shared" si="90"/>
        <v>147</v>
      </c>
      <c r="O305" s="391">
        <f t="shared" si="91"/>
        <v>125</v>
      </c>
      <c r="P305" s="391">
        <f t="shared" si="92"/>
        <v>133</v>
      </c>
      <c r="Q305" s="391">
        <f t="shared" si="93"/>
        <v>149</v>
      </c>
      <c r="R305" s="391">
        <f t="shared" si="94"/>
        <v>162</v>
      </c>
      <c r="S305" s="391">
        <f t="shared" si="95"/>
        <v>169</v>
      </c>
    </row>
    <row r="306" spans="1:19" x14ac:dyDescent="0.15">
      <c r="A306" s="45" t="s">
        <v>197</v>
      </c>
      <c r="B306" s="45"/>
      <c r="C306" s="45"/>
      <c r="D306" s="413"/>
      <c r="E306" s="413"/>
      <c r="F306" s="389"/>
      <c r="G306" s="414"/>
      <c r="H306" s="389"/>
      <c r="I306" s="389"/>
      <c r="J306" s="389"/>
      <c r="K306" s="389"/>
      <c r="L306" s="389"/>
      <c r="M306" s="389"/>
      <c r="N306" s="389"/>
      <c r="O306" s="391"/>
      <c r="P306" s="391"/>
      <c r="Q306" s="391"/>
      <c r="R306" s="391"/>
      <c r="S306" s="391"/>
    </row>
    <row r="307" spans="1:19" ht="14" thickBot="1" x14ac:dyDescent="0.2">
      <c r="A307" s="45"/>
      <c r="B307" s="45" t="s">
        <v>196</v>
      </c>
      <c r="C307" s="47"/>
      <c r="D307" s="389"/>
      <c r="E307" s="413"/>
      <c r="F307" s="389"/>
      <c r="G307" s="389"/>
      <c r="H307" s="389"/>
      <c r="I307" s="389"/>
      <c r="J307" s="389"/>
      <c r="K307" s="389"/>
      <c r="L307" s="389"/>
      <c r="M307" s="389"/>
      <c r="N307" s="389"/>
      <c r="O307" s="391"/>
      <c r="P307" s="391"/>
      <c r="Q307" s="391"/>
      <c r="R307" s="391"/>
      <c r="S307" s="391"/>
    </row>
    <row r="308" spans="1:19" ht="22" x14ac:dyDescent="0.15">
      <c r="A308" s="412" t="s">
        <v>195</v>
      </c>
      <c r="B308" s="411"/>
      <c r="C308" s="300" t="s">
        <v>194</v>
      </c>
      <c r="D308" s="410" t="s">
        <v>127</v>
      </c>
      <c r="E308" s="410" t="s">
        <v>126</v>
      </c>
      <c r="F308" s="410" t="s">
        <v>125</v>
      </c>
      <c r="G308" s="410" t="s">
        <v>124</v>
      </c>
      <c r="H308" s="410" t="s">
        <v>123</v>
      </c>
      <c r="I308" s="410" t="s">
        <v>122</v>
      </c>
      <c r="J308" s="410" t="s">
        <v>121</v>
      </c>
      <c r="K308" s="410" t="s">
        <v>120</v>
      </c>
      <c r="L308" s="410" t="s">
        <v>193</v>
      </c>
      <c r="M308" s="410" t="s">
        <v>11</v>
      </c>
      <c r="N308" s="409" t="s">
        <v>192</v>
      </c>
      <c r="O308" s="408">
        <v>0.29166666666666669</v>
      </c>
      <c r="P308" s="408">
        <v>0.30208333333333331</v>
      </c>
      <c r="Q308" s="408">
        <v>0.3125</v>
      </c>
      <c r="R308" s="408">
        <v>0.32291666666666669</v>
      </c>
      <c r="S308" s="408">
        <v>0.33333333333333331</v>
      </c>
    </row>
    <row r="309" spans="1:19" x14ac:dyDescent="0.15">
      <c r="A309" s="401" t="s">
        <v>189</v>
      </c>
      <c r="B309" s="400" t="s">
        <v>188</v>
      </c>
      <c r="C309" s="91" t="s">
        <v>191</v>
      </c>
      <c r="D309" s="399">
        <v>9</v>
      </c>
      <c r="E309" s="399">
        <v>19</v>
      </c>
      <c r="F309" s="399">
        <v>32</v>
      </c>
      <c r="G309" s="399">
        <v>42</v>
      </c>
      <c r="H309" s="399">
        <v>35</v>
      </c>
      <c r="I309" s="399">
        <v>47</v>
      </c>
      <c r="J309" s="399">
        <v>31</v>
      </c>
      <c r="K309" s="399">
        <v>27</v>
      </c>
      <c r="L309" s="399">
        <f t="shared" ref="L309:L340" si="97">SUM(D309:K309)</f>
        <v>242</v>
      </c>
      <c r="M309" s="399">
        <f t="shared" ref="M309:M340" si="98">MAX(O309:S309)</f>
        <v>156</v>
      </c>
      <c r="N309" s="402">
        <f t="shared" ref="N309:N340" si="99">SUM(D309:K309)/2</f>
        <v>121</v>
      </c>
      <c r="O309" s="391">
        <f t="shared" ref="O309:O340" si="100">SUM(D309:G309)</f>
        <v>102</v>
      </c>
      <c r="P309" s="391">
        <f t="shared" ref="P309:P340" si="101">SUM(E309:H309)</f>
        <v>128</v>
      </c>
      <c r="Q309" s="391">
        <f t="shared" ref="Q309:Q340" si="102">SUM(F309:I309)</f>
        <v>156</v>
      </c>
      <c r="R309" s="391">
        <f t="shared" ref="R309:R340" si="103">SUM(G309:J309)</f>
        <v>155</v>
      </c>
      <c r="S309" s="391">
        <f t="shared" ref="S309:S340" si="104">SUM(H309:K309)</f>
        <v>140</v>
      </c>
    </row>
    <row r="310" spans="1:19" x14ac:dyDescent="0.15">
      <c r="A310" s="401" t="s">
        <v>187</v>
      </c>
      <c r="B310" s="400" t="s">
        <v>184</v>
      </c>
      <c r="C310" s="91" t="s">
        <v>191</v>
      </c>
      <c r="D310" s="399">
        <v>2</v>
      </c>
      <c r="E310" s="399">
        <v>3</v>
      </c>
      <c r="F310" s="399">
        <v>6</v>
      </c>
      <c r="G310" s="399">
        <v>8</v>
      </c>
      <c r="H310" s="399">
        <v>16</v>
      </c>
      <c r="I310" s="399">
        <v>10</v>
      </c>
      <c r="J310" s="399">
        <v>13</v>
      </c>
      <c r="K310" s="399">
        <v>10</v>
      </c>
      <c r="L310" s="399">
        <f t="shared" si="97"/>
        <v>68</v>
      </c>
      <c r="M310" s="399">
        <f t="shared" si="98"/>
        <v>49</v>
      </c>
      <c r="N310" s="402">
        <f t="shared" si="99"/>
        <v>34</v>
      </c>
      <c r="O310" s="391">
        <f t="shared" si="100"/>
        <v>19</v>
      </c>
      <c r="P310" s="391">
        <f t="shared" si="101"/>
        <v>33</v>
      </c>
      <c r="Q310" s="391">
        <f t="shared" si="102"/>
        <v>40</v>
      </c>
      <c r="R310" s="391">
        <f t="shared" si="103"/>
        <v>47</v>
      </c>
      <c r="S310" s="391">
        <f t="shared" si="104"/>
        <v>49</v>
      </c>
    </row>
    <row r="311" spans="1:19" x14ac:dyDescent="0.15">
      <c r="A311" s="401" t="s">
        <v>186</v>
      </c>
      <c r="B311" s="400" t="s">
        <v>184</v>
      </c>
      <c r="C311" s="91" t="s">
        <v>191</v>
      </c>
      <c r="D311" s="399">
        <v>0</v>
      </c>
      <c r="E311" s="399">
        <v>0</v>
      </c>
      <c r="F311" s="399">
        <v>2</v>
      </c>
      <c r="G311" s="399">
        <v>4</v>
      </c>
      <c r="H311" s="399">
        <v>6</v>
      </c>
      <c r="I311" s="399">
        <v>8</v>
      </c>
      <c r="J311" s="399">
        <v>2</v>
      </c>
      <c r="K311" s="399">
        <v>4</v>
      </c>
      <c r="L311" s="399">
        <f t="shared" si="97"/>
        <v>26</v>
      </c>
      <c r="M311" s="399">
        <f t="shared" si="98"/>
        <v>20</v>
      </c>
      <c r="N311" s="402">
        <f t="shared" si="99"/>
        <v>13</v>
      </c>
      <c r="O311" s="391">
        <f t="shared" si="100"/>
        <v>6</v>
      </c>
      <c r="P311" s="391">
        <f t="shared" si="101"/>
        <v>12</v>
      </c>
      <c r="Q311" s="391">
        <f t="shared" si="102"/>
        <v>20</v>
      </c>
      <c r="R311" s="391">
        <f t="shared" si="103"/>
        <v>20</v>
      </c>
      <c r="S311" s="391">
        <f t="shared" si="104"/>
        <v>20</v>
      </c>
    </row>
    <row r="312" spans="1:19" x14ac:dyDescent="0.15">
      <c r="A312" s="401" t="s">
        <v>185</v>
      </c>
      <c r="B312" s="400" t="s">
        <v>184</v>
      </c>
      <c r="C312" s="91" t="s">
        <v>191</v>
      </c>
      <c r="D312" s="399">
        <v>0</v>
      </c>
      <c r="E312" s="399">
        <v>2</v>
      </c>
      <c r="F312" s="399">
        <v>2</v>
      </c>
      <c r="G312" s="399">
        <v>4</v>
      </c>
      <c r="H312" s="399">
        <v>2</v>
      </c>
      <c r="I312" s="399">
        <v>2</v>
      </c>
      <c r="J312" s="399">
        <v>3</v>
      </c>
      <c r="K312" s="399">
        <v>5</v>
      </c>
      <c r="L312" s="399">
        <f t="shared" si="97"/>
        <v>20</v>
      </c>
      <c r="M312" s="399">
        <f t="shared" si="98"/>
        <v>12</v>
      </c>
      <c r="N312" s="402">
        <f t="shared" si="99"/>
        <v>10</v>
      </c>
      <c r="O312" s="391">
        <f t="shared" si="100"/>
        <v>8</v>
      </c>
      <c r="P312" s="391">
        <f t="shared" si="101"/>
        <v>10</v>
      </c>
      <c r="Q312" s="391">
        <f t="shared" si="102"/>
        <v>10</v>
      </c>
      <c r="R312" s="391">
        <f t="shared" si="103"/>
        <v>11</v>
      </c>
      <c r="S312" s="391">
        <f t="shared" si="104"/>
        <v>12</v>
      </c>
    </row>
    <row r="313" spans="1:19" x14ac:dyDescent="0.15">
      <c r="A313" s="401" t="s">
        <v>183</v>
      </c>
      <c r="B313" s="400" t="s">
        <v>182</v>
      </c>
      <c r="C313" s="91" t="s">
        <v>191</v>
      </c>
      <c r="D313" s="399">
        <v>1</v>
      </c>
      <c r="E313" s="399">
        <v>7</v>
      </c>
      <c r="F313" s="399">
        <v>17</v>
      </c>
      <c r="G313" s="399">
        <v>16</v>
      </c>
      <c r="H313" s="399">
        <v>21</v>
      </c>
      <c r="I313" s="399">
        <v>33</v>
      </c>
      <c r="J313" s="399">
        <v>20</v>
      </c>
      <c r="K313" s="399">
        <v>23</v>
      </c>
      <c r="L313" s="399">
        <f t="shared" si="97"/>
        <v>138</v>
      </c>
      <c r="M313" s="399">
        <f t="shared" si="98"/>
        <v>97</v>
      </c>
      <c r="N313" s="402">
        <f t="shared" si="99"/>
        <v>69</v>
      </c>
      <c r="O313" s="391">
        <f t="shared" si="100"/>
        <v>41</v>
      </c>
      <c r="P313" s="391">
        <f t="shared" si="101"/>
        <v>61</v>
      </c>
      <c r="Q313" s="391">
        <f t="shared" si="102"/>
        <v>87</v>
      </c>
      <c r="R313" s="391">
        <f t="shared" si="103"/>
        <v>90</v>
      </c>
      <c r="S313" s="391">
        <f t="shared" si="104"/>
        <v>97</v>
      </c>
    </row>
    <row r="314" spans="1:19" x14ac:dyDescent="0.15">
      <c r="A314" s="401" t="s">
        <v>181</v>
      </c>
      <c r="B314" s="400" t="s">
        <v>180</v>
      </c>
      <c r="C314" s="91" t="s">
        <v>191</v>
      </c>
      <c r="D314" s="399">
        <v>0</v>
      </c>
      <c r="E314" s="399">
        <v>2</v>
      </c>
      <c r="F314" s="399">
        <v>2</v>
      </c>
      <c r="G314" s="399">
        <v>7</v>
      </c>
      <c r="H314" s="399">
        <v>3</v>
      </c>
      <c r="I314" s="399">
        <v>9</v>
      </c>
      <c r="J314" s="399">
        <v>5</v>
      </c>
      <c r="K314" s="399">
        <v>6</v>
      </c>
      <c r="L314" s="399">
        <f t="shared" si="97"/>
        <v>34</v>
      </c>
      <c r="M314" s="399">
        <f t="shared" si="98"/>
        <v>24</v>
      </c>
      <c r="N314" s="402">
        <f t="shared" si="99"/>
        <v>17</v>
      </c>
      <c r="O314" s="391">
        <f t="shared" si="100"/>
        <v>11</v>
      </c>
      <c r="P314" s="391">
        <f t="shared" si="101"/>
        <v>14</v>
      </c>
      <c r="Q314" s="391">
        <f t="shared" si="102"/>
        <v>21</v>
      </c>
      <c r="R314" s="391">
        <f t="shared" si="103"/>
        <v>24</v>
      </c>
      <c r="S314" s="391">
        <f t="shared" si="104"/>
        <v>23</v>
      </c>
    </row>
    <row r="315" spans="1:19" x14ac:dyDescent="0.15">
      <c r="A315" s="401" t="s">
        <v>179</v>
      </c>
      <c r="B315" s="400" t="s">
        <v>177</v>
      </c>
      <c r="C315" s="91" t="s">
        <v>191</v>
      </c>
      <c r="D315" s="399">
        <v>2</v>
      </c>
      <c r="E315" s="399">
        <v>2</v>
      </c>
      <c r="F315" s="399">
        <v>6</v>
      </c>
      <c r="G315" s="399">
        <v>8</v>
      </c>
      <c r="H315" s="399">
        <v>11</v>
      </c>
      <c r="I315" s="399">
        <v>16</v>
      </c>
      <c r="J315" s="399">
        <v>8</v>
      </c>
      <c r="K315" s="399">
        <v>5</v>
      </c>
      <c r="L315" s="399">
        <f t="shared" si="97"/>
        <v>58</v>
      </c>
      <c r="M315" s="399">
        <f t="shared" si="98"/>
        <v>43</v>
      </c>
      <c r="N315" s="402">
        <f t="shared" si="99"/>
        <v>29</v>
      </c>
      <c r="O315" s="391">
        <f t="shared" si="100"/>
        <v>18</v>
      </c>
      <c r="P315" s="391">
        <f t="shared" si="101"/>
        <v>27</v>
      </c>
      <c r="Q315" s="391">
        <f t="shared" si="102"/>
        <v>41</v>
      </c>
      <c r="R315" s="391">
        <f t="shared" si="103"/>
        <v>43</v>
      </c>
      <c r="S315" s="391">
        <f t="shared" si="104"/>
        <v>40</v>
      </c>
    </row>
    <row r="316" spans="1:19" x14ac:dyDescent="0.15">
      <c r="A316" s="401" t="s">
        <v>178</v>
      </c>
      <c r="B316" s="400" t="s">
        <v>177</v>
      </c>
      <c r="C316" s="91" t="s">
        <v>191</v>
      </c>
      <c r="D316" s="399">
        <v>2</v>
      </c>
      <c r="E316" s="399">
        <v>1</v>
      </c>
      <c r="F316" s="399">
        <v>2</v>
      </c>
      <c r="G316" s="399">
        <v>3</v>
      </c>
      <c r="H316" s="399">
        <v>3</v>
      </c>
      <c r="I316" s="399">
        <v>4</v>
      </c>
      <c r="J316" s="399">
        <v>3</v>
      </c>
      <c r="K316" s="399">
        <v>1</v>
      </c>
      <c r="L316" s="399">
        <f t="shared" si="97"/>
        <v>19</v>
      </c>
      <c r="M316" s="399">
        <f t="shared" si="98"/>
        <v>13</v>
      </c>
      <c r="N316" s="402">
        <f t="shared" si="99"/>
        <v>9.5</v>
      </c>
      <c r="O316" s="391">
        <f t="shared" si="100"/>
        <v>8</v>
      </c>
      <c r="P316" s="391">
        <f t="shared" si="101"/>
        <v>9</v>
      </c>
      <c r="Q316" s="391">
        <f t="shared" si="102"/>
        <v>12</v>
      </c>
      <c r="R316" s="391">
        <f t="shared" si="103"/>
        <v>13</v>
      </c>
      <c r="S316" s="391">
        <f t="shared" si="104"/>
        <v>11</v>
      </c>
    </row>
    <row r="317" spans="1:19" x14ac:dyDescent="0.15">
      <c r="A317" s="401" t="s">
        <v>176</v>
      </c>
      <c r="B317" s="400" t="s">
        <v>173</v>
      </c>
      <c r="C317" s="91" t="s">
        <v>191</v>
      </c>
      <c r="D317" s="399">
        <v>0</v>
      </c>
      <c r="E317" s="399">
        <v>0</v>
      </c>
      <c r="F317" s="399">
        <v>0</v>
      </c>
      <c r="G317" s="399">
        <v>0</v>
      </c>
      <c r="H317" s="399">
        <v>0</v>
      </c>
      <c r="I317" s="399">
        <v>0</v>
      </c>
      <c r="J317" s="399">
        <v>1</v>
      </c>
      <c r="K317" s="399">
        <v>0</v>
      </c>
      <c r="L317" s="399">
        <f t="shared" si="97"/>
        <v>1</v>
      </c>
      <c r="M317" s="399">
        <f t="shared" si="98"/>
        <v>1</v>
      </c>
      <c r="N317" s="402">
        <f t="shared" si="99"/>
        <v>0.5</v>
      </c>
      <c r="O317" s="391">
        <f t="shared" si="100"/>
        <v>0</v>
      </c>
      <c r="P317" s="391">
        <f t="shared" si="101"/>
        <v>0</v>
      </c>
      <c r="Q317" s="391">
        <f t="shared" si="102"/>
        <v>0</v>
      </c>
      <c r="R317" s="391">
        <f t="shared" si="103"/>
        <v>1</v>
      </c>
      <c r="S317" s="391">
        <f t="shared" si="104"/>
        <v>1</v>
      </c>
    </row>
    <row r="318" spans="1:19" x14ac:dyDescent="0.15">
      <c r="A318" s="401" t="s">
        <v>175</v>
      </c>
      <c r="B318" s="400" t="s">
        <v>173</v>
      </c>
      <c r="C318" s="91" t="s">
        <v>191</v>
      </c>
      <c r="D318" s="399">
        <v>0</v>
      </c>
      <c r="E318" s="399">
        <v>0</v>
      </c>
      <c r="F318" s="399">
        <v>0</v>
      </c>
      <c r="G318" s="399">
        <v>0</v>
      </c>
      <c r="H318" s="399">
        <v>0</v>
      </c>
      <c r="I318" s="399">
        <v>0</v>
      </c>
      <c r="J318" s="399">
        <v>1</v>
      </c>
      <c r="K318" s="399">
        <v>0</v>
      </c>
      <c r="L318" s="399">
        <f t="shared" si="97"/>
        <v>1</v>
      </c>
      <c r="M318" s="399">
        <f t="shared" si="98"/>
        <v>1</v>
      </c>
      <c r="N318" s="402">
        <f t="shared" si="99"/>
        <v>0.5</v>
      </c>
      <c r="O318" s="391">
        <f t="shared" si="100"/>
        <v>0</v>
      </c>
      <c r="P318" s="391">
        <f t="shared" si="101"/>
        <v>0</v>
      </c>
      <c r="Q318" s="391">
        <f t="shared" si="102"/>
        <v>0</v>
      </c>
      <c r="R318" s="391">
        <f t="shared" si="103"/>
        <v>1</v>
      </c>
      <c r="S318" s="391">
        <f t="shared" si="104"/>
        <v>1</v>
      </c>
    </row>
    <row r="319" spans="1:19" x14ac:dyDescent="0.15">
      <c r="A319" s="401" t="s">
        <v>174</v>
      </c>
      <c r="B319" s="400" t="s">
        <v>173</v>
      </c>
      <c r="C319" s="91" t="s">
        <v>191</v>
      </c>
      <c r="D319" s="399">
        <v>22</v>
      </c>
      <c r="E319" s="399">
        <v>25</v>
      </c>
      <c r="F319" s="399">
        <v>56</v>
      </c>
      <c r="G319" s="399">
        <v>54</v>
      </c>
      <c r="H319" s="399">
        <v>53</v>
      </c>
      <c r="I319" s="399">
        <v>8</v>
      </c>
      <c r="J319" s="399">
        <v>11</v>
      </c>
      <c r="K319" s="399">
        <v>9</v>
      </c>
      <c r="L319" s="399">
        <f t="shared" si="97"/>
        <v>238</v>
      </c>
      <c r="M319" s="399">
        <f t="shared" si="98"/>
        <v>188</v>
      </c>
      <c r="N319" s="402">
        <f t="shared" si="99"/>
        <v>119</v>
      </c>
      <c r="O319" s="391">
        <f t="shared" si="100"/>
        <v>157</v>
      </c>
      <c r="P319" s="391">
        <f t="shared" si="101"/>
        <v>188</v>
      </c>
      <c r="Q319" s="391">
        <f t="shared" si="102"/>
        <v>171</v>
      </c>
      <c r="R319" s="391">
        <f t="shared" si="103"/>
        <v>126</v>
      </c>
      <c r="S319" s="391">
        <f t="shared" si="104"/>
        <v>81</v>
      </c>
    </row>
    <row r="320" spans="1:19" x14ac:dyDescent="0.15">
      <c r="A320" s="401" t="s">
        <v>172</v>
      </c>
      <c r="B320" s="400" t="s">
        <v>167</v>
      </c>
      <c r="C320" s="91" t="s">
        <v>191</v>
      </c>
      <c r="D320" s="399">
        <v>6</v>
      </c>
      <c r="E320" s="399">
        <v>3</v>
      </c>
      <c r="F320" s="399">
        <v>8</v>
      </c>
      <c r="G320" s="399">
        <v>12</v>
      </c>
      <c r="H320" s="399">
        <v>11</v>
      </c>
      <c r="I320" s="399">
        <v>17</v>
      </c>
      <c r="J320" s="399">
        <v>11</v>
      </c>
      <c r="K320" s="399">
        <v>13</v>
      </c>
      <c r="L320" s="399">
        <f t="shared" si="97"/>
        <v>81</v>
      </c>
      <c r="M320" s="399">
        <f t="shared" si="98"/>
        <v>52</v>
      </c>
      <c r="N320" s="402">
        <f t="shared" si="99"/>
        <v>40.5</v>
      </c>
      <c r="O320" s="391">
        <f t="shared" si="100"/>
        <v>29</v>
      </c>
      <c r="P320" s="391">
        <f t="shared" si="101"/>
        <v>34</v>
      </c>
      <c r="Q320" s="391">
        <f t="shared" si="102"/>
        <v>48</v>
      </c>
      <c r="R320" s="391">
        <f t="shared" si="103"/>
        <v>51</v>
      </c>
      <c r="S320" s="391">
        <f t="shared" si="104"/>
        <v>52</v>
      </c>
    </row>
    <row r="321" spans="1:19" x14ac:dyDescent="0.15">
      <c r="A321" s="401" t="s">
        <v>171</v>
      </c>
      <c r="B321" s="400" t="s">
        <v>167</v>
      </c>
      <c r="C321" s="91" t="s">
        <v>191</v>
      </c>
      <c r="D321" s="399">
        <v>0</v>
      </c>
      <c r="E321" s="399">
        <v>1</v>
      </c>
      <c r="F321" s="399">
        <v>0</v>
      </c>
      <c r="G321" s="399">
        <v>0</v>
      </c>
      <c r="H321" s="399">
        <v>0</v>
      </c>
      <c r="I321" s="399">
        <v>2</v>
      </c>
      <c r="J321" s="399">
        <v>2</v>
      </c>
      <c r="K321" s="399">
        <v>0</v>
      </c>
      <c r="L321" s="399">
        <f t="shared" si="97"/>
        <v>5</v>
      </c>
      <c r="M321" s="399">
        <f t="shared" si="98"/>
        <v>4</v>
      </c>
      <c r="N321" s="402">
        <f t="shared" si="99"/>
        <v>2.5</v>
      </c>
      <c r="O321" s="391">
        <f t="shared" si="100"/>
        <v>1</v>
      </c>
      <c r="P321" s="391">
        <f t="shared" si="101"/>
        <v>1</v>
      </c>
      <c r="Q321" s="391">
        <f t="shared" si="102"/>
        <v>2</v>
      </c>
      <c r="R321" s="391">
        <f t="shared" si="103"/>
        <v>4</v>
      </c>
      <c r="S321" s="391">
        <f t="shared" si="104"/>
        <v>4</v>
      </c>
    </row>
    <row r="322" spans="1:19" x14ac:dyDescent="0.15">
      <c r="A322" s="401" t="s">
        <v>170</v>
      </c>
      <c r="B322" s="400" t="s">
        <v>167</v>
      </c>
      <c r="C322" s="91" t="s">
        <v>191</v>
      </c>
      <c r="D322" s="399">
        <v>1</v>
      </c>
      <c r="E322" s="399">
        <v>1</v>
      </c>
      <c r="F322" s="399">
        <v>0</v>
      </c>
      <c r="G322" s="399">
        <v>0</v>
      </c>
      <c r="H322" s="399">
        <v>0</v>
      </c>
      <c r="I322" s="399">
        <v>0</v>
      </c>
      <c r="J322" s="399">
        <v>0</v>
      </c>
      <c r="K322" s="399">
        <v>0</v>
      </c>
      <c r="L322" s="399">
        <f t="shared" si="97"/>
        <v>2</v>
      </c>
      <c r="M322" s="399">
        <f t="shared" si="98"/>
        <v>2</v>
      </c>
      <c r="N322" s="402">
        <f t="shared" si="99"/>
        <v>1</v>
      </c>
      <c r="O322" s="391">
        <f t="shared" si="100"/>
        <v>2</v>
      </c>
      <c r="P322" s="391">
        <f t="shared" si="101"/>
        <v>1</v>
      </c>
      <c r="Q322" s="391">
        <f t="shared" si="102"/>
        <v>0</v>
      </c>
      <c r="R322" s="391">
        <f t="shared" si="103"/>
        <v>0</v>
      </c>
      <c r="S322" s="391">
        <f t="shared" si="104"/>
        <v>0</v>
      </c>
    </row>
    <row r="323" spans="1:19" x14ac:dyDescent="0.15">
      <c r="A323" s="401" t="s">
        <v>169</v>
      </c>
      <c r="B323" s="400" t="s">
        <v>167</v>
      </c>
      <c r="C323" s="91" t="s">
        <v>191</v>
      </c>
      <c r="D323" s="399">
        <v>2</v>
      </c>
      <c r="E323" s="399">
        <v>2</v>
      </c>
      <c r="F323" s="399">
        <v>3</v>
      </c>
      <c r="G323" s="399">
        <v>2</v>
      </c>
      <c r="H323" s="399">
        <v>4</v>
      </c>
      <c r="I323" s="399">
        <v>3</v>
      </c>
      <c r="J323" s="399">
        <v>7</v>
      </c>
      <c r="K323" s="399">
        <v>6</v>
      </c>
      <c r="L323" s="399">
        <f t="shared" si="97"/>
        <v>29</v>
      </c>
      <c r="M323" s="399">
        <f t="shared" si="98"/>
        <v>20</v>
      </c>
      <c r="N323" s="402">
        <f t="shared" si="99"/>
        <v>14.5</v>
      </c>
      <c r="O323" s="391">
        <f t="shared" si="100"/>
        <v>9</v>
      </c>
      <c r="P323" s="391">
        <f t="shared" si="101"/>
        <v>11</v>
      </c>
      <c r="Q323" s="391">
        <f t="shared" si="102"/>
        <v>12</v>
      </c>
      <c r="R323" s="391">
        <f t="shared" si="103"/>
        <v>16</v>
      </c>
      <c r="S323" s="391">
        <f t="shared" si="104"/>
        <v>20</v>
      </c>
    </row>
    <row r="324" spans="1:19" x14ac:dyDescent="0.15">
      <c r="A324" s="401" t="s">
        <v>168</v>
      </c>
      <c r="B324" s="400" t="s">
        <v>167</v>
      </c>
      <c r="C324" s="91" t="s">
        <v>191</v>
      </c>
      <c r="D324" s="399">
        <v>2</v>
      </c>
      <c r="E324" s="399">
        <v>0</v>
      </c>
      <c r="F324" s="399">
        <v>3</v>
      </c>
      <c r="G324" s="399">
        <v>1</v>
      </c>
      <c r="H324" s="399">
        <v>4</v>
      </c>
      <c r="I324" s="399">
        <v>2</v>
      </c>
      <c r="J324" s="399">
        <v>1</v>
      </c>
      <c r="K324" s="399">
        <v>0</v>
      </c>
      <c r="L324" s="399">
        <f t="shared" si="97"/>
        <v>13</v>
      </c>
      <c r="M324" s="399">
        <f t="shared" si="98"/>
        <v>10</v>
      </c>
      <c r="N324" s="402">
        <f t="shared" si="99"/>
        <v>6.5</v>
      </c>
      <c r="O324" s="391">
        <f t="shared" si="100"/>
        <v>6</v>
      </c>
      <c r="P324" s="391">
        <f t="shared" si="101"/>
        <v>8</v>
      </c>
      <c r="Q324" s="391">
        <f t="shared" si="102"/>
        <v>10</v>
      </c>
      <c r="R324" s="391">
        <f t="shared" si="103"/>
        <v>8</v>
      </c>
      <c r="S324" s="391">
        <f t="shared" si="104"/>
        <v>7</v>
      </c>
    </row>
    <row r="325" spans="1:19" x14ac:dyDescent="0.15">
      <c r="A325" s="401" t="s">
        <v>166</v>
      </c>
      <c r="B325" s="400" t="s">
        <v>165</v>
      </c>
      <c r="C325" s="91" t="s">
        <v>191</v>
      </c>
      <c r="D325" s="399">
        <v>3</v>
      </c>
      <c r="E325" s="399">
        <v>0</v>
      </c>
      <c r="F325" s="399">
        <v>2</v>
      </c>
      <c r="G325" s="399">
        <v>1</v>
      </c>
      <c r="H325" s="399">
        <v>5</v>
      </c>
      <c r="I325" s="399">
        <v>4</v>
      </c>
      <c r="J325" s="399">
        <v>6</v>
      </c>
      <c r="K325" s="399">
        <v>1</v>
      </c>
      <c r="L325" s="399">
        <f t="shared" si="97"/>
        <v>22</v>
      </c>
      <c r="M325" s="399">
        <f t="shared" si="98"/>
        <v>16</v>
      </c>
      <c r="N325" s="402">
        <f t="shared" si="99"/>
        <v>11</v>
      </c>
      <c r="O325" s="391">
        <f t="shared" si="100"/>
        <v>6</v>
      </c>
      <c r="P325" s="391">
        <f t="shared" si="101"/>
        <v>8</v>
      </c>
      <c r="Q325" s="391">
        <f t="shared" si="102"/>
        <v>12</v>
      </c>
      <c r="R325" s="391">
        <f t="shared" si="103"/>
        <v>16</v>
      </c>
      <c r="S325" s="391">
        <f t="shared" si="104"/>
        <v>16</v>
      </c>
    </row>
    <row r="326" spans="1:19" x14ac:dyDescent="0.15">
      <c r="A326" s="401" t="s">
        <v>164</v>
      </c>
      <c r="B326" s="400" t="s">
        <v>158</v>
      </c>
      <c r="C326" s="91" t="s">
        <v>191</v>
      </c>
      <c r="D326" s="399">
        <v>0</v>
      </c>
      <c r="E326" s="399">
        <v>0</v>
      </c>
      <c r="F326" s="399">
        <v>0</v>
      </c>
      <c r="G326" s="399">
        <v>0</v>
      </c>
      <c r="H326" s="399">
        <v>0</v>
      </c>
      <c r="I326" s="399">
        <v>0</v>
      </c>
      <c r="J326" s="399">
        <v>0</v>
      </c>
      <c r="K326" s="399">
        <v>0</v>
      </c>
      <c r="L326" s="399">
        <f t="shared" si="97"/>
        <v>0</v>
      </c>
      <c r="M326" s="399">
        <f t="shared" si="98"/>
        <v>0</v>
      </c>
      <c r="N326" s="402">
        <f t="shared" si="99"/>
        <v>0</v>
      </c>
      <c r="O326" s="391">
        <f t="shared" si="100"/>
        <v>0</v>
      </c>
      <c r="P326" s="391">
        <f t="shared" si="101"/>
        <v>0</v>
      </c>
      <c r="Q326" s="391">
        <f t="shared" si="102"/>
        <v>0</v>
      </c>
      <c r="R326" s="391">
        <f t="shared" si="103"/>
        <v>0</v>
      </c>
      <c r="S326" s="391">
        <f t="shared" si="104"/>
        <v>0</v>
      </c>
    </row>
    <row r="327" spans="1:19" x14ac:dyDescent="0.15">
      <c r="A327" s="401" t="s">
        <v>163</v>
      </c>
      <c r="B327" s="400" t="s">
        <v>162</v>
      </c>
      <c r="C327" s="91" t="s">
        <v>191</v>
      </c>
      <c r="D327" s="399">
        <v>1</v>
      </c>
      <c r="E327" s="399">
        <v>0</v>
      </c>
      <c r="F327" s="399">
        <v>1</v>
      </c>
      <c r="G327" s="399">
        <v>2</v>
      </c>
      <c r="H327" s="399">
        <v>5</v>
      </c>
      <c r="I327" s="399">
        <v>2</v>
      </c>
      <c r="J327" s="399">
        <v>3</v>
      </c>
      <c r="K327" s="399">
        <v>4</v>
      </c>
      <c r="L327" s="399">
        <f t="shared" si="97"/>
        <v>18</v>
      </c>
      <c r="M327" s="399">
        <f t="shared" si="98"/>
        <v>14</v>
      </c>
      <c r="N327" s="402">
        <f t="shared" si="99"/>
        <v>9</v>
      </c>
      <c r="O327" s="391">
        <f t="shared" si="100"/>
        <v>4</v>
      </c>
      <c r="P327" s="391">
        <f t="shared" si="101"/>
        <v>8</v>
      </c>
      <c r="Q327" s="391">
        <f t="shared" si="102"/>
        <v>10</v>
      </c>
      <c r="R327" s="391">
        <f t="shared" si="103"/>
        <v>12</v>
      </c>
      <c r="S327" s="391">
        <f t="shared" si="104"/>
        <v>14</v>
      </c>
    </row>
    <row r="328" spans="1:19" x14ac:dyDescent="0.15">
      <c r="A328" s="401" t="s">
        <v>161</v>
      </c>
      <c r="B328" s="400" t="s">
        <v>158</v>
      </c>
      <c r="C328" s="91" t="s">
        <v>191</v>
      </c>
      <c r="D328" s="399">
        <v>1</v>
      </c>
      <c r="E328" s="399">
        <v>1</v>
      </c>
      <c r="F328" s="399">
        <v>3</v>
      </c>
      <c r="G328" s="399">
        <v>0</v>
      </c>
      <c r="H328" s="399">
        <v>1</v>
      </c>
      <c r="I328" s="399">
        <v>1</v>
      </c>
      <c r="J328" s="399">
        <v>1</v>
      </c>
      <c r="K328" s="399">
        <v>2</v>
      </c>
      <c r="L328" s="399">
        <f t="shared" si="97"/>
        <v>10</v>
      </c>
      <c r="M328" s="399">
        <f t="shared" si="98"/>
        <v>5</v>
      </c>
      <c r="N328" s="402">
        <f t="shared" si="99"/>
        <v>5</v>
      </c>
      <c r="O328" s="391">
        <f t="shared" si="100"/>
        <v>5</v>
      </c>
      <c r="P328" s="391">
        <f t="shared" si="101"/>
        <v>5</v>
      </c>
      <c r="Q328" s="391">
        <f t="shared" si="102"/>
        <v>5</v>
      </c>
      <c r="R328" s="391">
        <f t="shared" si="103"/>
        <v>3</v>
      </c>
      <c r="S328" s="391">
        <f t="shared" si="104"/>
        <v>5</v>
      </c>
    </row>
    <row r="329" spans="1:19" x14ac:dyDescent="0.15">
      <c r="A329" s="401" t="s">
        <v>160</v>
      </c>
      <c r="B329" s="400" t="s">
        <v>158</v>
      </c>
      <c r="C329" s="91" t="s">
        <v>191</v>
      </c>
      <c r="D329" s="399">
        <v>1</v>
      </c>
      <c r="E329" s="399">
        <v>0</v>
      </c>
      <c r="F329" s="399">
        <v>0</v>
      </c>
      <c r="G329" s="399">
        <v>1</v>
      </c>
      <c r="H329" s="399">
        <v>0</v>
      </c>
      <c r="I329" s="399">
        <v>1</v>
      </c>
      <c r="J329" s="399">
        <v>1</v>
      </c>
      <c r="K329" s="399">
        <v>1</v>
      </c>
      <c r="L329" s="399">
        <f t="shared" si="97"/>
        <v>5</v>
      </c>
      <c r="M329" s="399">
        <f t="shared" si="98"/>
        <v>3</v>
      </c>
      <c r="N329" s="402">
        <f t="shared" si="99"/>
        <v>2.5</v>
      </c>
      <c r="O329" s="391">
        <f t="shared" si="100"/>
        <v>2</v>
      </c>
      <c r="P329" s="391">
        <f t="shared" si="101"/>
        <v>1</v>
      </c>
      <c r="Q329" s="391">
        <f t="shared" si="102"/>
        <v>2</v>
      </c>
      <c r="R329" s="391">
        <f t="shared" si="103"/>
        <v>3</v>
      </c>
      <c r="S329" s="391">
        <f t="shared" si="104"/>
        <v>3</v>
      </c>
    </row>
    <row r="330" spans="1:19" x14ac:dyDescent="0.15">
      <c r="A330" s="401" t="s">
        <v>159</v>
      </c>
      <c r="B330" s="400" t="s">
        <v>158</v>
      </c>
      <c r="C330" s="91" t="s">
        <v>191</v>
      </c>
      <c r="D330" s="399">
        <v>5</v>
      </c>
      <c r="E330" s="399">
        <v>2</v>
      </c>
      <c r="F330" s="399">
        <v>4</v>
      </c>
      <c r="G330" s="399">
        <v>12</v>
      </c>
      <c r="H330" s="399">
        <v>6</v>
      </c>
      <c r="I330" s="399">
        <v>7</v>
      </c>
      <c r="J330" s="399">
        <v>9</v>
      </c>
      <c r="K330" s="399">
        <v>14</v>
      </c>
      <c r="L330" s="399">
        <f t="shared" si="97"/>
        <v>59</v>
      </c>
      <c r="M330" s="399">
        <f t="shared" si="98"/>
        <v>36</v>
      </c>
      <c r="N330" s="402">
        <f t="shared" si="99"/>
        <v>29.5</v>
      </c>
      <c r="O330" s="391">
        <f t="shared" si="100"/>
        <v>23</v>
      </c>
      <c r="P330" s="391">
        <f t="shared" si="101"/>
        <v>24</v>
      </c>
      <c r="Q330" s="391">
        <f t="shared" si="102"/>
        <v>29</v>
      </c>
      <c r="R330" s="391">
        <f t="shared" si="103"/>
        <v>34</v>
      </c>
      <c r="S330" s="391">
        <f t="shared" si="104"/>
        <v>36</v>
      </c>
    </row>
    <row r="331" spans="1:19" x14ac:dyDescent="0.15">
      <c r="A331" s="401" t="s">
        <v>157</v>
      </c>
      <c r="B331" s="400" t="s">
        <v>151</v>
      </c>
      <c r="C331" s="91" t="s">
        <v>191</v>
      </c>
      <c r="D331" s="399">
        <v>0</v>
      </c>
      <c r="E331" s="399">
        <v>6</v>
      </c>
      <c r="F331" s="399">
        <v>4</v>
      </c>
      <c r="G331" s="399">
        <v>1</v>
      </c>
      <c r="H331" s="399">
        <v>2</v>
      </c>
      <c r="I331" s="399">
        <v>3</v>
      </c>
      <c r="J331" s="399">
        <v>3</v>
      </c>
      <c r="K331" s="399">
        <v>4</v>
      </c>
      <c r="L331" s="399">
        <f t="shared" si="97"/>
        <v>23</v>
      </c>
      <c r="M331" s="399">
        <f t="shared" si="98"/>
        <v>13</v>
      </c>
      <c r="N331" s="402">
        <f t="shared" si="99"/>
        <v>11.5</v>
      </c>
      <c r="O331" s="391">
        <f t="shared" si="100"/>
        <v>11</v>
      </c>
      <c r="P331" s="391">
        <f t="shared" si="101"/>
        <v>13</v>
      </c>
      <c r="Q331" s="391">
        <f t="shared" si="102"/>
        <v>10</v>
      </c>
      <c r="R331" s="391">
        <f t="shared" si="103"/>
        <v>9</v>
      </c>
      <c r="S331" s="391">
        <f t="shared" si="104"/>
        <v>12</v>
      </c>
    </row>
    <row r="332" spans="1:19" x14ac:dyDescent="0.15">
      <c r="A332" s="401" t="s">
        <v>156</v>
      </c>
      <c r="B332" s="400" t="s">
        <v>155</v>
      </c>
      <c r="C332" s="91" t="s">
        <v>191</v>
      </c>
      <c r="D332" s="399">
        <v>2</v>
      </c>
      <c r="E332" s="399">
        <v>2</v>
      </c>
      <c r="F332" s="399">
        <v>1</v>
      </c>
      <c r="G332" s="399">
        <v>2</v>
      </c>
      <c r="H332" s="399">
        <v>2</v>
      </c>
      <c r="I332" s="399">
        <v>2</v>
      </c>
      <c r="J332" s="399">
        <v>4</v>
      </c>
      <c r="K332" s="399">
        <v>2</v>
      </c>
      <c r="L332" s="399">
        <f t="shared" si="97"/>
        <v>17</v>
      </c>
      <c r="M332" s="399">
        <f t="shared" si="98"/>
        <v>10</v>
      </c>
      <c r="N332" s="402">
        <f t="shared" si="99"/>
        <v>8.5</v>
      </c>
      <c r="O332" s="391">
        <f t="shared" si="100"/>
        <v>7</v>
      </c>
      <c r="P332" s="391">
        <f t="shared" si="101"/>
        <v>7</v>
      </c>
      <c r="Q332" s="391">
        <f t="shared" si="102"/>
        <v>7</v>
      </c>
      <c r="R332" s="391">
        <f t="shared" si="103"/>
        <v>10</v>
      </c>
      <c r="S332" s="391">
        <f t="shared" si="104"/>
        <v>10</v>
      </c>
    </row>
    <row r="333" spans="1:19" x14ac:dyDescent="0.15">
      <c r="A333" s="401" t="s">
        <v>154</v>
      </c>
      <c r="B333" s="400" t="s">
        <v>153</v>
      </c>
      <c r="C333" s="91" t="s">
        <v>191</v>
      </c>
      <c r="D333" s="399">
        <v>2</v>
      </c>
      <c r="E333" s="399">
        <v>5</v>
      </c>
      <c r="F333" s="399">
        <v>8</v>
      </c>
      <c r="G333" s="399">
        <v>5</v>
      </c>
      <c r="H333" s="399">
        <v>9</v>
      </c>
      <c r="I333" s="399">
        <v>5</v>
      </c>
      <c r="J333" s="399">
        <v>7</v>
      </c>
      <c r="K333" s="399">
        <v>6</v>
      </c>
      <c r="L333" s="399">
        <f t="shared" si="97"/>
        <v>47</v>
      </c>
      <c r="M333" s="399">
        <f t="shared" si="98"/>
        <v>27</v>
      </c>
      <c r="N333" s="402">
        <f t="shared" si="99"/>
        <v>23.5</v>
      </c>
      <c r="O333" s="391">
        <f t="shared" si="100"/>
        <v>20</v>
      </c>
      <c r="P333" s="391">
        <f t="shared" si="101"/>
        <v>27</v>
      </c>
      <c r="Q333" s="391">
        <f t="shared" si="102"/>
        <v>27</v>
      </c>
      <c r="R333" s="391">
        <f t="shared" si="103"/>
        <v>26</v>
      </c>
      <c r="S333" s="391">
        <f t="shared" si="104"/>
        <v>27</v>
      </c>
    </row>
    <row r="334" spans="1:19" x14ac:dyDescent="0.15">
      <c r="A334" s="401" t="s">
        <v>152</v>
      </c>
      <c r="B334" s="400" t="s">
        <v>151</v>
      </c>
      <c r="C334" s="91" t="s">
        <v>191</v>
      </c>
      <c r="D334" s="399">
        <v>0</v>
      </c>
      <c r="E334" s="399">
        <v>0</v>
      </c>
      <c r="F334" s="399">
        <v>0</v>
      </c>
      <c r="G334" s="399">
        <v>1</v>
      </c>
      <c r="H334" s="399">
        <v>1</v>
      </c>
      <c r="I334" s="399">
        <v>1</v>
      </c>
      <c r="J334" s="399">
        <v>0</v>
      </c>
      <c r="K334" s="399">
        <v>1</v>
      </c>
      <c r="L334" s="399">
        <f t="shared" si="97"/>
        <v>4</v>
      </c>
      <c r="M334" s="399">
        <f t="shared" si="98"/>
        <v>3</v>
      </c>
      <c r="N334" s="402">
        <f t="shared" si="99"/>
        <v>2</v>
      </c>
      <c r="O334" s="391">
        <f t="shared" si="100"/>
        <v>1</v>
      </c>
      <c r="P334" s="391">
        <f t="shared" si="101"/>
        <v>2</v>
      </c>
      <c r="Q334" s="391">
        <f t="shared" si="102"/>
        <v>3</v>
      </c>
      <c r="R334" s="391">
        <f t="shared" si="103"/>
        <v>3</v>
      </c>
      <c r="S334" s="391">
        <f t="shared" si="104"/>
        <v>3</v>
      </c>
    </row>
    <row r="335" spans="1:19" x14ac:dyDescent="0.15">
      <c r="A335" s="401" t="s">
        <v>20</v>
      </c>
      <c r="B335" s="400" t="s">
        <v>150</v>
      </c>
      <c r="C335" s="91" t="s">
        <v>191</v>
      </c>
      <c r="D335" s="399">
        <v>29</v>
      </c>
      <c r="E335" s="399">
        <v>46</v>
      </c>
      <c r="F335" s="399">
        <v>39</v>
      </c>
      <c r="G335" s="399">
        <v>50</v>
      </c>
      <c r="H335" s="399">
        <v>67</v>
      </c>
      <c r="I335" s="399">
        <v>47</v>
      </c>
      <c r="J335" s="399">
        <v>39</v>
      </c>
      <c r="K335" s="399">
        <v>29</v>
      </c>
      <c r="L335" s="398">
        <f t="shared" si="97"/>
        <v>346</v>
      </c>
      <c r="M335" s="398">
        <f t="shared" si="98"/>
        <v>203</v>
      </c>
      <c r="N335" s="397">
        <f t="shared" si="99"/>
        <v>173</v>
      </c>
      <c r="O335" s="391">
        <f t="shared" si="100"/>
        <v>164</v>
      </c>
      <c r="P335" s="391">
        <f t="shared" si="101"/>
        <v>202</v>
      </c>
      <c r="Q335" s="391">
        <f t="shared" si="102"/>
        <v>203</v>
      </c>
      <c r="R335" s="391">
        <f t="shared" si="103"/>
        <v>203</v>
      </c>
      <c r="S335" s="391">
        <f t="shared" si="104"/>
        <v>182</v>
      </c>
    </row>
    <row r="336" spans="1:19" x14ac:dyDescent="0.15">
      <c r="A336" s="401" t="s">
        <v>149</v>
      </c>
      <c r="B336" s="400" t="s">
        <v>148</v>
      </c>
      <c r="C336" s="91" t="s">
        <v>191</v>
      </c>
      <c r="D336" s="399">
        <v>0</v>
      </c>
      <c r="E336" s="399">
        <v>1</v>
      </c>
      <c r="F336" s="399">
        <v>0</v>
      </c>
      <c r="G336" s="399">
        <v>1</v>
      </c>
      <c r="H336" s="399">
        <v>0</v>
      </c>
      <c r="I336" s="399">
        <v>2</v>
      </c>
      <c r="J336" s="399">
        <v>0</v>
      </c>
      <c r="K336" s="399">
        <v>1</v>
      </c>
      <c r="L336" s="398">
        <f t="shared" si="97"/>
        <v>5</v>
      </c>
      <c r="M336" s="398">
        <f t="shared" si="98"/>
        <v>3</v>
      </c>
      <c r="N336" s="397">
        <f t="shared" si="99"/>
        <v>2.5</v>
      </c>
      <c r="O336" s="391">
        <f t="shared" si="100"/>
        <v>2</v>
      </c>
      <c r="P336" s="391">
        <f t="shared" si="101"/>
        <v>2</v>
      </c>
      <c r="Q336" s="391">
        <f t="shared" si="102"/>
        <v>3</v>
      </c>
      <c r="R336" s="391">
        <f t="shared" si="103"/>
        <v>3</v>
      </c>
      <c r="S336" s="391">
        <f t="shared" si="104"/>
        <v>3</v>
      </c>
    </row>
    <row r="337" spans="1:19" ht="22.5" customHeight="1" x14ac:dyDescent="0.15">
      <c r="A337" s="407" t="s">
        <v>92</v>
      </c>
      <c r="B337" s="406" t="s">
        <v>190</v>
      </c>
      <c r="C337" s="405"/>
      <c r="D337" s="404">
        <f t="shared" ref="D337:K337" si="105">SUM(D309:D336)</f>
        <v>93</v>
      </c>
      <c r="E337" s="404">
        <f t="shared" si="105"/>
        <v>131</v>
      </c>
      <c r="F337" s="404">
        <f t="shared" si="105"/>
        <v>201</v>
      </c>
      <c r="G337" s="404">
        <f t="shared" si="105"/>
        <v>237</v>
      </c>
      <c r="H337" s="404">
        <f t="shared" si="105"/>
        <v>267</v>
      </c>
      <c r="I337" s="404">
        <f t="shared" si="105"/>
        <v>236</v>
      </c>
      <c r="J337" s="404">
        <f t="shared" si="105"/>
        <v>192</v>
      </c>
      <c r="K337" s="404">
        <f t="shared" si="105"/>
        <v>174</v>
      </c>
      <c r="L337" s="404">
        <f t="shared" si="97"/>
        <v>1531</v>
      </c>
      <c r="M337" s="404">
        <f t="shared" si="98"/>
        <v>941</v>
      </c>
      <c r="N337" s="403">
        <f t="shared" si="99"/>
        <v>765.5</v>
      </c>
      <c r="O337" s="391">
        <f t="shared" si="100"/>
        <v>662</v>
      </c>
      <c r="P337" s="391">
        <f t="shared" si="101"/>
        <v>836</v>
      </c>
      <c r="Q337" s="391">
        <f t="shared" si="102"/>
        <v>941</v>
      </c>
      <c r="R337" s="391">
        <f t="shared" si="103"/>
        <v>932</v>
      </c>
      <c r="S337" s="391">
        <f t="shared" si="104"/>
        <v>869</v>
      </c>
    </row>
    <row r="338" spans="1:19" x14ac:dyDescent="0.15">
      <c r="A338" s="401" t="s">
        <v>189</v>
      </c>
      <c r="B338" s="400" t="s">
        <v>188</v>
      </c>
      <c r="C338" s="91" t="s">
        <v>147</v>
      </c>
      <c r="D338" s="399">
        <v>4</v>
      </c>
      <c r="E338" s="399">
        <v>3</v>
      </c>
      <c r="F338" s="399">
        <v>3</v>
      </c>
      <c r="G338" s="399">
        <v>5</v>
      </c>
      <c r="H338" s="399">
        <v>10</v>
      </c>
      <c r="I338" s="399">
        <v>9</v>
      </c>
      <c r="J338" s="399">
        <v>3</v>
      </c>
      <c r="K338" s="399">
        <v>7</v>
      </c>
      <c r="L338" s="399">
        <f t="shared" si="97"/>
        <v>44</v>
      </c>
      <c r="M338" s="399">
        <f t="shared" si="98"/>
        <v>29</v>
      </c>
      <c r="N338" s="402">
        <f t="shared" si="99"/>
        <v>22</v>
      </c>
      <c r="O338" s="391">
        <f t="shared" si="100"/>
        <v>15</v>
      </c>
      <c r="P338" s="391">
        <f t="shared" si="101"/>
        <v>21</v>
      </c>
      <c r="Q338" s="391">
        <f t="shared" si="102"/>
        <v>27</v>
      </c>
      <c r="R338" s="391">
        <f t="shared" si="103"/>
        <v>27</v>
      </c>
      <c r="S338" s="391">
        <f t="shared" si="104"/>
        <v>29</v>
      </c>
    </row>
    <row r="339" spans="1:19" x14ac:dyDescent="0.15">
      <c r="A339" s="401" t="s">
        <v>187</v>
      </c>
      <c r="B339" s="400" t="s">
        <v>184</v>
      </c>
      <c r="C339" s="91" t="s">
        <v>147</v>
      </c>
      <c r="D339" s="399">
        <v>0</v>
      </c>
      <c r="E339" s="399">
        <v>3</v>
      </c>
      <c r="F339" s="399">
        <v>1</v>
      </c>
      <c r="G339" s="399">
        <v>1</v>
      </c>
      <c r="H339" s="399">
        <v>0</v>
      </c>
      <c r="I339" s="399">
        <v>1</v>
      </c>
      <c r="J339" s="399">
        <v>1</v>
      </c>
      <c r="K339" s="399">
        <v>0</v>
      </c>
      <c r="L339" s="399">
        <f t="shared" si="97"/>
        <v>7</v>
      </c>
      <c r="M339" s="399">
        <f t="shared" si="98"/>
        <v>5</v>
      </c>
      <c r="N339" s="402">
        <f t="shared" si="99"/>
        <v>3.5</v>
      </c>
      <c r="O339" s="391">
        <f t="shared" si="100"/>
        <v>5</v>
      </c>
      <c r="P339" s="391">
        <f t="shared" si="101"/>
        <v>5</v>
      </c>
      <c r="Q339" s="391">
        <f t="shared" si="102"/>
        <v>3</v>
      </c>
      <c r="R339" s="391">
        <f t="shared" si="103"/>
        <v>3</v>
      </c>
      <c r="S339" s="391">
        <f t="shared" si="104"/>
        <v>2</v>
      </c>
    </row>
    <row r="340" spans="1:19" x14ac:dyDescent="0.15">
      <c r="A340" s="401" t="s">
        <v>186</v>
      </c>
      <c r="B340" s="400" t="s">
        <v>184</v>
      </c>
      <c r="C340" s="91" t="s">
        <v>147</v>
      </c>
      <c r="D340" s="399">
        <v>0</v>
      </c>
      <c r="E340" s="399">
        <v>0</v>
      </c>
      <c r="F340" s="399">
        <v>2</v>
      </c>
      <c r="G340" s="399">
        <v>2</v>
      </c>
      <c r="H340" s="399">
        <v>3</v>
      </c>
      <c r="I340" s="399">
        <v>1</v>
      </c>
      <c r="J340" s="399">
        <v>3</v>
      </c>
      <c r="K340" s="399">
        <v>1</v>
      </c>
      <c r="L340" s="399">
        <f t="shared" si="97"/>
        <v>12</v>
      </c>
      <c r="M340" s="399">
        <f t="shared" si="98"/>
        <v>9</v>
      </c>
      <c r="N340" s="402">
        <f t="shared" si="99"/>
        <v>6</v>
      </c>
      <c r="O340" s="391">
        <f t="shared" si="100"/>
        <v>4</v>
      </c>
      <c r="P340" s="391">
        <f t="shared" si="101"/>
        <v>7</v>
      </c>
      <c r="Q340" s="391">
        <f t="shared" si="102"/>
        <v>8</v>
      </c>
      <c r="R340" s="391">
        <f t="shared" si="103"/>
        <v>9</v>
      </c>
      <c r="S340" s="391">
        <f t="shared" si="104"/>
        <v>8</v>
      </c>
    </row>
    <row r="341" spans="1:19" x14ac:dyDescent="0.15">
      <c r="A341" s="401" t="s">
        <v>185</v>
      </c>
      <c r="B341" s="400" t="s">
        <v>184</v>
      </c>
      <c r="C341" s="91" t="s">
        <v>147</v>
      </c>
      <c r="D341" s="399">
        <v>1</v>
      </c>
      <c r="E341" s="399">
        <v>0</v>
      </c>
      <c r="F341" s="399">
        <v>0</v>
      </c>
      <c r="G341" s="399">
        <v>2</v>
      </c>
      <c r="H341" s="399">
        <v>0</v>
      </c>
      <c r="I341" s="399">
        <v>0</v>
      </c>
      <c r="J341" s="399">
        <v>0</v>
      </c>
      <c r="K341" s="399">
        <v>0</v>
      </c>
      <c r="L341" s="399">
        <f t="shared" ref="L341:L372" si="106">SUM(D341:K341)</f>
        <v>3</v>
      </c>
      <c r="M341" s="399">
        <f t="shared" ref="M341:M366" si="107">MAX(O341:S341)</f>
        <v>3</v>
      </c>
      <c r="N341" s="402">
        <f t="shared" ref="N341:N366" si="108">SUM(D341:K341)/2</f>
        <v>1.5</v>
      </c>
      <c r="O341" s="391">
        <f t="shared" ref="O341:O366" si="109">SUM(D341:G341)</f>
        <v>3</v>
      </c>
      <c r="P341" s="391">
        <f t="shared" ref="P341:P366" si="110">SUM(E341:H341)</f>
        <v>2</v>
      </c>
      <c r="Q341" s="391">
        <f t="shared" ref="Q341:Q366" si="111">SUM(F341:I341)</f>
        <v>2</v>
      </c>
      <c r="R341" s="391">
        <f t="shared" ref="R341:R366" si="112">SUM(G341:J341)</f>
        <v>2</v>
      </c>
      <c r="S341" s="391">
        <f t="shared" ref="S341:S366" si="113">SUM(H341:K341)</f>
        <v>0</v>
      </c>
    </row>
    <row r="342" spans="1:19" x14ac:dyDescent="0.15">
      <c r="A342" s="401" t="s">
        <v>183</v>
      </c>
      <c r="B342" s="400" t="s">
        <v>182</v>
      </c>
      <c r="C342" s="91" t="s">
        <v>147</v>
      </c>
      <c r="D342" s="399">
        <v>1</v>
      </c>
      <c r="E342" s="399">
        <v>4</v>
      </c>
      <c r="F342" s="399">
        <v>4</v>
      </c>
      <c r="G342" s="399">
        <v>3</v>
      </c>
      <c r="H342" s="399">
        <v>2</v>
      </c>
      <c r="I342" s="399">
        <v>2</v>
      </c>
      <c r="J342" s="399">
        <v>6</v>
      </c>
      <c r="K342" s="399">
        <v>3</v>
      </c>
      <c r="L342" s="399">
        <f t="shared" si="106"/>
        <v>25</v>
      </c>
      <c r="M342" s="399">
        <f t="shared" si="107"/>
        <v>13</v>
      </c>
      <c r="N342" s="402">
        <f t="shared" si="108"/>
        <v>12.5</v>
      </c>
      <c r="O342" s="391">
        <f t="shared" si="109"/>
        <v>12</v>
      </c>
      <c r="P342" s="391">
        <f t="shared" si="110"/>
        <v>13</v>
      </c>
      <c r="Q342" s="391">
        <f t="shared" si="111"/>
        <v>11</v>
      </c>
      <c r="R342" s="391">
        <f t="shared" si="112"/>
        <v>13</v>
      </c>
      <c r="S342" s="391">
        <f t="shared" si="113"/>
        <v>13</v>
      </c>
    </row>
    <row r="343" spans="1:19" x14ac:dyDescent="0.15">
      <c r="A343" s="401" t="s">
        <v>181</v>
      </c>
      <c r="B343" s="400" t="s">
        <v>180</v>
      </c>
      <c r="C343" s="91" t="s">
        <v>147</v>
      </c>
      <c r="D343" s="399">
        <v>1</v>
      </c>
      <c r="E343" s="399">
        <v>1</v>
      </c>
      <c r="F343" s="399">
        <v>0</v>
      </c>
      <c r="G343" s="399">
        <v>0</v>
      </c>
      <c r="H343" s="399">
        <v>2</v>
      </c>
      <c r="I343" s="399">
        <v>1</v>
      </c>
      <c r="J343" s="399">
        <v>1</v>
      </c>
      <c r="K343" s="399">
        <v>2</v>
      </c>
      <c r="L343" s="399">
        <f t="shared" si="106"/>
        <v>8</v>
      </c>
      <c r="M343" s="399">
        <f t="shared" si="107"/>
        <v>6</v>
      </c>
      <c r="N343" s="402">
        <f t="shared" si="108"/>
        <v>4</v>
      </c>
      <c r="O343" s="391">
        <f t="shared" si="109"/>
        <v>2</v>
      </c>
      <c r="P343" s="391">
        <f t="shared" si="110"/>
        <v>3</v>
      </c>
      <c r="Q343" s="391">
        <f t="shared" si="111"/>
        <v>3</v>
      </c>
      <c r="R343" s="391">
        <f t="shared" si="112"/>
        <v>4</v>
      </c>
      <c r="S343" s="391">
        <f t="shared" si="113"/>
        <v>6</v>
      </c>
    </row>
    <row r="344" spans="1:19" x14ac:dyDescent="0.15">
      <c r="A344" s="401" t="s">
        <v>179</v>
      </c>
      <c r="B344" s="400" t="s">
        <v>177</v>
      </c>
      <c r="C344" s="91" t="s">
        <v>147</v>
      </c>
      <c r="D344" s="399">
        <v>1</v>
      </c>
      <c r="E344" s="399">
        <v>0</v>
      </c>
      <c r="F344" s="399">
        <v>0</v>
      </c>
      <c r="G344" s="399">
        <v>0</v>
      </c>
      <c r="H344" s="399">
        <v>0</v>
      </c>
      <c r="I344" s="399">
        <v>3</v>
      </c>
      <c r="J344" s="399">
        <v>2</v>
      </c>
      <c r="K344" s="399">
        <v>0</v>
      </c>
      <c r="L344" s="399">
        <f t="shared" si="106"/>
        <v>6</v>
      </c>
      <c r="M344" s="399">
        <f t="shared" si="107"/>
        <v>5</v>
      </c>
      <c r="N344" s="402">
        <f t="shared" si="108"/>
        <v>3</v>
      </c>
      <c r="O344" s="391">
        <f t="shared" si="109"/>
        <v>1</v>
      </c>
      <c r="P344" s="391">
        <f t="shared" si="110"/>
        <v>0</v>
      </c>
      <c r="Q344" s="391">
        <f t="shared" si="111"/>
        <v>3</v>
      </c>
      <c r="R344" s="391">
        <f t="shared" si="112"/>
        <v>5</v>
      </c>
      <c r="S344" s="391">
        <f t="shared" si="113"/>
        <v>5</v>
      </c>
    </row>
    <row r="345" spans="1:19" x14ac:dyDescent="0.15">
      <c r="A345" s="401" t="s">
        <v>178</v>
      </c>
      <c r="B345" s="400" t="s">
        <v>177</v>
      </c>
      <c r="C345" s="91" t="s">
        <v>147</v>
      </c>
      <c r="D345" s="399">
        <v>0</v>
      </c>
      <c r="E345" s="399">
        <v>0</v>
      </c>
      <c r="F345" s="399">
        <v>2</v>
      </c>
      <c r="G345" s="399">
        <v>0</v>
      </c>
      <c r="H345" s="399">
        <v>2</v>
      </c>
      <c r="I345" s="399">
        <v>0</v>
      </c>
      <c r="J345" s="399">
        <v>0</v>
      </c>
      <c r="K345" s="399">
        <v>2</v>
      </c>
      <c r="L345" s="399">
        <f t="shared" si="106"/>
        <v>6</v>
      </c>
      <c r="M345" s="399">
        <f t="shared" si="107"/>
        <v>4</v>
      </c>
      <c r="N345" s="402">
        <f t="shared" si="108"/>
        <v>3</v>
      </c>
      <c r="O345" s="391">
        <f t="shared" si="109"/>
        <v>2</v>
      </c>
      <c r="P345" s="391">
        <f t="shared" si="110"/>
        <v>4</v>
      </c>
      <c r="Q345" s="391">
        <f t="shared" si="111"/>
        <v>4</v>
      </c>
      <c r="R345" s="391">
        <f t="shared" si="112"/>
        <v>2</v>
      </c>
      <c r="S345" s="391">
        <f t="shared" si="113"/>
        <v>4</v>
      </c>
    </row>
    <row r="346" spans="1:19" x14ac:dyDescent="0.15">
      <c r="A346" s="401" t="s">
        <v>176</v>
      </c>
      <c r="B346" s="400" t="s">
        <v>173</v>
      </c>
      <c r="C346" s="91" t="s">
        <v>147</v>
      </c>
      <c r="D346" s="399">
        <v>0</v>
      </c>
      <c r="E346" s="399">
        <v>0</v>
      </c>
      <c r="F346" s="399">
        <v>0</v>
      </c>
      <c r="G346" s="399">
        <v>0</v>
      </c>
      <c r="H346" s="399">
        <v>1</v>
      </c>
      <c r="I346" s="399">
        <v>0</v>
      </c>
      <c r="J346" s="399">
        <v>1</v>
      </c>
      <c r="K346" s="399">
        <v>0</v>
      </c>
      <c r="L346" s="399">
        <f t="shared" si="106"/>
        <v>2</v>
      </c>
      <c r="M346" s="399">
        <f t="shared" si="107"/>
        <v>2</v>
      </c>
      <c r="N346" s="402">
        <f t="shared" si="108"/>
        <v>1</v>
      </c>
      <c r="O346" s="391">
        <f t="shared" si="109"/>
        <v>0</v>
      </c>
      <c r="P346" s="391">
        <f t="shared" si="110"/>
        <v>1</v>
      </c>
      <c r="Q346" s="391">
        <f t="shared" si="111"/>
        <v>1</v>
      </c>
      <c r="R346" s="391">
        <f t="shared" si="112"/>
        <v>2</v>
      </c>
      <c r="S346" s="391">
        <f t="shared" si="113"/>
        <v>2</v>
      </c>
    </row>
    <row r="347" spans="1:19" x14ac:dyDescent="0.15">
      <c r="A347" s="401" t="s">
        <v>175</v>
      </c>
      <c r="B347" s="400" t="s">
        <v>173</v>
      </c>
      <c r="C347" s="91" t="s">
        <v>147</v>
      </c>
      <c r="D347" s="399">
        <v>0</v>
      </c>
      <c r="E347" s="399">
        <v>0</v>
      </c>
      <c r="F347" s="399">
        <v>2</v>
      </c>
      <c r="G347" s="399">
        <v>0</v>
      </c>
      <c r="H347" s="399">
        <v>3</v>
      </c>
      <c r="I347" s="399">
        <v>2</v>
      </c>
      <c r="J347" s="399">
        <v>0</v>
      </c>
      <c r="K347" s="399">
        <v>2</v>
      </c>
      <c r="L347" s="399">
        <f t="shared" si="106"/>
        <v>9</v>
      </c>
      <c r="M347" s="399">
        <f t="shared" si="107"/>
        <v>7</v>
      </c>
      <c r="N347" s="402">
        <f t="shared" si="108"/>
        <v>4.5</v>
      </c>
      <c r="O347" s="391">
        <f t="shared" si="109"/>
        <v>2</v>
      </c>
      <c r="P347" s="391">
        <f t="shared" si="110"/>
        <v>5</v>
      </c>
      <c r="Q347" s="391">
        <f t="shared" si="111"/>
        <v>7</v>
      </c>
      <c r="R347" s="391">
        <f t="shared" si="112"/>
        <v>5</v>
      </c>
      <c r="S347" s="391">
        <f t="shared" si="113"/>
        <v>7</v>
      </c>
    </row>
    <row r="348" spans="1:19" x14ac:dyDescent="0.15">
      <c r="A348" s="401" t="s">
        <v>174</v>
      </c>
      <c r="B348" s="400" t="s">
        <v>173</v>
      </c>
      <c r="C348" s="91" t="s">
        <v>147</v>
      </c>
      <c r="D348" s="399">
        <v>0</v>
      </c>
      <c r="E348" s="399">
        <v>0</v>
      </c>
      <c r="F348" s="399">
        <v>1</v>
      </c>
      <c r="G348" s="399">
        <v>1</v>
      </c>
      <c r="H348" s="399">
        <v>0</v>
      </c>
      <c r="I348" s="399">
        <v>6</v>
      </c>
      <c r="J348" s="399">
        <v>3</v>
      </c>
      <c r="K348" s="399">
        <v>0</v>
      </c>
      <c r="L348" s="399">
        <f t="shared" si="106"/>
        <v>11</v>
      </c>
      <c r="M348" s="399">
        <f t="shared" si="107"/>
        <v>10</v>
      </c>
      <c r="N348" s="402">
        <f t="shared" si="108"/>
        <v>5.5</v>
      </c>
      <c r="O348" s="391">
        <f t="shared" si="109"/>
        <v>2</v>
      </c>
      <c r="P348" s="391">
        <f t="shared" si="110"/>
        <v>2</v>
      </c>
      <c r="Q348" s="391">
        <f t="shared" si="111"/>
        <v>8</v>
      </c>
      <c r="R348" s="391">
        <f t="shared" si="112"/>
        <v>10</v>
      </c>
      <c r="S348" s="391">
        <f t="shared" si="113"/>
        <v>9</v>
      </c>
    </row>
    <row r="349" spans="1:19" x14ac:dyDescent="0.15">
      <c r="A349" s="401" t="s">
        <v>172</v>
      </c>
      <c r="B349" s="400" t="s">
        <v>167</v>
      </c>
      <c r="C349" s="91" t="s">
        <v>147</v>
      </c>
      <c r="D349" s="399">
        <v>0</v>
      </c>
      <c r="E349" s="399">
        <v>0</v>
      </c>
      <c r="F349" s="399">
        <v>1</v>
      </c>
      <c r="G349" s="399">
        <v>1</v>
      </c>
      <c r="H349" s="399">
        <v>0</v>
      </c>
      <c r="I349" s="399">
        <v>6</v>
      </c>
      <c r="J349" s="399">
        <v>3</v>
      </c>
      <c r="K349" s="399">
        <v>0</v>
      </c>
      <c r="L349" s="399">
        <f t="shared" si="106"/>
        <v>11</v>
      </c>
      <c r="M349" s="399">
        <f t="shared" si="107"/>
        <v>10</v>
      </c>
      <c r="N349" s="402">
        <f t="shared" si="108"/>
        <v>5.5</v>
      </c>
      <c r="O349" s="391">
        <f t="shared" si="109"/>
        <v>2</v>
      </c>
      <c r="P349" s="391">
        <f t="shared" si="110"/>
        <v>2</v>
      </c>
      <c r="Q349" s="391">
        <f t="shared" si="111"/>
        <v>8</v>
      </c>
      <c r="R349" s="391">
        <f t="shared" si="112"/>
        <v>10</v>
      </c>
      <c r="S349" s="391">
        <f t="shared" si="113"/>
        <v>9</v>
      </c>
    </row>
    <row r="350" spans="1:19" x14ac:dyDescent="0.15">
      <c r="A350" s="401" t="s">
        <v>171</v>
      </c>
      <c r="B350" s="400" t="s">
        <v>167</v>
      </c>
      <c r="C350" s="91" t="s">
        <v>147</v>
      </c>
      <c r="D350" s="399">
        <v>1</v>
      </c>
      <c r="E350" s="399">
        <v>1</v>
      </c>
      <c r="F350" s="399">
        <v>1</v>
      </c>
      <c r="G350" s="399">
        <v>3</v>
      </c>
      <c r="H350" s="399">
        <v>0</v>
      </c>
      <c r="I350" s="399">
        <v>1</v>
      </c>
      <c r="J350" s="399">
        <v>1</v>
      </c>
      <c r="K350" s="399">
        <v>1</v>
      </c>
      <c r="L350" s="399">
        <f t="shared" si="106"/>
        <v>9</v>
      </c>
      <c r="M350" s="399">
        <f t="shared" si="107"/>
        <v>6</v>
      </c>
      <c r="N350" s="402">
        <f t="shared" si="108"/>
        <v>4.5</v>
      </c>
      <c r="O350" s="391">
        <f t="shared" si="109"/>
        <v>6</v>
      </c>
      <c r="P350" s="391">
        <f t="shared" si="110"/>
        <v>5</v>
      </c>
      <c r="Q350" s="391">
        <f t="shared" si="111"/>
        <v>5</v>
      </c>
      <c r="R350" s="391">
        <f t="shared" si="112"/>
        <v>5</v>
      </c>
      <c r="S350" s="391">
        <f t="shared" si="113"/>
        <v>3</v>
      </c>
    </row>
    <row r="351" spans="1:19" x14ac:dyDescent="0.15">
      <c r="A351" s="401" t="s">
        <v>170</v>
      </c>
      <c r="B351" s="400" t="s">
        <v>167</v>
      </c>
      <c r="C351" s="91" t="s">
        <v>147</v>
      </c>
      <c r="D351" s="399">
        <v>0</v>
      </c>
      <c r="E351" s="399">
        <v>0</v>
      </c>
      <c r="F351" s="399">
        <v>0</v>
      </c>
      <c r="G351" s="399">
        <v>1</v>
      </c>
      <c r="H351" s="399">
        <v>0</v>
      </c>
      <c r="I351" s="399">
        <v>0</v>
      </c>
      <c r="J351" s="399">
        <v>0</v>
      </c>
      <c r="K351" s="399">
        <v>0</v>
      </c>
      <c r="L351" s="399">
        <f t="shared" si="106"/>
        <v>1</v>
      </c>
      <c r="M351" s="399">
        <f t="shared" si="107"/>
        <v>1</v>
      </c>
      <c r="N351" s="402">
        <f t="shared" si="108"/>
        <v>0.5</v>
      </c>
      <c r="O351" s="391">
        <f t="shared" si="109"/>
        <v>1</v>
      </c>
      <c r="P351" s="391">
        <f t="shared" si="110"/>
        <v>1</v>
      </c>
      <c r="Q351" s="391">
        <f t="shared" si="111"/>
        <v>1</v>
      </c>
      <c r="R351" s="391">
        <f t="shared" si="112"/>
        <v>1</v>
      </c>
      <c r="S351" s="391">
        <f t="shared" si="113"/>
        <v>0</v>
      </c>
    </row>
    <row r="352" spans="1:19" x14ac:dyDescent="0.15">
      <c r="A352" s="401" t="s">
        <v>169</v>
      </c>
      <c r="B352" s="400" t="s">
        <v>167</v>
      </c>
      <c r="C352" s="91" t="s">
        <v>147</v>
      </c>
      <c r="D352" s="399">
        <v>1</v>
      </c>
      <c r="E352" s="399">
        <v>0</v>
      </c>
      <c r="F352" s="399">
        <v>6</v>
      </c>
      <c r="G352" s="399">
        <v>0</v>
      </c>
      <c r="H352" s="399">
        <v>0</v>
      </c>
      <c r="I352" s="399">
        <v>3</v>
      </c>
      <c r="J352" s="399">
        <v>5</v>
      </c>
      <c r="K352" s="399">
        <v>1</v>
      </c>
      <c r="L352" s="399">
        <f t="shared" si="106"/>
        <v>16</v>
      </c>
      <c r="M352" s="399">
        <f t="shared" si="107"/>
        <v>9</v>
      </c>
      <c r="N352" s="402">
        <f t="shared" si="108"/>
        <v>8</v>
      </c>
      <c r="O352" s="391">
        <f t="shared" si="109"/>
        <v>7</v>
      </c>
      <c r="P352" s="391">
        <f t="shared" si="110"/>
        <v>6</v>
      </c>
      <c r="Q352" s="391">
        <f t="shared" si="111"/>
        <v>9</v>
      </c>
      <c r="R352" s="391">
        <f t="shared" si="112"/>
        <v>8</v>
      </c>
      <c r="S352" s="391">
        <f t="shared" si="113"/>
        <v>9</v>
      </c>
    </row>
    <row r="353" spans="1:19" x14ac:dyDescent="0.15">
      <c r="A353" s="401" t="s">
        <v>168</v>
      </c>
      <c r="B353" s="400" t="s">
        <v>167</v>
      </c>
      <c r="C353" s="91" t="s">
        <v>147</v>
      </c>
      <c r="D353" s="399">
        <v>0</v>
      </c>
      <c r="E353" s="399">
        <v>0</v>
      </c>
      <c r="F353" s="399">
        <v>0</v>
      </c>
      <c r="G353" s="399">
        <v>2</v>
      </c>
      <c r="H353" s="399">
        <v>1</v>
      </c>
      <c r="I353" s="399">
        <v>0</v>
      </c>
      <c r="J353" s="399">
        <v>1</v>
      </c>
      <c r="K353" s="399">
        <v>1</v>
      </c>
      <c r="L353" s="399">
        <f t="shared" si="106"/>
        <v>5</v>
      </c>
      <c r="M353" s="399">
        <f t="shared" si="107"/>
        <v>4</v>
      </c>
      <c r="N353" s="402">
        <f t="shared" si="108"/>
        <v>2.5</v>
      </c>
      <c r="O353" s="391">
        <f t="shared" si="109"/>
        <v>2</v>
      </c>
      <c r="P353" s="391">
        <f t="shared" si="110"/>
        <v>3</v>
      </c>
      <c r="Q353" s="391">
        <f t="shared" si="111"/>
        <v>3</v>
      </c>
      <c r="R353" s="391">
        <f t="shared" si="112"/>
        <v>4</v>
      </c>
      <c r="S353" s="391">
        <f t="shared" si="113"/>
        <v>3</v>
      </c>
    </row>
    <row r="354" spans="1:19" x14ac:dyDescent="0.15">
      <c r="A354" s="401" t="s">
        <v>166</v>
      </c>
      <c r="B354" s="400" t="s">
        <v>165</v>
      </c>
      <c r="C354" s="91" t="s">
        <v>147</v>
      </c>
      <c r="D354" s="399">
        <v>0</v>
      </c>
      <c r="E354" s="399">
        <v>1</v>
      </c>
      <c r="F354" s="399">
        <v>0</v>
      </c>
      <c r="G354" s="399">
        <v>0</v>
      </c>
      <c r="H354" s="399">
        <v>1</v>
      </c>
      <c r="I354" s="399">
        <v>1</v>
      </c>
      <c r="J354" s="399">
        <v>1</v>
      </c>
      <c r="K354" s="399">
        <v>0</v>
      </c>
      <c r="L354" s="399">
        <f t="shared" si="106"/>
        <v>4</v>
      </c>
      <c r="M354" s="399">
        <f t="shared" si="107"/>
        <v>3</v>
      </c>
      <c r="N354" s="402">
        <f t="shared" si="108"/>
        <v>2</v>
      </c>
      <c r="O354" s="391">
        <f t="shared" si="109"/>
        <v>1</v>
      </c>
      <c r="P354" s="391">
        <f t="shared" si="110"/>
        <v>2</v>
      </c>
      <c r="Q354" s="391">
        <f t="shared" si="111"/>
        <v>2</v>
      </c>
      <c r="R354" s="391">
        <f t="shared" si="112"/>
        <v>3</v>
      </c>
      <c r="S354" s="391">
        <f t="shared" si="113"/>
        <v>3</v>
      </c>
    </row>
    <row r="355" spans="1:19" x14ac:dyDescent="0.15">
      <c r="A355" s="401" t="s">
        <v>164</v>
      </c>
      <c r="B355" s="400" t="s">
        <v>158</v>
      </c>
      <c r="C355" s="91" t="s">
        <v>147</v>
      </c>
      <c r="D355" s="399">
        <v>1</v>
      </c>
      <c r="E355" s="399">
        <v>0</v>
      </c>
      <c r="F355" s="399">
        <v>1</v>
      </c>
      <c r="G355" s="399">
        <v>1</v>
      </c>
      <c r="H355" s="399">
        <v>1</v>
      </c>
      <c r="I355" s="399">
        <v>1</v>
      </c>
      <c r="J355" s="399">
        <v>1</v>
      </c>
      <c r="K355" s="399">
        <v>1</v>
      </c>
      <c r="L355" s="399">
        <f t="shared" si="106"/>
        <v>7</v>
      </c>
      <c r="M355" s="399">
        <f t="shared" si="107"/>
        <v>4</v>
      </c>
      <c r="N355" s="402">
        <f t="shared" si="108"/>
        <v>3.5</v>
      </c>
      <c r="O355" s="391">
        <f t="shared" si="109"/>
        <v>3</v>
      </c>
      <c r="P355" s="391">
        <f t="shared" si="110"/>
        <v>3</v>
      </c>
      <c r="Q355" s="391">
        <f t="shared" si="111"/>
        <v>4</v>
      </c>
      <c r="R355" s="391">
        <f t="shared" si="112"/>
        <v>4</v>
      </c>
      <c r="S355" s="391">
        <f t="shared" si="113"/>
        <v>4</v>
      </c>
    </row>
    <row r="356" spans="1:19" x14ac:dyDescent="0.15">
      <c r="A356" s="401" t="s">
        <v>163</v>
      </c>
      <c r="B356" s="400" t="s">
        <v>162</v>
      </c>
      <c r="C356" s="91" t="s">
        <v>147</v>
      </c>
      <c r="D356" s="399">
        <v>0</v>
      </c>
      <c r="E356" s="399">
        <v>0</v>
      </c>
      <c r="F356" s="399">
        <v>0</v>
      </c>
      <c r="G356" s="399">
        <v>0</v>
      </c>
      <c r="H356" s="399">
        <v>3</v>
      </c>
      <c r="I356" s="399">
        <v>1</v>
      </c>
      <c r="J356" s="399">
        <v>1</v>
      </c>
      <c r="K356" s="399">
        <v>3</v>
      </c>
      <c r="L356" s="399">
        <f t="shared" si="106"/>
        <v>8</v>
      </c>
      <c r="M356" s="399">
        <f t="shared" si="107"/>
        <v>8</v>
      </c>
      <c r="N356" s="402">
        <f t="shared" si="108"/>
        <v>4</v>
      </c>
      <c r="O356" s="391">
        <f t="shared" si="109"/>
        <v>0</v>
      </c>
      <c r="P356" s="391">
        <f t="shared" si="110"/>
        <v>3</v>
      </c>
      <c r="Q356" s="391">
        <f t="shared" si="111"/>
        <v>4</v>
      </c>
      <c r="R356" s="391">
        <f t="shared" si="112"/>
        <v>5</v>
      </c>
      <c r="S356" s="391">
        <f t="shared" si="113"/>
        <v>8</v>
      </c>
    </row>
    <row r="357" spans="1:19" x14ac:dyDescent="0.15">
      <c r="A357" s="401" t="s">
        <v>161</v>
      </c>
      <c r="B357" s="400" t="s">
        <v>158</v>
      </c>
      <c r="C357" s="91" t="s">
        <v>147</v>
      </c>
      <c r="D357" s="399">
        <v>1</v>
      </c>
      <c r="E357" s="399">
        <v>1</v>
      </c>
      <c r="F357" s="399">
        <v>1</v>
      </c>
      <c r="G357" s="399">
        <v>5</v>
      </c>
      <c r="H357" s="399">
        <v>3</v>
      </c>
      <c r="I357" s="399">
        <v>2</v>
      </c>
      <c r="J357" s="399">
        <v>2</v>
      </c>
      <c r="K357" s="399">
        <v>2</v>
      </c>
      <c r="L357" s="399">
        <f t="shared" si="106"/>
        <v>17</v>
      </c>
      <c r="M357" s="399">
        <f t="shared" si="107"/>
        <v>12</v>
      </c>
      <c r="N357" s="402">
        <f t="shared" si="108"/>
        <v>8.5</v>
      </c>
      <c r="O357" s="391">
        <f t="shared" si="109"/>
        <v>8</v>
      </c>
      <c r="P357" s="391">
        <f t="shared" si="110"/>
        <v>10</v>
      </c>
      <c r="Q357" s="391">
        <f t="shared" si="111"/>
        <v>11</v>
      </c>
      <c r="R357" s="391">
        <f t="shared" si="112"/>
        <v>12</v>
      </c>
      <c r="S357" s="391">
        <f t="shared" si="113"/>
        <v>9</v>
      </c>
    </row>
    <row r="358" spans="1:19" x14ac:dyDescent="0.15">
      <c r="A358" s="401" t="s">
        <v>160</v>
      </c>
      <c r="B358" s="400" t="s">
        <v>158</v>
      </c>
      <c r="C358" s="91" t="s">
        <v>147</v>
      </c>
      <c r="D358" s="399">
        <v>0</v>
      </c>
      <c r="E358" s="399">
        <v>1</v>
      </c>
      <c r="F358" s="399">
        <v>3</v>
      </c>
      <c r="G358" s="399">
        <v>4</v>
      </c>
      <c r="H358" s="399">
        <v>1</v>
      </c>
      <c r="I358" s="399">
        <v>6</v>
      </c>
      <c r="J358" s="399">
        <v>3</v>
      </c>
      <c r="K358" s="399">
        <v>4</v>
      </c>
      <c r="L358" s="399">
        <f t="shared" si="106"/>
        <v>22</v>
      </c>
      <c r="M358" s="399">
        <f t="shared" si="107"/>
        <v>14</v>
      </c>
      <c r="N358" s="402">
        <f t="shared" si="108"/>
        <v>11</v>
      </c>
      <c r="O358" s="391">
        <f t="shared" si="109"/>
        <v>8</v>
      </c>
      <c r="P358" s="391">
        <f t="shared" si="110"/>
        <v>9</v>
      </c>
      <c r="Q358" s="391">
        <f t="shared" si="111"/>
        <v>14</v>
      </c>
      <c r="R358" s="391">
        <f t="shared" si="112"/>
        <v>14</v>
      </c>
      <c r="S358" s="391">
        <f t="shared" si="113"/>
        <v>14</v>
      </c>
    </row>
    <row r="359" spans="1:19" x14ac:dyDescent="0.15">
      <c r="A359" s="401" t="s">
        <v>159</v>
      </c>
      <c r="B359" s="400" t="s">
        <v>158</v>
      </c>
      <c r="C359" s="91" t="s">
        <v>147</v>
      </c>
      <c r="D359" s="399">
        <v>1</v>
      </c>
      <c r="E359" s="399">
        <v>1</v>
      </c>
      <c r="F359" s="399">
        <v>0</v>
      </c>
      <c r="G359" s="399">
        <v>2</v>
      </c>
      <c r="H359" s="399">
        <v>2</v>
      </c>
      <c r="I359" s="399">
        <v>2</v>
      </c>
      <c r="J359" s="399">
        <v>0</v>
      </c>
      <c r="K359" s="399">
        <v>3</v>
      </c>
      <c r="L359" s="399">
        <f t="shared" si="106"/>
        <v>11</v>
      </c>
      <c r="M359" s="399">
        <f t="shared" si="107"/>
        <v>7</v>
      </c>
      <c r="N359" s="402">
        <f t="shared" si="108"/>
        <v>5.5</v>
      </c>
      <c r="O359" s="391">
        <f t="shared" si="109"/>
        <v>4</v>
      </c>
      <c r="P359" s="391">
        <f t="shared" si="110"/>
        <v>5</v>
      </c>
      <c r="Q359" s="391">
        <f t="shared" si="111"/>
        <v>6</v>
      </c>
      <c r="R359" s="391">
        <f t="shared" si="112"/>
        <v>6</v>
      </c>
      <c r="S359" s="391">
        <f t="shared" si="113"/>
        <v>7</v>
      </c>
    </row>
    <row r="360" spans="1:19" x14ac:dyDescent="0.15">
      <c r="A360" s="401" t="s">
        <v>157</v>
      </c>
      <c r="B360" s="400" t="s">
        <v>151</v>
      </c>
      <c r="C360" s="91" t="s">
        <v>147</v>
      </c>
      <c r="D360" s="399">
        <v>0</v>
      </c>
      <c r="E360" s="399">
        <v>0</v>
      </c>
      <c r="F360" s="399">
        <v>0</v>
      </c>
      <c r="G360" s="399">
        <v>0</v>
      </c>
      <c r="H360" s="399">
        <v>0</v>
      </c>
      <c r="I360" s="399">
        <v>0</v>
      </c>
      <c r="J360" s="399">
        <v>0</v>
      </c>
      <c r="K360" s="399">
        <v>0</v>
      </c>
      <c r="L360" s="399">
        <f t="shared" si="106"/>
        <v>0</v>
      </c>
      <c r="M360" s="399">
        <f t="shared" si="107"/>
        <v>0</v>
      </c>
      <c r="N360" s="402">
        <f t="shared" si="108"/>
        <v>0</v>
      </c>
      <c r="O360" s="391">
        <f t="shared" si="109"/>
        <v>0</v>
      </c>
      <c r="P360" s="391">
        <f t="shared" si="110"/>
        <v>0</v>
      </c>
      <c r="Q360" s="391">
        <f t="shared" si="111"/>
        <v>0</v>
      </c>
      <c r="R360" s="391">
        <f t="shared" si="112"/>
        <v>0</v>
      </c>
      <c r="S360" s="391">
        <f t="shared" si="113"/>
        <v>0</v>
      </c>
    </row>
    <row r="361" spans="1:19" x14ac:dyDescent="0.15">
      <c r="A361" s="401" t="s">
        <v>156</v>
      </c>
      <c r="B361" s="400" t="s">
        <v>155</v>
      </c>
      <c r="C361" s="91" t="s">
        <v>147</v>
      </c>
      <c r="D361" s="399">
        <v>1</v>
      </c>
      <c r="E361" s="399">
        <v>0</v>
      </c>
      <c r="F361" s="399">
        <v>0</v>
      </c>
      <c r="G361" s="399">
        <v>0</v>
      </c>
      <c r="H361" s="399">
        <v>0</v>
      </c>
      <c r="I361" s="399">
        <v>0</v>
      </c>
      <c r="J361" s="399">
        <v>1</v>
      </c>
      <c r="K361" s="399">
        <v>0</v>
      </c>
      <c r="L361" s="399">
        <f t="shared" si="106"/>
        <v>2</v>
      </c>
      <c r="M361" s="399">
        <f t="shared" si="107"/>
        <v>1</v>
      </c>
      <c r="N361" s="402">
        <f t="shared" si="108"/>
        <v>1</v>
      </c>
      <c r="O361" s="391">
        <f t="shared" si="109"/>
        <v>1</v>
      </c>
      <c r="P361" s="391">
        <f t="shared" si="110"/>
        <v>0</v>
      </c>
      <c r="Q361" s="391">
        <f t="shared" si="111"/>
        <v>0</v>
      </c>
      <c r="R361" s="391">
        <f t="shared" si="112"/>
        <v>1</v>
      </c>
      <c r="S361" s="391">
        <f t="shared" si="113"/>
        <v>1</v>
      </c>
    </row>
    <row r="362" spans="1:19" x14ac:dyDescent="0.15">
      <c r="A362" s="401" t="s">
        <v>154</v>
      </c>
      <c r="B362" s="400" t="s">
        <v>153</v>
      </c>
      <c r="C362" s="91" t="s">
        <v>147</v>
      </c>
      <c r="D362" s="399">
        <v>0</v>
      </c>
      <c r="E362" s="399">
        <v>1</v>
      </c>
      <c r="F362" s="399">
        <v>0</v>
      </c>
      <c r="G362" s="399">
        <v>1</v>
      </c>
      <c r="H362" s="399">
        <v>0</v>
      </c>
      <c r="I362" s="399">
        <v>0</v>
      </c>
      <c r="J362" s="399">
        <v>0</v>
      </c>
      <c r="K362" s="399">
        <v>0</v>
      </c>
      <c r="L362" s="399">
        <f t="shared" si="106"/>
        <v>2</v>
      </c>
      <c r="M362" s="399">
        <f t="shared" si="107"/>
        <v>2</v>
      </c>
      <c r="N362" s="402">
        <f t="shared" si="108"/>
        <v>1</v>
      </c>
      <c r="O362" s="391">
        <f t="shared" si="109"/>
        <v>2</v>
      </c>
      <c r="P362" s="391">
        <f t="shared" si="110"/>
        <v>2</v>
      </c>
      <c r="Q362" s="391">
        <f t="shared" si="111"/>
        <v>1</v>
      </c>
      <c r="R362" s="391">
        <f t="shared" si="112"/>
        <v>1</v>
      </c>
      <c r="S362" s="391">
        <f t="shared" si="113"/>
        <v>0</v>
      </c>
    </row>
    <row r="363" spans="1:19" x14ac:dyDescent="0.15">
      <c r="A363" s="401" t="s">
        <v>152</v>
      </c>
      <c r="B363" s="400" t="s">
        <v>151</v>
      </c>
      <c r="C363" s="91" t="s">
        <v>147</v>
      </c>
      <c r="D363" s="399">
        <v>0</v>
      </c>
      <c r="E363" s="399">
        <v>0</v>
      </c>
      <c r="F363" s="399">
        <v>0</v>
      </c>
      <c r="G363" s="399">
        <v>3</v>
      </c>
      <c r="H363" s="399">
        <v>0</v>
      </c>
      <c r="I363" s="399">
        <v>0</v>
      </c>
      <c r="J363" s="399">
        <v>0</v>
      </c>
      <c r="K363" s="399">
        <v>1</v>
      </c>
      <c r="L363" s="399">
        <f t="shared" si="106"/>
        <v>4</v>
      </c>
      <c r="M363" s="399">
        <f t="shared" si="107"/>
        <v>3</v>
      </c>
      <c r="N363" s="402">
        <f t="shared" si="108"/>
        <v>2</v>
      </c>
      <c r="O363" s="391">
        <f t="shared" si="109"/>
        <v>3</v>
      </c>
      <c r="P363" s="391">
        <f t="shared" si="110"/>
        <v>3</v>
      </c>
      <c r="Q363" s="391">
        <f t="shared" si="111"/>
        <v>3</v>
      </c>
      <c r="R363" s="391">
        <f t="shared" si="112"/>
        <v>3</v>
      </c>
      <c r="S363" s="391">
        <f t="shared" si="113"/>
        <v>1</v>
      </c>
    </row>
    <row r="364" spans="1:19" x14ac:dyDescent="0.15">
      <c r="A364" s="401" t="s">
        <v>20</v>
      </c>
      <c r="B364" s="400" t="s">
        <v>150</v>
      </c>
      <c r="C364" s="91" t="s">
        <v>147</v>
      </c>
      <c r="D364" s="399">
        <v>1</v>
      </c>
      <c r="E364" s="399">
        <v>6</v>
      </c>
      <c r="F364" s="399">
        <v>4</v>
      </c>
      <c r="G364" s="399">
        <v>6</v>
      </c>
      <c r="H364" s="399">
        <v>2</v>
      </c>
      <c r="I364" s="399">
        <v>1</v>
      </c>
      <c r="J364" s="399">
        <v>0</v>
      </c>
      <c r="K364" s="399">
        <v>4</v>
      </c>
      <c r="L364" s="398">
        <f t="shared" si="106"/>
        <v>24</v>
      </c>
      <c r="M364" s="398">
        <f t="shared" si="107"/>
        <v>18</v>
      </c>
      <c r="N364" s="397">
        <f t="shared" si="108"/>
        <v>12</v>
      </c>
      <c r="O364" s="391">
        <f t="shared" si="109"/>
        <v>17</v>
      </c>
      <c r="P364" s="391">
        <f t="shared" si="110"/>
        <v>18</v>
      </c>
      <c r="Q364" s="391">
        <f t="shared" si="111"/>
        <v>13</v>
      </c>
      <c r="R364" s="391">
        <f t="shared" si="112"/>
        <v>9</v>
      </c>
      <c r="S364" s="391">
        <f t="shared" si="113"/>
        <v>7</v>
      </c>
    </row>
    <row r="365" spans="1:19" x14ac:dyDescent="0.15">
      <c r="A365" s="401" t="s">
        <v>149</v>
      </c>
      <c r="B365" s="400" t="s">
        <v>148</v>
      </c>
      <c r="C365" s="91" t="s">
        <v>147</v>
      </c>
      <c r="D365" s="399">
        <v>3</v>
      </c>
      <c r="E365" s="399">
        <v>1</v>
      </c>
      <c r="F365" s="399">
        <v>1</v>
      </c>
      <c r="G365" s="399">
        <v>8</v>
      </c>
      <c r="H365" s="399">
        <v>5</v>
      </c>
      <c r="I365" s="399">
        <v>4</v>
      </c>
      <c r="J365" s="399">
        <v>3</v>
      </c>
      <c r="K365" s="399">
        <v>4</v>
      </c>
      <c r="L365" s="398">
        <f t="shared" si="106"/>
        <v>29</v>
      </c>
      <c r="M365" s="398">
        <f t="shared" si="107"/>
        <v>20</v>
      </c>
      <c r="N365" s="397">
        <f t="shared" si="108"/>
        <v>14.5</v>
      </c>
      <c r="O365" s="391">
        <f t="shared" si="109"/>
        <v>13</v>
      </c>
      <c r="P365" s="391">
        <f t="shared" si="110"/>
        <v>15</v>
      </c>
      <c r="Q365" s="391">
        <f t="shared" si="111"/>
        <v>18</v>
      </c>
      <c r="R365" s="391">
        <f t="shared" si="112"/>
        <v>20</v>
      </c>
      <c r="S365" s="391">
        <f t="shared" si="113"/>
        <v>16</v>
      </c>
    </row>
    <row r="366" spans="1:19" ht="22.5" customHeight="1" thickBot="1" x14ac:dyDescent="0.2">
      <c r="A366" s="396" t="s">
        <v>92</v>
      </c>
      <c r="B366" s="395" t="s">
        <v>146</v>
      </c>
      <c r="C366" s="394"/>
      <c r="D366" s="393">
        <f t="shared" ref="D366:K366" si="114">SUM(D338:D365)</f>
        <v>18</v>
      </c>
      <c r="E366" s="393">
        <f t="shared" si="114"/>
        <v>24</v>
      </c>
      <c r="F366" s="393">
        <f t="shared" si="114"/>
        <v>33</v>
      </c>
      <c r="G366" s="393">
        <f t="shared" si="114"/>
        <v>51</v>
      </c>
      <c r="H366" s="393">
        <f t="shared" si="114"/>
        <v>42</v>
      </c>
      <c r="I366" s="393">
        <f t="shared" si="114"/>
        <v>53</v>
      </c>
      <c r="J366" s="393">
        <f t="shared" si="114"/>
        <v>42</v>
      </c>
      <c r="K366" s="393">
        <f t="shared" si="114"/>
        <v>42</v>
      </c>
      <c r="L366" s="393">
        <f t="shared" si="106"/>
        <v>305</v>
      </c>
      <c r="M366" s="393">
        <f t="shared" si="107"/>
        <v>188</v>
      </c>
      <c r="N366" s="392">
        <f t="shared" si="108"/>
        <v>152.5</v>
      </c>
      <c r="O366" s="391">
        <f t="shared" si="109"/>
        <v>126</v>
      </c>
      <c r="P366" s="391">
        <f t="shared" si="110"/>
        <v>150</v>
      </c>
      <c r="Q366" s="391">
        <f t="shared" si="111"/>
        <v>179</v>
      </c>
      <c r="R366" s="391">
        <f t="shared" si="112"/>
        <v>188</v>
      </c>
      <c r="S366" s="391">
        <f t="shared" si="113"/>
        <v>179</v>
      </c>
    </row>
    <row r="367" spans="1:19" x14ac:dyDescent="0.15">
      <c r="D367" s="390"/>
      <c r="E367" s="390"/>
      <c r="F367" s="390"/>
      <c r="G367" s="390"/>
      <c r="H367" s="390"/>
      <c r="I367" s="390"/>
      <c r="J367" s="390"/>
      <c r="K367" s="390"/>
      <c r="L367" s="389"/>
      <c r="M367" s="389"/>
      <c r="N367" s="389"/>
    </row>
    <row r="368" spans="1:19" x14ac:dyDescent="0.15">
      <c r="D368" s="390"/>
      <c r="E368" s="390"/>
      <c r="F368" s="390"/>
      <c r="G368" s="390"/>
      <c r="H368" s="390"/>
      <c r="I368" s="390"/>
      <c r="J368" s="390"/>
      <c r="K368" s="390"/>
      <c r="L368" s="389"/>
      <c r="M368" s="389"/>
      <c r="N368" s="389"/>
    </row>
    <row r="369" spans="4:14" x14ac:dyDescent="0.15">
      <c r="D369" s="390"/>
      <c r="E369" s="390"/>
      <c r="F369" s="390"/>
      <c r="G369" s="390"/>
      <c r="H369" s="390"/>
      <c r="I369" s="390"/>
      <c r="J369" s="390"/>
      <c r="K369" s="390"/>
      <c r="L369" s="389"/>
      <c r="M369" s="389"/>
      <c r="N369" s="389"/>
    </row>
    <row r="370" spans="4:14" x14ac:dyDescent="0.15">
      <c r="D370" s="390"/>
      <c r="E370" s="390"/>
      <c r="F370" s="390"/>
      <c r="G370" s="390"/>
      <c r="H370" s="390"/>
      <c r="I370" s="390"/>
      <c r="J370" s="390"/>
      <c r="K370" s="390"/>
      <c r="L370" s="389"/>
      <c r="M370" s="389"/>
      <c r="N370" s="389"/>
    </row>
  </sheetData>
  <printOptions horizontalCentered="1" verticalCentered="1"/>
  <pageMargins left="0" right="0" top="0" bottom="0" header="0" footer="0"/>
  <pageSetup paperSize="9" scale="97" orientation="portrait"/>
  <headerFooter alignWithMargins="0"/>
  <rowBreaks count="5" manualBreakCount="5">
    <brk id="61" max="16383" man="1"/>
    <brk id="122" max="16383" man="1"/>
    <brk id="183" max="16383" man="1"/>
    <brk id="244" max="16383" man="1"/>
    <brk id="30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1304D-5052-3B46-ABCB-6AA5AB9016FC}">
  <dimension ref="A1:L17"/>
  <sheetViews>
    <sheetView workbookViewId="0">
      <selection activeCell="P11" sqref="P11"/>
    </sheetView>
  </sheetViews>
  <sheetFormatPr baseColWidth="10" defaultColWidth="8.83203125" defaultRowHeight="13" x14ac:dyDescent="0.15"/>
  <sheetData>
    <row r="1" spans="1:12" x14ac:dyDescent="0.15">
      <c r="A1" t="s">
        <v>190</v>
      </c>
      <c r="B1" s="28" t="s">
        <v>110</v>
      </c>
      <c r="C1" s="28" t="s">
        <v>210</v>
      </c>
      <c r="D1" s="28" t="s">
        <v>204</v>
      </c>
      <c r="F1" s="28" t="s">
        <v>217</v>
      </c>
      <c r="G1" s="28" t="s">
        <v>216</v>
      </c>
      <c r="H1" s="28" t="s">
        <v>215</v>
      </c>
      <c r="I1" s="28" t="s">
        <v>214</v>
      </c>
      <c r="J1" s="28" t="s">
        <v>213</v>
      </c>
      <c r="K1" s="28" t="s">
        <v>212</v>
      </c>
      <c r="L1" s="28" t="s">
        <v>211</v>
      </c>
    </row>
    <row r="2" spans="1:12" x14ac:dyDescent="0.15">
      <c r="A2" t="s">
        <v>209</v>
      </c>
      <c r="B2" s="29">
        <f>'cycle cordon'!L93</f>
        <v>1918</v>
      </c>
      <c r="C2" s="29">
        <f>'cycle cordon'!M93</f>
        <v>1229</v>
      </c>
      <c r="D2" s="29">
        <f>'cycle cordon'!N93</f>
        <v>959</v>
      </c>
      <c r="F2" s="421">
        <f>B2</f>
        <v>1918</v>
      </c>
      <c r="G2" s="421">
        <f>B3</f>
        <v>2006</v>
      </c>
      <c r="H2" s="421">
        <f>B4</f>
        <v>1821</v>
      </c>
      <c r="I2" s="421">
        <f>B5</f>
        <v>1390</v>
      </c>
      <c r="J2" s="421">
        <f>B6</f>
        <v>1531</v>
      </c>
      <c r="K2" s="421">
        <f>B8</f>
        <v>8666</v>
      </c>
      <c r="L2" s="421">
        <f>B7</f>
        <v>1733.2</v>
      </c>
    </row>
    <row r="3" spans="1:12" x14ac:dyDescent="0.15">
      <c r="A3" t="s">
        <v>208</v>
      </c>
      <c r="B3" s="29">
        <f>'cycle cordon'!L154</f>
        <v>2006</v>
      </c>
      <c r="C3" s="29">
        <f>'cycle cordon'!M154</f>
        <v>1264</v>
      </c>
      <c r="D3" s="29">
        <f>'cycle cordon'!N154</f>
        <v>1003</v>
      </c>
      <c r="F3" s="421">
        <f>C2</f>
        <v>1229</v>
      </c>
      <c r="G3" s="421">
        <f>C3</f>
        <v>1264</v>
      </c>
      <c r="H3" s="421">
        <f>C4</f>
        <v>1142</v>
      </c>
      <c r="I3" s="421">
        <f>C5</f>
        <v>903</v>
      </c>
      <c r="J3" s="421">
        <f>C6</f>
        <v>941</v>
      </c>
      <c r="K3" s="421">
        <f>C8</f>
        <v>5479</v>
      </c>
      <c r="L3" s="421">
        <f>C7</f>
        <v>1095.8</v>
      </c>
    </row>
    <row r="4" spans="1:12" x14ac:dyDescent="0.15">
      <c r="A4" t="s">
        <v>207</v>
      </c>
      <c r="B4" s="29">
        <f>'cycle cordon'!L215</f>
        <v>1821</v>
      </c>
      <c r="C4" s="29">
        <f>'cycle cordon'!M215</f>
        <v>1142</v>
      </c>
      <c r="D4" s="29">
        <f>'cycle cordon'!N215</f>
        <v>910.5</v>
      </c>
      <c r="F4" s="421">
        <f>D2</f>
        <v>959</v>
      </c>
      <c r="G4" s="421">
        <f>D3</f>
        <v>1003</v>
      </c>
      <c r="H4" s="421">
        <f>D4</f>
        <v>910.5</v>
      </c>
      <c r="I4" s="421">
        <f>D5</f>
        <v>695</v>
      </c>
      <c r="J4" s="421">
        <f>D6</f>
        <v>765.5</v>
      </c>
      <c r="K4" s="421">
        <f>D8</f>
        <v>4333</v>
      </c>
      <c r="L4" s="421">
        <f>D7</f>
        <v>866.6</v>
      </c>
    </row>
    <row r="5" spans="1:12" x14ac:dyDescent="0.15">
      <c r="A5" t="s">
        <v>206</v>
      </c>
      <c r="B5" s="29">
        <f>'cycle cordon'!L276</f>
        <v>1390</v>
      </c>
      <c r="C5" s="29">
        <f>'cycle cordon'!M276</f>
        <v>903</v>
      </c>
      <c r="D5" s="29">
        <f>'cycle cordon'!N276</f>
        <v>695</v>
      </c>
    </row>
    <row r="6" spans="1:12" x14ac:dyDescent="0.15">
      <c r="A6" t="s">
        <v>205</v>
      </c>
      <c r="B6" s="29">
        <f>'cycle cordon'!L337</f>
        <v>1531</v>
      </c>
      <c r="C6" s="29">
        <f>'cycle cordon'!M337</f>
        <v>941</v>
      </c>
      <c r="D6" s="29">
        <f>'cycle cordon'!N337</f>
        <v>765.5</v>
      </c>
    </row>
    <row r="7" spans="1:12" x14ac:dyDescent="0.15">
      <c r="A7" t="s">
        <v>204</v>
      </c>
      <c r="B7" s="29">
        <f>AVERAGE(B2:B6)</f>
        <v>1733.2</v>
      </c>
      <c r="C7" s="29">
        <f>AVERAGE(C2:C6)</f>
        <v>1095.8</v>
      </c>
      <c r="D7" s="29">
        <f>AVERAGE(D2:D6)</f>
        <v>866.6</v>
      </c>
    </row>
    <row r="8" spans="1:12" x14ac:dyDescent="0.15">
      <c r="A8" t="s">
        <v>203</v>
      </c>
      <c r="B8" s="29">
        <f>SUM(B2:B6)</f>
        <v>8666</v>
      </c>
      <c r="C8" s="29">
        <f>SUM(C2:C6)</f>
        <v>5479</v>
      </c>
      <c r="D8" s="29">
        <f>SUM(D2:D6)</f>
        <v>4333</v>
      </c>
    </row>
    <row r="10" spans="1:12" x14ac:dyDescent="0.15">
      <c r="A10" t="s">
        <v>146</v>
      </c>
      <c r="B10" s="28" t="s">
        <v>110</v>
      </c>
      <c r="C10" s="28" t="s">
        <v>210</v>
      </c>
      <c r="D10" s="28" t="s">
        <v>204</v>
      </c>
    </row>
    <row r="11" spans="1:12" x14ac:dyDescent="0.15">
      <c r="A11" t="s">
        <v>209</v>
      </c>
      <c r="B11" s="29">
        <f>'cycle cordon'!L122</f>
        <v>386</v>
      </c>
      <c r="C11" s="29">
        <f>'cycle cordon'!M122</f>
        <v>239</v>
      </c>
      <c r="D11" s="29">
        <f>'cycle cordon'!N122</f>
        <v>193</v>
      </c>
      <c r="F11" s="421">
        <f>B11</f>
        <v>386</v>
      </c>
      <c r="G11" s="421">
        <f>B12</f>
        <v>337</v>
      </c>
      <c r="H11" s="421">
        <f>B13</f>
        <v>336</v>
      </c>
      <c r="I11" s="421">
        <f>B14</f>
        <v>294</v>
      </c>
      <c r="J11" s="421">
        <f>B15</f>
        <v>305</v>
      </c>
      <c r="K11" s="421">
        <f>B17</f>
        <v>1658</v>
      </c>
      <c r="L11" s="421">
        <f>B16</f>
        <v>331.6</v>
      </c>
    </row>
    <row r="12" spans="1:12" x14ac:dyDescent="0.15">
      <c r="A12" t="s">
        <v>208</v>
      </c>
      <c r="B12" s="29">
        <f>'cycle cordon'!L183</f>
        <v>337</v>
      </c>
      <c r="C12" s="29">
        <f>'cycle cordon'!M183</f>
        <v>202</v>
      </c>
      <c r="D12" s="29">
        <f>'cycle cordon'!N183</f>
        <v>168.5</v>
      </c>
      <c r="F12" s="421">
        <f>C11</f>
        <v>239</v>
      </c>
      <c r="G12" s="421">
        <f>C12</f>
        <v>202</v>
      </c>
      <c r="H12" s="421">
        <f>C13</f>
        <v>203</v>
      </c>
      <c r="I12" s="421">
        <f>C14</f>
        <v>169</v>
      </c>
      <c r="J12" s="421">
        <f>C15</f>
        <v>188</v>
      </c>
      <c r="K12" s="421">
        <f>C17</f>
        <v>1001</v>
      </c>
      <c r="L12" s="421">
        <f>C16</f>
        <v>200.2</v>
      </c>
    </row>
    <row r="13" spans="1:12" x14ac:dyDescent="0.15">
      <c r="A13" t="s">
        <v>207</v>
      </c>
      <c r="B13" s="29">
        <f>'cycle cordon'!L244</f>
        <v>336</v>
      </c>
      <c r="C13" s="29">
        <f>'cycle cordon'!M244</f>
        <v>203</v>
      </c>
      <c r="D13" s="29">
        <f>'cycle cordon'!N244</f>
        <v>168</v>
      </c>
      <c r="F13" s="421">
        <f>D11</f>
        <v>193</v>
      </c>
      <c r="G13" s="421">
        <f>D12</f>
        <v>168.5</v>
      </c>
      <c r="H13" s="421">
        <f>D13</f>
        <v>168</v>
      </c>
      <c r="I13" s="421">
        <f>D14</f>
        <v>147</v>
      </c>
      <c r="J13" s="421">
        <f>D15</f>
        <v>152.5</v>
      </c>
      <c r="K13" s="421">
        <f>D17</f>
        <v>829</v>
      </c>
      <c r="L13" s="421">
        <f>D16</f>
        <v>165.8</v>
      </c>
    </row>
    <row r="14" spans="1:12" x14ac:dyDescent="0.15">
      <c r="A14" t="s">
        <v>206</v>
      </c>
      <c r="B14" s="29">
        <f>'cycle cordon'!L305</f>
        <v>294</v>
      </c>
      <c r="C14" s="29">
        <f>'cycle cordon'!M305</f>
        <v>169</v>
      </c>
      <c r="D14" s="29">
        <f>'cycle cordon'!N305</f>
        <v>147</v>
      </c>
    </row>
    <row r="15" spans="1:12" x14ac:dyDescent="0.15">
      <c r="A15" t="s">
        <v>205</v>
      </c>
      <c r="B15" s="29">
        <f>'cycle cordon'!L366</f>
        <v>305</v>
      </c>
      <c r="C15" s="29">
        <f>'cycle cordon'!M366</f>
        <v>188</v>
      </c>
      <c r="D15" s="29">
        <f>'cycle cordon'!N366</f>
        <v>152.5</v>
      </c>
    </row>
    <row r="16" spans="1:12" x14ac:dyDescent="0.15">
      <c r="A16" t="s">
        <v>204</v>
      </c>
      <c r="B16" s="29">
        <f>AVERAGE(B11:B15)</f>
        <v>331.6</v>
      </c>
      <c r="C16" s="29">
        <f>AVERAGE(C11:C15)</f>
        <v>200.2</v>
      </c>
      <c r="D16" s="29">
        <f>AVERAGE(D11:D15)</f>
        <v>165.8</v>
      </c>
    </row>
    <row r="17" spans="1:4" x14ac:dyDescent="0.15">
      <c r="A17" t="s">
        <v>203</v>
      </c>
      <c r="B17" s="29">
        <f>SUM(B11:B15)</f>
        <v>1658</v>
      </c>
      <c r="C17" s="29">
        <f>SUM(C11:C15)</f>
        <v>1001</v>
      </c>
      <c r="D17" s="29">
        <f>SUM(D11:D15)</f>
        <v>829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21</vt:i4>
      </vt:variant>
    </vt:vector>
  </HeadingPairs>
  <TitlesOfParts>
    <vt:vector size="35" baseType="lpstr">
      <vt:lpstr>cycle (2)</vt:lpstr>
      <vt:lpstr>Summary (2)</vt:lpstr>
      <vt:lpstr>Upland_Glenmore</vt:lpstr>
      <vt:lpstr>Adelaide_John_Riddiford</vt:lpstr>
      <vt:lpstr>Wellington_Cobham_Evans Bay (2)</vt:lpstr>
      <vt:lpstr>Hutt_Tinakori_Thorndon (2)</vt:lpstr>
      <vt:lpstr>Jarden_Centennial_Hutt</vt:lpstr>
      <vt:lpstr>cycle cordon</vt:lpstr>
      <vt:lpstr>Summary (3)</vt:lpstr>
      <vt:lpstr>cycle</vt:lpstr>
      <vt:lpstr>Summary</vt:lpstr>
      <vt:lpstr>Wellington_Cobham_Evans Bay</vt:lpstr>
      <vt:lpstr>Hutt_Tinakori_Thorndon</vt:lpstr>
      <vt:lpstr>Lyall Pde</vt:lpstr>
      <vt:lpstr>Adelaide_John_Riddiford!Print_Area</vt:lpstr>
      <vt:lpstr>cycle!Print_Area</vt:lpstr>
      <vt:lpstr>'cycle (2)'!Print_Area</vt:lpstr>
      <vt:lpstr>'cycle cordon'!Print_Area</vt:lpstr>
      <vt:lpstr>Hutt_Tinakori_Thorndon!Print_Area</vt:lpstr>
      <vt:lpstr>'Hutt_Tinakori_Thorndon (2)'!Print_Area</vt:lpstr>
      <vt:lpstr>Jarden_Centennial_Hutt!Print_Area</vt:lpstr>
      <vt:lpstr>'Lyall Pde'!Print_Area</vt:lpstr>
      <vt:lpstr>Upland_Glenmore!Print_Area</vt:lpstr>
      <vt:lpstr>'Wellington_Cobham_Evans Bay'!Print_Area</vt:lpstr>
      <vt:lpstr>'Wellington_Cobham_Evans Bay (2)'!Print_Area</vt:lpstr>
      <vt:lpstr>Adelaide_John_Riddiford!Print_Titles</vt:lpstr>
      <vt:lpstr>cycle!Print_Titles</vt:lpstr>
      <vt:lpstr>'cycle (2)'!Print_Titles</vt:lpstr>
      <vt:lpstr>Hutt_Tinakori_Thorndon!Print_Titles</vt:lpstr>
      <vt:lpstr>'Hutt_Tinakori_Thorndon (2)'!Print_Titles</vt:lpstr>
      <vt:lpstr>Jarden_Centennial_Hutt!Print_Titles</vt:lpstr>
      <vt:lpstr>'Lyall Pde'!Print_Titles</vt:lpstr>
      <vt:lpstr>Upland_Glenmore!Print_Titles</vt:lpstr>
      <vt:lpstr>'Wellington_Cobham_Evans Bay'!Print_Titles</vt:lpstr>
      <vt:lpstr>'Wellington_Cobham_Evans Bay (2)'!Print_Titles</vt:lpstr>
    </vt:vector>
  </TitlesOfParts>
  <Company>Wellington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Skilton</dc:creator>
  <cp:lastModifiedBy>Microsoft Office User</cp:lastModifiedBy>
  <cp:lastPrinted>2012-03-29T00:20:52Z</cp:lastPrinted>
  <dcterms:created xsi:type="dcterms:W3CDTF">1999-09-16T20:52:29Z</dcterms:created>
  <dcterms:modified xsi:type="dcterms:W3CDTF">2018-07-05T04:04:36Z</dcterms:modified>
</cp:coreProperties>
</file>