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02BA6111-E631-E843-90D7-5164EFEE8FF3}" xr6:coauthVersionLast="32" xr6:coauthVersionMax="32" xr10:uidLastSave="{00000000-0000-0000-0000-000000000000}"/>
  <bookViews>
    <workbookView xWindow="0" yWindow="2340" windowWidth="28800" windowHeight="14620" activeTab="7" xr2:uid="{00000000-000D-0000-FFFF-FFFF00000000}"/>
  </bookViews>
  <sheets>
    <sheet name="cycle" sheetId="1" r:id="rId1"/>
    <sheet name="Summary" sheetId="8" r:id="rId2"/>
    <sheet name="Wellington_Cobham_Evans Bay" sheetId="5" r:id="rId3"/>
    <sheet name="Hutt_Tinakori_Thorndon" sheetId="6" r:id="rId4"/>
    <sheet name="Lyall Pde" sheetId="7" r:id="rId5"/>
    <sheet name="cycle cordon" sheetId="9" r:id="rId6"/>
    <sheet name="Summary (2)" sheetId="10" r:id="rId7"/>
    <sheet name="cycle (2)" sheetId="11" r:id="rId8"/>
    <sheet name="Summary (3)" sheetId="12" r:id="rId9"/>
    <sheet name="Adelaide_John_Riddiford" sheetId="13" r:id="rId10"/>
    <sheet name="Wellington_Cobham_Evans Bay (2)" sheetId="14" r:id="rId11"/>
    <sheet name="Upland_Glenmore" sheetId="15" r:id="rId12"/>
    <sheet name="Hutt_Tinakori_Thorndon (2)" sheetId="16" r:id="rId13"/>
    <sheet name="Jarden_Centennial_Hutt" sheetId="17" r:id="rId14"/>
  </sheets>
  <definedNames>
    <definedName name="_xlnm.Print_Area" localSheetId="9">Adelaide_John_Riddiford!$A$1:$R$151</definedName>
    <definedName name="_xlnm.Print_Area" localSheetId="0">cycle!$A$1:$Q$5</definedName>
    <definedName name="_xlnm.Print_Area" localSheetId="7">'cycle (2)'!$A$1:$Q$8</definedName>
    <definedName name="_xlnm.Print_Area" localSheetId="5">'cycle cordon'!$A$1:$N$366</definedName>
    <definedName name="_xlnm.Print_Area" localSheetId="3">Hutt_Tinakori_Thorndon!$A$1:$R$126</definedName>
    <definedName name="_xlnm.Print_Area" localSheetId="12">'Hutt_Tinakori_Thorndon (2)'!$A$1:$R$151</definedName>
    <definedName name="_xlnm.Print_Area" localSheetId="13">Jarden_Centennial_Hutt!$A$1:$T$151</definedName>
    <definedName name="_xlnm.Print_Area" localSheetId="11">Upland_Glenmore!$A$1:$R$151</definedName>
    <definedName name="_xlnm.Print_Area" localSheetId="2">'Wellington_Cobham_Evans Bay'!$A$1:$R$126</definedName>
    <definedName name="_xlnm.Print_Area" localSheetId="10">'Wellington_Cobham_Evans Bay (2)'!$A$1:$R$151</definedName>
    <definedName name="_xlnm.Print_Titles" localSheetId="9">Adelaide_John_Riddiford!$1:$2</definedName>
    <definedName name="_xlnm.Print_Titles" localSheetId="0">cycle!$1:$2</definedName>
    <definedName name="_xlnm.Print_Titles" localSheetId="7">'cycle (2)'!$1:$2</definedName>
    <definedName name="_xlnm.Print_Titles" localSheetId="3">Hutt_Tinakori_Thorndon!$1:$2</definedName>
    <definedName name="_xlnm.Print_Titles" localSheetId="12">'Hutt_Tinakori_Thorndon (2)'!$1:$2</definedName>
    <definedName name="_xlnm.Print_Titles" localSheetId="13">Jarden_Centennial_Hutt!$1:$2</definedName>
    <definedName name="_xlnm.Print_Titles" localSheetId="4">'Lyall Pde'!$1:$2</definedName>
    <definedName name="_xlnm.Print_Titles" localSheetId="11">Upland_Glenmore!$1:$2</definedName>
    <definedName name="_xlnm.Print_Titles" localSheetId="2">'Wellington_Cobham_Evans Bay'!$1:$2</definedName>
    <definedName name="_xlnm.Print_Titles" localSheetId="10">'Wellington_Cobham_Evans Bay (2)'!$1:$2</definedName>
  </definedNames>
  <calcPr calcId="179017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7" l="1"/>
  <c r="B8" i="17"/>
  <c r="E8" i="17" s="1"/>
  <c r="C8" i="17"/>
  <c r="D8" i="17"/>
  <c r="D23" i="17" s="1"/>
  <c r="F8" i="17"/>
  <c r="I8" i="17" s="1"/>
  <c r="G8" i="17"/>
  <c r="H8" i="17"/>
  <c r="H23" i="17" s="1"/>
  <c r="J8" i="17"/>
  <c r="M8" i="17" s="1"/>
  <c r="K8" i="17"/>
  <c r="L8" i="17"/>
  <c r="L23" i="17" s="1"/>
  <c r="N8" i="17"/>
  <c r="O8" i="17"/>
  <c r="P8" i="17"/>
  <c r="P23" i="17" s="1"/>
  <c r="Q8" i="17"/>
  <c r="R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S9" i="17" s="1"/>
  <c r="Q9" i="17"/>
  <c r="Q25" i="17" s="1"/>
  <c r="R9" i="17"/>
  <c r="B10" i="17"/>
  <c r="B17" i="17" s="1"/>
  <c r="C10" i="17"/>
  <c r="D10" i="17"/>
  <c r="F10" i="17"/>
  <c r="F17" i="17" s="1"/>
  <c r="G10" i="17"/>
  <c r="H10" i="17"/>
  <c r="J10" i="17"/>
  <c r="J17" i="17" s="1"/>
  <c r="K10" i="17"/>
  <c r="L10" i="17"/>
  <c r="N10" i="17"/>
  <c r="S10" i="17" s="1"/>
  <c r="O10" i="17"/>
  <c r="P10" i="17"/>
  <c r="Q10" i="17"/>
  <c r="R10" i="17"/>
  <c r="R17" i="17" s="1"/>
  <c r="B11" i="17"/>
  <c r="E11" i="17" s="1"/>
  <c r="C11" i="17"/>
  <c r="C18" i="17" s="1"/>
  <c r="D11" i="17"/>
  <c r="F11" i="17"/>
  <c r="I11" i="17" s="1"/>
  <c r="G11" i="17"/>
  <c r="G18" i="17" s="1"/>
  <c r="H11" i="17"/>
  <c r="J11" i="17"/>
  <c r="M11" i="17" s="1"/>
  <c r="K11" i="17"/>
  <c r="K18" i="17" s="1"/>
  <c r="L11" i="17"/>
  <c r="N11" i="17"/>
  <c r="O11" i="17"/>
  <c r="O18" i="17" s="1"/>
  <c r="P11" i="17"/>
  <c r="Q11" i="17"/>
  <c r="R11" i="17"/>
  <c r="S11" i="17"/>
  <c r="B12" i="17"/>
  <c r="E12" i="17" s="1"/>
  <c r="C12" i="17"/>
  <c r="D12" i="17"/>
  <c r="D18" i="17" s="1"/>
  <c r="F12" i="17"/>
  <c r="I12" i="17" s="1"/>
  <c r="G12" i="17"/>
  <c r="H12" i="17"/>
  <c r="H18" i="17" s="1"/>
  <c r="J12" i="17"/>
  <c r="M12" i="17" s="1"/>
  <c r="K12" i="17"/>
  <c r="L12" i="17"/>
  <c r="L18" i="17" s="1"/>
  <c r="N12" i="17"/>
  <c r="O12" i="17"/>
  <c r="P12" i="17"/>
  <c r="P18" i="17" s="1"/>
  <c r="Q12" i="17"/>
  <c r="R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S13" i="17" s="1"/>
  <c r="Q13" i="17"/>
  <c r="Q23" i="17" s="1"/>
  <c r="R13" i="17"/>
  <c r="B14" i="17"/>
  <c r="B21" i="17" s="1"/>
  <c r="C14" i="17"/>
  <c r="D14" i="17"/>
  <c r="F14" i="17"/>
  <c r="F21" i="17" s="1"/>
  <c r="G14" i="17"/>
  <c r="H14" i="17"/>
  <c r="J14" i="17"/>
  <c r="J21" i="17" s="1"/>
  <c r="K14" i="17"/>
  <c r="L14" i="17"/>
  <c r="N14" i="17"/>
  <c r="S14" i="17" s="1"/>
  <c r="O14" i="17"/>
  <c r="P14" i="17"/>
  <c r="Q14" i="17"/>
  <c r="R14" i="17"/>
  <c r="R21" i="17" s="1"/>
  <c r="B15" i="17"/>
  <c r="E15" i="17" s="1"/>
  <c r="C15" i="17"/>
  <c r="C21" i="17" s="1"/>
  <c r="D15" i="17"/>
  <c r="F15" i="17"/>
  <c r="I15" i="17" s="1"/>
  <c r="G15" i="17"/>
  <c r="G21" i="17" s="1"/>
  <c r="H15" i="17"/>
  <c r="J15" i="17"/>
  <c r="M15" i="17" s="1"/>
  <c r="K15" i="17"/>
  <c r="K21" i="17" s="1"/>
  <c r="L15" i="17"/>
  <c r="N15" i="17"/>
  <c r="O15" i="17"/>
  <c r="O21" i="17" s="1"/>
  <c r="P15" i="17"/>
  <c r="Q15" i="17"/>
  <c r="R15" i="17"/>
  <c r="S15" i="17"/>
  <c r="D17" i="17"/>
  <c r="H17" i="17"/>
  <c r="L17" i="17"/>
  <c r="P17" i="17"/>
  <c r="B18" i="17"/>
  <c r="F18" i="17"/>
  <c r="J18" i="17"/>
  <c r="N18" i="17"/>
  <c r="D19" i="17"/>
  <c r="H19" i="17"/>
  <c r="L19" i="17"/>
  <c r="P19" i="17"/>
  <c r="B20" i="17"/>
  <c r="F20" i="17"/>
  <c r="J20" i="17"/>
  <c r="N20" i="17"/>
  <c r="D21" i="17"/>
  <c r="H21" i="17"/>
  <c r="L21" i="17"/>
  <c r="P21" i="17"/>
  <c r="B23" i="17"/>
  <c r="F23" i="17"/>
  <c r="J23" i="17"/>
  <c r="N23" i="17"/>
  <c r="R23" i="17"/>
  <c r="Q24" i="17"/>
  <c r="D25" i="17"/>
  <c r="H25" i="17"/>
  <c r="L25" i="17"/>
  <c r="P25" i="17"/>
  <c r="B28" i="17"/>
  <c r="H28" i="17"/>
  <c r="C30" i="17"/>
  <c r="G30" i="17"/>
  <c r="G55" i="17" s="1"/>
  <c r="G80" i="17" s="1"/>
  <c r="K30" i="17"/>
  <c r="O30" i="17"/>
  <c r="E33" i="17"/>
  <c r="I33" i="17"/>
  <c r="M33" i="17"/>
  <c r="M42" i="17" s="1"/>
  <c r="S33" i="17"/>
  <c r="E34" i="17"/>
  <c r="E43" i="17" s="1"/>
  <c r="I34" i="17"/>
  <c r="M34" i="17"/>
  <c r="S34" i="17"/>
  <c r="T34" i="17"/>
  <c r="E35" i="17"/>
  <c r="I35" i="17"/>
  <c r="M35" i="17"/>
  <c r="S35" i="17"/>
  <c r="E36" i="17"/>
  <c r="I36" i="17"/>
  <c r="T36" i="17" s="1"/>
  <c r="M36" i="17"/>
  <c r="S36" i="17"/>
  <c r="E37" i="17"/>
  <c r="I37" i="17"/>
  <c r="M37" i="17"/>
  <c r="S37" i="17"/>
  <c r="E38" i="17"/>
  <c r="I38" i="17"/>
  <c r="M38" i="17"/>
  <c r="S38" i="17"/>
  <c r="T38" i="17"/>
  <c r="E39" i="17"/>
  <c r="I39" i="17"/>
  <c r="M39" i="17"/>
  <c r="S39" i="17"/>
  <c r="S46" i="17" s="1"/>
  <c r="E40" i="17"/>
  <c r="I40" i="17"/>
  <c r="M40" i="17"/>
  <c r="M46" i="17" s="1"/>
  <c r="S40" i="17"/>
  <c r="B42" i="17"/>
  <c r="C42" i="17"/>
  <c r="D42" i="17"/>
  <c r="F42" i="17"/>
  <c r="G42" i="17"/>
  <c r="G49" i="17" s="1"/>
  <c r="H42" i="17"/>
  <c r="J42" i="17"/>
  <c r="K42" i="17"/>
  <c r="K49" i="17" s="1"/>
  <c r="L42" i="17"/>
  <c r="L49" i="17" s="1"/>
  <c r="N42" i="17"/>
  <c r="O42" i="17"/>
  <c r="P42" i="17"/>
  <c r="P49" i="17" s="1"/>
  <c r="R42" i="17"/>
  <c r="B43" i="17"/>
  <c r="C43" i="17"/>
  <c r="D43" i="17"/>
  <c r="F43" i="17"/>
  <c r="G43" i="17"/>
  <c r="H43" i="17"/>
  <c r="J43" i="17"/>
  <c r="K43" i="17"/>
  <c r="L43" i="17"/>
  <c r="M43" i="17"/>
  <c r="N43" i="17"/>
  <c r="O43" i="17"/>
  <c r="R43" i="17"/>
  <c r="B44" i="17"/>
  <c r="C44" i="17"/>
  <c r="D44" i="17"/>
  <c r="F44" i="17"/>
  <c r="G44" i="17"/>
  <c r="H44" i="17"/>
  <c r="J44" i="17"/>
  <c r="K44" i="17"/>
  <c r="L44" i="17"/>
  <c r="N44" i="17"/>
  <c r="O44" i="17"/>
  <c r="R44" i="17"/>
  <c r="B45" i="17"/>
  <c r="C45" i="17"/>
  <c r="D45" i="17"/>
  <c r="F45" i="17"/>
  <c r="G45" i="17"/>
  <c r="H45" i="17"/>
  <c r="J45" i="17"/>
  <c r="K45" i="17"/>
  <c r="L45" i="17"/>
  <c r="N45" i="17"/>
  <c r="O45" i="17"/>
  <c r="R45" i="17"/>
  <c r="B46" i="17"/>
  <c r="C46" i="17"/>
  <c r="D46" i="17"/>
  <c r="F46" i="17"/>
  <c r="G46" i="17"/>
  <c r="H46" i="17"/>
  <c r="J46" i="17"/>
  <c r="J49" i="17" s="1"/>
  <c r="K46" i="17"/>
  <c r="L46" i="17"/>
  <c r="N46" i="17"/>
  <c r="O46" i="17"/>
  <c r="R46" i="17"/>
  <c r="B48" i="17"/>
  <c r="C48" i="17"/>
  <c r="D48" i="17"/>
  <c r="F48" i="17"/>
  <c r="G48" i="17"/>
  <c r="H48" i="17"/>
  <c r="J48" i="17"/>
  <c r="K48" i="17"/>
  <c r="L48" i="17"/>
  <c r="M48" i="17"/>
  <c r="N48" i="17"/>
  <c r="O48" i="17"/>
  <c r="P48" i="17"/>
  <c r="Q48" i="17"/>
  <c r="R48" i="17"/>
  <c r="B49" i="17"/>
  <c r="F49" i="17"/>
  <c r="N49" i="17"/>
  <c r="Q49" i="17"/>
  <c r="R49" i="17"/>
  <c r="B50" i="17"/>
  <c r="C50" i="17"/>
  <c r="D50" i="17"/>
  <c r="F50" i="17"/>
  <c r="G50" i="17"/>
  <c r="H50" i="17"/>
  <c r="J50" i="17"/>
  <c r="K50" i="17"/>
  <c r="L50" i="17"/>
  <c r="N50" i="17"/>
  <c r="O50" i="17"/>
  <c r="P50" i="17"/>
  <c r="Q50" i="17"/>
  <c r="R50" i="17"/>
  <c r="S50" i="17"/>
  <c r="B53" i="17"/>
  <c r="H53" i="17"/>
  <c r="C55" i="17"/>
  <c r="K55" i="17"/>
  <c r="O55" i="17"/>
  <c r="E58" i="17"/>
  <c r="I58" i="17"/>
  <c r="M58" i="17"/>
  <c r="S58" i="17"/>
  <c r="T58" i="17"/>
  <c r="E59" i="17"/>
  <c r="I59" i="17"/>
  <c r="M59" i="17"/>
  <c r="S59" i="17"/>
  <c r="S68" i="17" s="1"/>
  <c r="E60" i="17"/>
  <c r="I60" i="17"/>
  <c r="M60" i="17"/>
  <c r="S60" i="17"/>
  <c r="E61" i="17"/>
  <c r="I61" i="17"/>
  <c r="M61" i="17"/>
  <c r="S61" i="17"/>
  <c r="E62" i="17"/>
  <c r="E75" i="17" s="1"/>
  <c r="I62" i="17"/>
  <c r="M62" i="17"/>
  <c r="S62" i="17"/>
  <c r="T62" i="17"/>
  <c r="E63" i="17"/>
  <c r="I63" i="17"/>
  <c r="M63" i="17"/>
  <c r="S63" i="17"/>
  <c r="S70" i="17" s="1"/>
  <c r="E64" i="17"/>
  <c r="I64" i="17"/>
  <c r="M64" i="17"/>
  <c r="S64" i="17"/>
  <c r="E65" i="17"/>
  <c r="I65" i="17"/>
  <c r="T65" i="17" s="1"/>
  <c r="M65" i="17"/>
  <c r="S65" i="17"/>
  <c r="B67" i="17"/>
  <c r="C67" i="17"/>
  <c r="D67" i="17"/>
  <c r="F67" i="17"/>
  <c r="G67" i="17"/>
  <c r="G74" i="17" s="1"/>
  <c r="H67" i="17"/>
  <c r="J67" i="17"/>
  <c r="K67" i="17"/>
  <c r="K74" i="17" s="1"/>
  <c r="L67" i="17"/>
  <c r="N67" i="17"/>
  <c r="O67" i="17"/>
  <c r="P67" i="17"/>
  <c r="R67" i="17"/>
  <c r="B68" i="17"/>
  <c r="C68" i="17"/>
  <c r="D68" i="17"/>
  <c r="D74" i="17" s="1"/>
  <c r="F68" i="17"/>
  <c r="G68" i="17"/>
  <c r="H68" i="17"/>
  <c r="J68" i="17"/>
  <c r="K68" i="17"/>
  <c r="L68" i="17"/>
  <c r="N68" i="17"/>
  <c r="O68" i="17"/>
  <c r="R68" i="17"/>
  <c r="B69" i="17"/>
  <c r="C69" i="17"/>
  <c r="D69" i="17"/>
  <c r="F69" i="17"/>
  <c r="G69" i="17"/>
  <c r="H69" i="17"/>
  <c r="J69" i="17"/>
  <c r="K69" i="17"/>
  <c r="L69" i="17"/>
  <c r="N69" i="17"/>
  <c r="N74" i="17" s="1"/>
  <c r="O69" i="17"/>
  <c r="R69" i="17"/>
  <c r="B70" i="17"/>
  <c r="C70" i="17"/>
  <c r="D70" i="17"/>
  <c r="F70" i="17"/>
  <c r="G70" i="17"/>
  <c r="H70" i="17"/>
  <c r="J70" i="17"/>
  <c r="J74" i="17" s="1"/>
  <c r="K70" i="17"/>
  <c r="L70" i="17"/>
  <c r="M70" i="17"/>
  <c r="N70" i="17"/>
  <c r="O70" i="17"/>
  <c r="R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R71" i="17"/>
  <c r="S71" i="17"/>
  <c r="B73" i="17"/>
  <c r="C73" i="17"/>
  <c r="D73" i="17"/>
  <c r="F73" i="17"/>
  <c r="G73" i="17"/>
  <c r="H73" i="17"/>
  <c r="J73" i="17"/>
  <c r="K73" i="17"/>
  <c r="L73" i="17"/>
  <c r="N73" i="17"/>
  <c r="O73" i="17"/>
  <c r="P73" i="17"/>
  <c r="Q73" i="17"/>
  <c r="R73" i="17"/>
  <c r="B74" i="17"/>
  <c r="F74" i="17"/>
  <c r="H74" i="17"/>
  <c r="L74" i="17"/>
  <c r="P74" i="17"/>
  <c r="Q74" i="17"/>
  <c r="R74" i="17"/>
  <c r="B75" i="17"/>
  <c r="C75" i="17"/>
  <c r="D75" i="17"/>
  <c r="F75" i="17"/>
  <c r="G75" i="17"/>
  <c r="H75" i="17"/>
  <c r="J75" i="17"/>
  <c r="K75" i="17"/>
  <c r="L75" i="17"/>
  <c r="M75" i="17"/>
  <c r="N75" i="17"/>
  <c r="O75" i="17"/>
  <c r="P75" i="17"/>
  <c r="Q75" i="17"/>
  <c r="R75" i="17"/>
  <c r="S75" i="17"/>
  <c r="B78" i="17"/>
  <c r="H78" i="17"/>
  <c r="C80" i="17"/>
  <c r="K80" i="17"/>
  <c r="O80" i="17"/>
  <c r="O105" i="17" s="1"/>
  <c r="O130" i="17" s="1"/>
  <c r="E83" i="17"/>
  <c r="I83" i="17"/>
  <c r="M83" i="17"/>
  <c r="S83" i="17"/>
  <c r="E84" i="17"/>
  <c r="I84" i="17"/>
  <c r="M84" i="17"/>
  <c r="S84" i="17"/>
  <c r="E85" i="17"/>
  <c r="I85" i="17"/>
  <c r="M85" i="17"/>
  <c r="M94" i="17" s="1"/>
  <c r="S85" i="17"/>
  <c r="E86" i="17"/>
  <c r="I86" i="17"/>
  <c r="M86" i="17"/>
  <c r="S86" i="17"/>
  <c r="E87" i="17"/>
  <c r="I87" i="17"/>
  <c r="M87" i="17"/>
  <c r="S87" i="17"/>
  <c r="S94" i="17" s="1"/>
  <c r="T87" i="17"/>
  <c r="E88" i="17"/>
  <c r="I88" i="17"/>
  <c r="M88" i="17"/>
  <c r="M95" i="17" s="1"/>
  <c r="S88" i="17"/>
  <c r="S96" i="17" s="1"/>
  <c r="E89" i="17"/>
  <c r="I89" i="17"/>
  <c r="T89" i="17" s="1"/>
  <c r="M89" i="17"/>
  <c r="S89" i="17"/>
  <c r="E90" i="17"/>
  <c r="I90" i="17"/>
  <c r="T90" i="17" s="1"/>
  <c r="M90" i="17"/>
  <c r="S90" i="17"/>
  <c r="B92" i="17"/>
  <c r="C92" i="17"/>
  <c r="D92" i="17"/>
  <c r="F92" i="17"/>
  <c r="G92" i="17"/>
  <c r="H92" i="17"/>
  <c r="J92" i="17"/>
  <c r="K92" i="17"/>
  <c r="L92" i="17"/>
  <c r="N92" i="17"/>
  <c r="O92" i="17"/>
  <c r="P92" i="17"/>
  <c r="R92" i="17"/>
  <c r="B93" i="17"/>
  <c r="C93" i="17"/>
  <c r="D93" i="17"/>
  <c r="F93" i="17"/>
  <c r="G93" i="17"/>
  <c r="H93" i="17"/>
  <c r="J93" i="17"/>
  <c r="K93" i="17"/>
  <c r="L93" i="17"/>
  <c r="N93" i="17"/>
  <c r="O93" i="17"/>
  <c r="R93" i="17"/>
  <c r="S93" i="17"/>
  <c r="B94" i="17"/>
  <c r="C94" i="17"/>
  <c r="D94" i="17"/>
  <c r="D99" i="17" s="1"/>
  <c r="F94" i="17"/>
  <c r="G94" i="17"/>
  <c r="H94" i="17"/>
  <c r="H99" i="17" s="1"/>
  <c r="J94" i="17"/>
  <c r="K94" i="17"/>
  <c r="L94" i="17"/>
  <c r="N94" i="17"/>
  <c r="O94" i="17"/>
  <c r="R94" i="17"/>
  <c r="R99" i="17" s="1"/>
  <c r="B95" i="17"/>
  <c r="C95" i="17"/>
  <c r="D95" i="17"/>
  <c r="F95" i="17"/>
  <c r="G95" i="17"/>
  <c r="H95" i="17"/>
  <c r="J95" i="17"/>
  <c r="K95" i="17"/>
  <c r="L95" i="17"/>
  <c r="N95" i="17"/>
  <c r="O95" i="17"/>
  <c r="R95" i="17"/>
  <c r="B96" i="17"/>
  <c r="B99" i="17" s="1"/>
  <c r="C96" i="17"/>
  <c r="D96" i="17"/>
  <c r="F96" i="17"/>
  <c r="F99" i="17" s="1"/>
  <c r="G96" i="17"/>
  <c r="H96" i="17"/>
  <c r="I96" i="17"/>
  <c r="J96" i="17"/>
  <c r="J99" i="17" s="1"/>
  <c r="K96" i="17"/>
  <c r="L96" i="17"/>
  <c r="M96" i="17"/>
  <c r="N96" i="17"/>
  <c r="O96" i="17"/>
  <c r="R96" i="17"/>
  <c r="B98" i="17"/>
  <c r="C98" i="17"/>
  <c r="D98" i="17"/>
  <c r="E98" i="17"/>
  <c r="F98" i="17"/>
  <c r="G98" i="17"/>
  <c r="H98" i="17"/>
  <c r="I98" i="17"/>
  <c r="J98" i="17"/>
  <c r="K98" i="17"/>
  <c r="L98" i="17"/>
  <c r="N98" i="17"/>
  <c r="O98" i="17"/>
  <c r="P98" i="17"/>
  <c r="Q98" i="17"/>
  <c r="R98" i="17"/>
  <c r="N99" i="17"/>
  <c r="P99" i="17"/>
  <c r="Q99" i="17"/>
  <c r="B100" i="17"/>
  <c r="C100" i="17"/>
  <c r="D100" i="17"/>
  <c r="F100" i="17"/>
  <c r="G100" i="17"/>
  <c r="H100" i="17"/>
  <c r="J100" i="17"/>
  <c r="K100" i="17"/>
  <c r="L100" i="17"/>
  <c r="N100" i="17"/>
  <c r="O100" i="17"/>
  <c r="P100" i="17"/>
  <c r="Q100" i="17"/>
  <c r="R100" i="17"/>
  <c r="B103" i="17"/>
  <c r="H103" i="17"/>
  <c r="C105" i="17"/>
  <c r="C130" i="17" s="1"/>
  <c r="G105" i="17"/>
  <c r="K105" i="17"/>
  <c r="E108" i="17"/>
  <c r="I108" i="17"/>
  <c r="M108" i="17"/>
  <c r="S108" i="17"/>
  <c r="T108" i="17"/>
  <c r="E109" i="17"/>
  <c r="I109" i="17"/>
  <c r="M109" i="17"/>
  <c r="S109" i="17"/>
  <c r="E110" i="17"/>
  <c r="I110" i="17"/>
  <c r="M110" i="17"/>
  <c r="S110" i="17"/>
  <c r="E111" i="17"/>
  <c r="I111" i="17"/>
  <c r="M111" i="17"/>
  <c r="S111" i="17"/>
  <c r="E112" i="17"/>
  <c r="I112" i="17"/>
  <c r="M112" i="17"/>
  <c r="S112" i="17"/>
  <c r="T112" i="17"/>
  <c r="E113" i="17"/>
  <c r="I113" i="17"/>
  <c r="M113" i="17"/>
  <c r="S113" i="17"/>
  <c r="E114" i="17"/>
  <c r="I114" i="17"/>
  <c r="M114" i="17"/>
  <c r="S114" i="17"/>
  <c r="E115" i="17"/>
  <c r="I115" i="17"/>
  <c r="T115" i="17" s="1"/>
  <c r="M115" i="17"/>
  <c r="S115" i="17"/>
  <c r="B117" i="17"/>
  <c r="C117" i="17"/>
  <c r="D117" i="17"/>
  <c r="F117" i="17"/>
  <c r="F124" i="17" s="1"/>
  <c r="G117" i="17"/>
  <c r="H117" i="17"/>
  <c r="J117" i="17"/>
  <c r="J124" i="17" s="1"/>
  <c r="K117" i="17"/>
  <c r="K124" i="17" s="1"/>
  <c r="L117" i="17"/>
  <c r="N117" i="17"/>
  <c r="O117" i="17"/>
  <c r="O124" i="17" s="1"/>
  <c r="P117" i="17"/>
  <c r="R117" i="17"/>
  <c r="B118" i="17"/>
  <c r="C118" i="17"/>
  <c r="D118" i="17"/>
  <c r="D124" i="17" s="1"/>
  <c r="F118" i="17"/>
  <c r="G118" i="17"/>
  <c r="H118" i="17"/>
  <c r="H124" i="17" s="1"/>
  <c r="J118" i="17"/>
  <c r="K118" i="17"/>
  <c r="L118" i="17"/>
  <c r="L124" i="17" s="1"/>
  <c r="N118" i="17"/>
  <c r="O118" i="17"/>
  <c r="R118" i="17"/>
  <c r="R124" i="17" s="1"/>
  <c r="B119" i="17"/>
  <c r="C119" i="17"/>
  <c r="D119" i="17"/>
  <c r="F119" i="17"/>
  <c r="G119" i="17"/>
  <c r="H119" i="17"/>
  <c r="J119" i="17"/>
  <c r="K119" i="17"/>
  <c r="L119" i="17"/>
  <c r="N119" i="17"/>
  <c r="O119" i="17"/>
  <c r="R119" i="17"/>
  <c r="B120" i="17"/>
  <c r="C120" i="17"/>
  <c r="D120" i="17"/>
  <c r="F120" i="17"/>
  <c r="G120" i="17"/>
  <c r="H120" i="17"/>
  <c r="J120" i="17"/>
  <c r="K120" i="17"/>
  <c r="L120" i="17"/>
  <c r="N120" i="17"/>
  <c r="O120" i="17"/>
  <c r="R120" i="17"/>
  <c r="B121" i="17"/>
  <c r="C121" i="17"/>
  <c r="D121" i="17"/>
  <c r="F121" i="17"/>
  <c r="G121" i="17"/>
  <c r="H121" i="17"/>
  <c r="I121" i="17"/>
  <c r="J121" i="17"/>
  <c r="K121" i="17"/>
  <c r="L121" i="17"/>
  <c r="M121" i="17"/>
  <c r="N121" i="17"/>
  <c r="O121" i="17"/>
  <c r="R121" i="17"/>
  <c r="B123" i="17"/>
  <c r="C123" i="17"/>
  <c r="D123" i="17"/>
  <c r="F123" i="17"/>
  <c r="G123" i="17"/>
  <c r="H123" i="17"/>
  <c r="J123" i="17"/>
  <c r="K123" i="17"/>
  <c r="L123" i="17"/>
  <c r="N123" i="17"/>
  <c r="O123" i="17"/>
  <c r="P123" i="17"/>
  <c r="Q123" i="17"/>
  <c r="R123" i="17"/>
  <c r="P124" i="17"/>
  <c r="Q124" i="17"/>
  <c r="B125" i="17"/>
  <c r="C125" i="17"/>
  <c r="D125" i="17"/>
  <c r="F125" i="17"/>
  <c r="G125" i="17"/>
  <c r="H125" i="17"/>
  <c r="J125" i="17"/>
  <c r="K125" i="17"/>
  <c r="L125" i="17"/>
  <c r="N125" i="17"/>
  <c r="O125" i="17"/>
  <c r="P125" i="17"/>
  <c r="Q125" i="17"/>
  <c r="R125" i="17"/>
  <c r="B128" i="17"/>
  <c r="H128" i="17"/>
  <c r="G130" i="17"/>
  <c r="K130" i="17"/>
  <c r="E133" i="17"/>
  <c r="I133" i="17"/>
  <c r="M133" i="17"/>
  <c r="S133" i="17"/>
  <c r="E134" i="17"/>
  <c r="I134" i="17"/>
  <c r="T134" i="17" s="1"/>
  <c r="M134" i="17"/>
  <c r="M143" i="17" s="1"/>
  <c r="S134" i="17"/>
  <c r="E135" i="17"/>
  <c r="I135" i="17"/>
  <c r="M135" i="17"/>
  <c r="S135" i="17"/>
  <c r="E136" i="17"/>
  <c r="E144" i="17" s="1"/>
  <c r="I136" i="17"/>
  <c r="M136" i="17"/>
  <c r="S136" i="17"/>
  <c r="T136" i="17"/>
  <c r="E137" i="17"/>
  <c r="I137" i="17"/>
  <c r="M137" i="17"/>
  <c r="S137" i="17"/>
  <c r="E138" i="17"/>
  <c r="I138" i="17"/>
  <c r="M138" i="17"/>
  <c r="S138" i="17"/>
  <c r="E139" i="17"/>
  <c r="I139" i="17"/>
  <c r="M139" i="17"/>
  <c r="S139" i="17"/>
  <c r="E140" i="17"/>
  <c r="E146" i="17" s="1"/>
  <c r="I140" i="17"/>
  <c r="M140" i="17"/>
  <c r="S140" i="17"/>
  <c r="T140" i="17"/>
  <c r="B142" i="17"/>
  <c r="C142" i="17"/>
  <c r="D142" i="17"/>
  <c r="E142" i="17"/>
  <c r="F142" i="17"/>
  <c r="G142" i="17"/>
  <c r="H142" i="17"/>
  <c r="I142" i="17"/>
  <c r="J142" i="17"/>
  <c r="K142" i="17"/>
  <c r="L142" i="17"/>
  <c r="M142" i="17"/>
  <c r="N142" i="17"/>
  <c r="O142" i="17"/>
  <c r="P142" i="17"/>
  <c r="R142" i="17"/>
  <c r="R149" i="17" s="1"/>
  <c r="B143" i="17"/>
  <c r="C143" i="17"/>
  <c r="C149" i="17" s="1"/>
  <c r="D143" i="17"/>
  <c r="F143" i="17"/>
  <c r="G143" i="17"/>
  <c r="G149" i="17" s="1"/>
  <c r="H143" i="17"/>
  <c r="J143" i="17"/>
  <c r="K143" i="17"/>
  <c r="K149" i="17" s="1"/>
  <c r="L143" i="17"/>
  <c r="N143" i="17"/>
  <c r="O143" i="17"/>
  <c r="O149" i="17" s="1"/>
  <c r="R143" i="17"/>
  <c r="B144" i="17"/>
  <c r="C144" i="17"/>
  <c r="D144" i="17"/>
  <c r="F144" i="17"/>
  <c r="G144" i="17"/>
  <c r="H144" i="17"/>
  <c r="J144" i="17"/>
  <c r="K144" i="17"/>
  <c r="L144" i="17"/>
  <c r="N144" i="17"/>
  <c r="O144" i="17"/>
  <c r="R144" i="17"/>
  <c r="B145" i="17"/>
  <c r="C145" i="17"/>
  <c r="D145" i="17"/>
  <c r="F145" i="17"/>
  <c r="G145" i="17"/>
  <c r="H145" i="17"/>
  <c r="I145" i="17"/>
  <c r="J145" i="17"/>
  <c r="K145" i="17"/>
  <c r="L145" i="17"/>
  <c r="M145" i="17"/>
  <c r="N145" i="17"/>
  <c r="O145" i="17"/>
  <c r="R145" i="17"/>
  <c r="B146" i="17"/>
  <c r="C146" i="17"/>
  <c r="D146" i="17"/>
  <c r="D149" i="17" s="1"/>
  <c r="F146" i="17"/>
  <c r="G146" i="17"/>
  <c r="H146" i="17"/>
  <c r="H149" i="17" s="1"/>
  <c r="J146" i="17"/>
  <c r="K146" i="17"/>
  <c r="L146" i="17"/>
  <c r="N146" i="17"/>
  <c r="O146" i="17"/>
  <c r="R146" i="17"/>
  <c r="B148" i="17"/>
  <c r="C148" i="17"/>
  <c r="D148" i="17"/>
  <c r="F148" i="17"/>
  <c r="G148" i="17"/>
  <c r="H148" i="17"/>
  <c r="J148" i="17"/>
  <c r="K148" i="17"/>
  <c r="L148" i="17"/>
  <c r="N148" i="17"/>
  <c r="O148" i="17"/>
  <c r="P148" i="17"/>
  <c r="Q148" i="17"/>
  <c r="R148" i="17"/>
  <c r="S148" i="17"/>
  <c r="L149" i="17"/>
  <c r="P149" i="17"/>
  <c r="Q149" i="17"/>
  <c r="B150" i="17"/>
  <c r="C150" i="17"/>
  <c r="D150" i="17"/>
  <c r="F150" i="17"/>
  <c r="G150" i="17"/>
  <c r="H150" i="17"/>
  <c r="J150" i="17"/>
  <c r="K150" i="17"/>
  <c r="L150" i="17"/>
  <c r="M150" i="17"/>
  <c r="N150" i="17"/>
  <c r="O150" i="17"/>
  <c r="P150" i="17"/>
  <c r="Q150" i="17"/>
  <c r="R150" i="17"/>
  <c r="B3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B9" i="16"/>
  <c r="C9" i="16"/>
  <c r="D9" i="16"/>
  <c r="F9" i="16"/>
  <c r="G9" i="16"/>
  <c r="H9" i="16"/>
  <c r="J9" i="16"/>
  <c r="K9" i="16"/>
  <c r="L9" i="16"/>
  <c r="N9" i="16"/>
  <c r="O9" i="16"/>
  <c r="P9" i="16"/>
  <c r="B10" i="16"/>
  <c r="C10" i="16"/>
  <c r="D10" i="16"/>
  <c r="F10" i="16"/>
  <c r="I10" i="16" s="1"/>
  <c r="G10" i="16"/>
  <c r="H10" i="16"/>
  <c r="J10" i="16"/>
  <c r="K10" i="16"/>
  <c r="L10" i="16"/>
  <c r="N10" i="16"/>
  <c r="O10" i="16"/>
  <c r="P10" i="16"/>
  <c r="B11" i="16"/>
  <c r="C11" i="16"/>
  <c r="D11" i="16"/>
  <c r="F11" i="16"/>
  <c r="G11" i="16"/>
  <c r="H11" i="16"/>
  <c r="J11" i="16"/>
  <c r="K11" i="16"/>
  <c r="L11" i="16"/>
  <c r="N11" i="16"/>
  <c r="O11" i="16"/>
  <c r="P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B13" i="16"/>
  <c r="C13" i="16"/>
  <c r="D13" i="16"/>
  <c r="F13" i="16"/>
  <c r="G13" i="16"/>
  <c r="H13" i="16"/>
  <c r="J13" i="16"/>
  <c r="K13" i="16"/>
  <c r="L13" i="16"/>
  <c r="N13" i="16"/>
  <c r="O13" i="16"/>
  <c r="P13" i="16"/>
  <c r="B14" i="16"/>
  <c r="C14" i="16"/>
  <c r="C21" i="16" s="1"/>
  <c r="D14" i="16"/>
  <c r="F14" i="16"/>
  <c r="G14" i="16"/>
  <c r="G21" i="16" s="1"/>
  <c r="H14" i="16"/>
  <c r="J14" i="16"/>
  <c r="M14" i="16" s="1"/>
  <c r="K14" i="16"/>
  <c r="K21" i="16" s="1"/>
  <c r="L14" i="16"/>
  <c r="N14" i="16"/>
  <c r="O14" i="16"/>
  <c r="P14" i="16"/>
  <c r="B15" i="16"/>
  <c r="E15" i="16" s="1"/>
  <c r="C15" i="16"/>
  <c r="D15" i="16"/>
  <c r="F15" i="16"/>
  <c r="I15" i="16" s="1"/>
  <c r="G15" i="16"/>
  <c r="H15" i="16"/>
  <c r="J15" i="16"/>
  <c r="K15" i="16"/>
  <c r="L15" i="16"/>
  <c r="N15" i="16"/>
  <c r="Q15" i="16" s="1"/>
  <c r="O15" i="16"/>
  <c r="P15" i="16"/>
  <c r="N17" i="16"/>
  <c r="H18" i="16"/>
  <c r="L18" i="16"/>
  <c r="P18" i="16"/>
  <c r="C19" i="16"/>
  <c r="G19" i="16"/>
  <c r="L19" i="16"/>
  <c r="O19" i="16"/>
  <c r="P19" i="16"/>
  <c r="B20" i="16"/>
  <c r="C20" i="16"/>
  <c r="F20" i="16"/>
  <c r="G20" i="16"/>
  <c r="K20" i="16"/>
  <c r="N20" i="16"/>
  <c r="B21" i="16"/>
  <c r="F21" i="16"/>
  <c r="C23" i="16"/>
  <c r="G23" i="16"/>
  <c r="H23" i="16"/>
  <c r="L23" i="16"/>
  <c r="B25" i="16"/>
  <c r="F25" i="16"/>
  <c r="G25" i="16"/>
  <c r="K25" i="16"/>
  <c r="B28" i="16"/>
  <c r="M28" i="16"/>
  <c r="C30" i="16"/>
  <c r="C55" i="16" s="1"/>
  <c r="C80" i="16" s="1"/>
  <c r="C105" i="16" s="1"/>
  <c r="C130" i="16" s="1"/>
  <c r="G30" i="16"/>
  <c r="K30" i="16"/>
  <c r="N30" i="16"/>
  <c r="E33" i="16"/>
  <c r="I33" i="16"/>
  <c r="M33" i="16"/>
  <c r="Q33" i="16"/>
  <c r="R33" i="16"/>
  <c r="E34" i="16"/>
  <c r="I34" i="16"/>
  <c r="M34" i="16"/>
  <c r="Q34" i="16"/>
  <c r="E35" i="16"/>
  <c r="I35" i="16"/>
  <c r="M35" i="16"/>
  <c r="Q35" i="16"/>
  <c r="E36" i="16"/>
  <c r="I36" i="16"/>
  <c r="M36" i="16"/>
  <c r="Q36" i="16"/>
  <c r="R36" i="16"/>
  <c r="E37" i="16"/>
  <c r="E46" i="16" s="1"/>
  <c r="I37" i="16"/>
  <c r="M37" i="16"/>
  <c r="Q37" i="16"/>
  <c r="R37" i="16"/>
  <c r="E38" i="16"/>
  <c r="I38" i="16"/>
  <c r="M38" i="16"/>
  <c r="Q38" i="16"/>
  <c r="E39" i="16"/>
  <c r="I39" i="16"/>
  <c r="M39" i="16"/>
  <c r="Q39" i="16"/>
  <c r="E40" i="16"/>
  <c r="I40" i="16"/>
  <c r="I46" i="16" s="1"/>
  <c r="M40" i="16"/>
  <c r="Q40" i="16"/>
  <c r="R40" i="16"/>
  <c r="B42" i="16"/>
  <c r="B49" i="16" s="1"/>
  <c r="C42" i="16"/>
  <c r="D42" i="16"/>
  <c r="F42" i="16"/>
  <c r="G42" i="16"/>
  <c r="H42" i="16"/>
  <c r="J42" i="16"/>
  <c r="K42" i="16"/>
  <c r="L42" i="16"/>
  <c r="N42" i="16"/>
  <c r="O42" i="16"/>
  <c r="P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B44" i="16"/>
  <c r="C44" i="16"/>
  <c r="D44" i="16"/>
  <c r="D49" i="16" s="1"/>
  <c r="F44" i="16"/>
  <c r="G44" i="16"/>
  <c r="H44" i="16"/>
  <c r="J44" i="16"/>
  <c r="K44" i="16"/>
  <c r="L44" i="16"/>
  <c r="N44" i="16"/>
  <c r="O44" i="16"/>
  <c r="P44" i="16"/>
  <c r="P49" i="16" s="1"/>
  <c r="B45" i="16"/>
  <c r="C45" i="16"/>
  <c r="C49" i="16" s="1"/>
  <c r="D45" i="16"/>
  <c r="F45" i="16"/>
  <c r="G45" i="16"/>
  <c r="G49" i="16" s="1"/>
  <c r="H45" i="16"/>
  <c r="J45" i="16"/>
  <c r="K45" i="16"/>
  <c r="K49" i="16" s="1"/>
  <c r="L45" i="16"/>
  <c r="N45" i="16"/>
  <c r="O45" i="16"/>
  <c r="O49" i="16" s="1"/>
  <c r="P45" i="16"/>
  <c r="B46" i="16"/>
  <c r="C46" i="16"/>
  <c r="D46" i="16"/>
  <c r="F46" i="16"/>
  <c r="G46" i="16"/>
  <c r="H46" i="16"/>
  <c r="J46" i="16"/>
  <c r="K46" i="16"/>
  <c r="L46" i="16"/>
  <c r="N46" i="16"/>
  <c r="O46" i="16"/>
  <c r="P46" i="16"/>
  <c r="B48" i="16"/>
  <c r="C48" i="16"/>
  <c r="D48" i="16"/>
  <c r="F48" i="16"/>
  <c r="G48" i="16"/>
  <c r="H48" i="16"/>
  <c r="J48" i="16"/>
  <c r="K48" i="16"/>
  <c r="L48" i="16"/>
  <c r="N48" i="16"/>
  <c r="O48" i="16"/>
  <c r="P48" i="16"/>
  <c r="H49" i="16"/>
  <c r="L49" i="16"/>
  <c r="B50" i="16"/>
  <c r="C50" i="16"/>
  <c r="D50" i="16"/>
  <c r="F50" i="16"/>
  <c r="G50" i="16"/>
  <c r="H50" i="16"/>
  <c r="J50" i="16"/>
  <c r="K50" i="16"/>
  <c r="L50" i="16"/>
  <c r="N50" i="16"/>
  <c r="O50" i="16"/>
  <c r="P50" i="16"/>
  <c r="B53" i="16"/>
  <c r="M53" i="16"/>
  <c r="G55" i="16"/>
  <c r="K55" i="16"/>
  <c r="K80" i="16" s="1"/>
  <c r="N55" i="16"/>
  <c r="E58" i="16"/>
  <c r="I58" i="16"/>
  <c r="M58" i="16"/>
  <c r="Q58" i="16"/>
  <c r="E59" i="16"/>
  <c r="I59" i="16"/>
  <c r="M59" i="16"/>
  <c r="Q59" i="16"/>
  <c r="R59" i="16"/>
  <c r="E60" i="16"/>
  <c r="I60" i="16"/>
  <c r="M60" i="16"/>
  <c r="Q60" i="16"/>
  <c r="R60" i="16"/>
  <c r="E61" i="16"/>
  <c r="I61" i="16"/>
  <c r="M61" i="16"/>
  <c r="Q61" i="16"/>
  <c r="E62" i="16"/>
  <c r="I62" i="16"/>
  <c r="M62" i="16"/>
  <c r="Q62" i="16"/>
  <c r="E63" i="16"/>
  <c r="I63" i="16"/>
  <c r="I69" i="16" s="1"/>
  <c r="M63" i="16"/>
  <c r="Q63" i="16"/>
  <c r="R63" i="16"/>
  <c r="E64" i="16"/>
  <c r="I64" i="16"/>
  <c r="M64" i="16"/>
  <c r="Q64" i="16"/>
  <c r="R64" i="16"/>
  <c r="E65" i="16"/>
  <c r="I65" i="16"/>
  <c r="M65" i="16"/>
  <c r="Q65" i="16"/>
  <c r="B67" i="16"/>
  <c r="C67" i="16"/>
  <c r="D67" i="16"/>
  <c r="F67" i="16"/>
  <c r="G67" i="16"/>
  <c r="H67" i="16"/>
  <c r="H74" i="16" s="1"/>
  <c r="J67" i="16"/>
  <c r="K67" i="16"/>
  <c r="L67" i="16"/>
  <c r="N67" i="16"/>
  <c r="O67" i="16"/>
  <c r="P67" i="16"/>
  <c r="B68" i="16"/>
  <c r="C68" i="16"/>
  <c r="D68" i="16"/>
  <c r="F68" i="16"/>
  <c r="G68" i="16"/>
  <c r="H68" i="16"/>
  <c r="J68" i="16"/>
  <c r="K68" i="16"/>
  <c r="L68" i="16"/>
  <c r="N68" i="16"/>
  <c r="O68" i="16"/>
  <c r="P68" i="16"/>
  <c r="B69" i="16"/>
  <c r="C69" i="16"/>
  <c r="D69" i="16"/>
  <c r="F69" i="16"/>
  <c r="F74" i="16" s="1"/>
  <c r="G69" i="16"/>
  <c r="H69" i="16"/>
  <c r="J69" i="16"/>
  <c r="K69" i="16"/>
  <c r="L69" i="16"/>
  <c r="N69" i="16"/>
  <c r="N74" i="16" s="1"/>
  <c r="O69" i="16"/>
  <c r="P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B71" i="16"/>
  <c r="C71" i="16"/>
  <c r="D71" i="16"/>
  <c r="F71" i="16"/>
  <c r="G71" i="16"/>
  <c r="H71" i="16"/>
  <c r="J71" i="16"/>
  <c r="K71" i="16"/>
  <c r="L71" i="16"/>
  <c r="N71" i="16"/>
  <c r="O71" i="16"/>
  <c r="P71" i="16"/>
  <c r="B73" i="16"/>
  <c r="C73" i="16"/>
  <c r="D73" i="16"/>
  <c r="F73" i="16"/>
  <c r="G73" i="16"/>
  <c r="H73" i="16"/>
  <c r="J73" i="16"/>
  <c r="K73" i="16"/>
  <c r="L73" i="16"/>
  <c r="N73" i="16"/>
  <c r="O73" i="16"/>
  <c r="P73" i="16"/>
  <c r="B74" i="16"/>
  <c r="J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Q75" i="16"/>
  <c r="B78" i="16"/>
  <c r="M78" i="16"/>
  <c r="G80" i="16"/>
  <c r="N80" i="16"/>
  <c r="E83" i="16"/>
  <c r="I83" i="16"/>
  <c r="M83" i="16"/>
  <c r="Q83" i="16"/>
  <c r="R83" i="16"/>
  <c r="E84" i="16"/>
  <c r="I84" i="16"/>
  <c r="M84" i="16"/>
  <c r="Q84" i="16"/>
  <c r="E85" i="16"/>
  <c r="I85" i="16"/>
  <c r="M85" i="16"/>
  <c r="Q85" i="16"/>
  <c r="E86" i="16"/>
  <c r="I86" i="16"/>
  <c r="M86" i="16"/>
  <c r="Q86" i="16"/>
  <c r="E87" i="16"/>
  <c r="I87" i="16"/>
  <c r="M87" i="16"/>
  <c r="Q87" i="16"/>
  <c r="R87" i="16"/>
  <c r="E88" i="16"/>
  <c r="I88" i="16"/>
  <c r="M88" i="16"/>
  <c r="Q88" i="16"/>
  <c r="E89" i="16"/>
  <c r="I89" i="16"/>
  <c r="M89" i="16"/>
  <c r="Q89" i="16"/>
  <c r="E90" i="16"/>
  <c r="I90" i="16"/>
  <c r="I96" i="16" s="1"/>
  <c r="M90" i="16"/>
  <c r="R90" i="16" s="1"/>
  <c r="Q90" i="16"/>
  <c r="B92" i="16"/>
  <c r="B99" i="16" s="1"/>
  <c r="C92" i="16"/>
  <c r="D92" i="16"/>
  <c r="F92" i="16"/>
  <c r="G92" i="16"/>
  <c r="H92" i="16"/>
  <c r="J92" i="16"/>
  <c r="K92" i="16"/>
  <c r="L92" i="16"/>
  <c r="N92" i="16"/>
  <c r="O92" i="16"/>
  <c r="P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Q93" i="16"/>
  <c r="B94" i="16"/>
  <c r="C94" i="16"/>
  <c r="D94" i="16"/>
  <c r="D99" i="16" s="1"/>
  <c r="F94" i="16"/>
  <c r="G94" i="16"/>
  <c r="H94" i="16"/>
  <c r="J94" i="16"/>
  <c r="K94" i="16"/>
  <c r="L94" i="16"/>
  <c r="N94" i="16"/>
  <c r="O94" i="16"/>
  <c r="P94" i="16"/>
  <c r="P99" i="16" s="1"/>
  <c r="B95" i="16"/>
  <c r="C95" i="16"/>
  <c r="C99" i="16" s="1"/>
  <c r="D95" i="16"/>
  <c r="F95" i="16"/>
  <c r="G95" i="16"/>
  <c r="G99" i="16" s="1"/>
  <c r="H95" i="16"/>
  <c r="J95" i="16"/>
  <c r="K95" i="16"/>
  <c r="K99" i="16" s="1"/>
  <c r="L95" i="16"/>
  <c r="N95" i="16"/>
  <c r="O95" i="16"/>
  <c r="O99" i="16" s="1"/>
  <c r="P95" i="16"/>
  <c r="B96" i="16"/>
  <c r="C96" i="16"/>
  <c r="D96" i="16"/>
  <c r="F96" i="16"/>
  <c r="G96" i="16"/>
  <c r="H96" i="16"/>
  <c r="J96" i="16"/>
  <c r="K96" i="16"/>
  <c r="L96" i="16"/>
  <c r="N96" i="16"/>
  <c r="O96" i="16"/>
  <c r="P96" i="16"/>
  <c r="B98" i="16"/>
  <c r="C98" i="16"/>
  <c r="D98" i="16"/>
  <c r="F98" i="16"/>
  <c r="G98" i="16"/>
  <c r="H98" i="16"/>
  <c r="J98" i="16"/>
  <c r="K98" i="16"/>
  <c r="L98" i="16"/>
  <c r="N98" i="16"/>
  <c r="O98" i="16"/>
  <c r="P98" i="16"/>
  <c r="H99" i="16"/>
  <c r="L99" i="16"/>
  <c r="B100" i="16"/>
  <c r="C100" i="16"/>
  <c r="D100" i="16"/>
  <c r="F100" i="16"/>
  <c r="G100" i="16"/>
  <c r="H100" i="16"/>
  <c r="J100" i="16"/>
  <c r="K100" i="16"/>
  <c r="L100" i="16"/>
  <c r="N100" i="16"/>
  <c r="O100" i="16"/>
  <c r="P100" i="16"/>
  <c r="B103" i="16"/>
  <c r="M103" i="16"/>
  <c r="G105" i="16"/>
  <c r="K105" i="16"/>
  <c r="K130" i="16" s="1"/>
  <c r="N105" i="16"/>
  <c r="E108" i="16"/>
  <c r="I108" i="16"/>
  <c r="M108" i="16"/>
  <c r="Q108" i="16"/>
  <c r="E109" i="16"/>
  <c r="I109" i="16"/>
  <c r="M109" i="16"/>
  <c r="Q109" i="16"/>
  <c r="E110" i="16"/>
  <c r="I110" i="16"/>
  <c r="M110" i="16"/>
  <c r="Q110" i="16"/>
  <c r="R110" i="16"/>
  <c r="E111" i="16"/>
  <c r="I111" i="16"/>
  <c r="M111" i="16"/>
  <c r="Q111" i="16"/>
  <c r="E112" i="16"/>
  <c r="I112" i="16"/>
  <c r="M112" i="16"/>
  <c r="Q112" i="16"/>
  <c r="E113" i="16"/>
  <c r="I113" i="16"/>
  <c r="I119" i="16" s="1"/>
  <c r="M113" i="16"/>
  <c r="R113" i="16" s="1"/>
  <c r="Q113" i="16"/>
  <c r="E114" i="16"/>
  <c r="I114" i="16"/>
  <c r="M114" i="16"/>
  <c r="Q114" i="16"/>
  <c r="R114" i="16"/>
  <c r="E115" i="16"/>
  <c r="I115" i="16"/>
  <c r="M115" i="16"/>
  <c r="Q115" i="16"/>
  <c r="B117" i="16"/>
  <c r="C117" i="16"/>
  <c r="D117" i="16"/>
  <c r="F117" i="16"/>
  <c r="G117" i="16"/>
  <c r="H117" i="16"/>
  <c r="J117" i="16"/>
  <c r="K117" i="16"/>
  <c r="L117" i="16"/>
  <c r="N117" i="16"/>
  <c r="O117" i="16"/>
  <c r="P117" i="16"/>
  <c r="P124" i="16" s="1"/>
  <c r="B118" i="16"/>
  <c r="C118" i="16"/>
  <c r="D118" i="16"/>
  <c r="F118" i="16"/>
  <c r="G118" i="16"/>
  <c r="H118" i="16"/>
  <c r="J118" i="16"/>
  <c r="K118" i="16"/>
  <c r="K124" i="16" s="1"/>
  <c r="L118" i="16"/>
  <c r="N118" i="16"/>
  <c r="O118" i="16"/>
  <c r="O124" i="16" s="1"/>
  <c r="P118" i="16"/>
  <c r="B119" i="16"/>
  <c r="C119" i="16"/>
  <c r="D119" i="16"/>
  <c r="F119" i="16"/>
  <c r="F124" i="16" s="1"/>
  <c r="G119" i="16"/>
  <c r="H119" i="16"/>
  <c r="J119" i="16"/>
  <c r="J124" i="16" s="1"/>
  <c r="K119" i="16"/>
  <c r="L119" i="16"/>
  <c r="N119" i="16"/>
  <c r="O119" i="16"/>
  <c r="P119" i="16"/>
  <c r="B120" i="16"/>
  <c r="C120" i="16"/>
  <c r="D120" i="16"/>
  <c r="F120" i="16"/>
  <c r="G120" i="16"/>
  <c r="H120" i="16"/>
  <c r="I120" i="16"/>
  <c r="J120" i="16"/>
  <c r="K120" i="16"/>
  <c r="L120" i="16"/>
  <c r="N120" i="16"/>
  <c r="O120" i="16"/>
  <c r="P120" i="16"/>
  <c r="B121" i="16"/>
  <c r="C121" i="16"/>
  <c r="D121" i="16"/>
  <c r="F121" i="16"/>
  <c r="G121" i="16"/>
  <c r="H121" i="16"/>
  <c r="I121" i="16"/>
  <c r="J121" i="16"/>
  <c r="K121" i="16"/>
  <c r="L121" i="16"/>
  <c r="N121" i="16"/>
  <c r="O121" i="16"/>
  <c r="P121" i="16"/>
  <c r="B123" i="16"/>
  <c r="C123" i="16"/>
  <c r="D123" i="16"/>
  <c r="F123" i="16"/>
  <c r="G123" i="16"/>
  <c r="H123" i="16"/>
  <c r="J123" i="16"/>
  <c r="K123" i="16"/>
  <c r="L123" i="16"/>
  <c r="N123" i="16"/>
  <c r="O123" i="16"/>
  <c r="P123" i="16"/>
  <c r="B124" i="16"/>
  <c r="C124" i="16"/>
  <c r="G124" i="16"/>
  <c r="N124" i="16"/>
  <c r="B125" i="16"/>
  <c r="C125" i="16"/>
  <c r="D125" i="16"/>
  <c r="F125" i="16"/>
  <c r="G125" i="16"/>
  <c r="H125" i="16"/>
  <c r="J125" i="16"/>
  <c r="K125" i="16"/>
  <c r="L125" i="16"/>
  <c r="M125" i="16"/>
  <c r="N125" i="16"/>
  <c r="O125" i="16"/>
  <c r="P125" i="16"/>
  <c r="B128" i="16"/>
  <c r="M128" i="16"/>
  <c r="G130" i="16"/>
  <c r="N130" i="16"/>
  <c r="E133" i="16"/>
  <c r="I133" i="16"/>
  <c r="M133" i="16"/>
  <c r="Q133" i="16"/>
  <c r="E134" i="16"/>
  <c r="I134" i="16"/>
  <c r="M134" i="16"/>
  <c r="Q134" i="16"/>
  <c r="R134" i="16"/>
  <c r="E135" i="16"/>
  <c r="I135" i="16"/>
  <c r="M135" i="16"/>
  <c r="Q135" i="16"/>
  <c r="R135" i="16"/>
  <c r="E136" i="16"/>
  <c r="I136" i="16"/>
  <c r="M136" i="16"/>
  <c r="Q136" i="16"/>
  <c r="E137" i="16"/>
  <c r="E146" i="16" s="1"/>
  <c r="I137" i="16"/>
  <c r="M137" i="16"/>
  <c r="Q137" i="16"/>
  <c r="E138" i="16"/>
  <c r="I138" i="16"/>
  <c r="I144" i="16" s="1"/>
  <c r="M138" i="16"/>
  <c r="Q138" i="16"/>
  <c r="Q146" i="16" s="1"/>
  <c r="R138" i="16"/>
  <c r="E139" i="16"/>
  <c r="I139" i="16"/>
  <c r="M139" i="16"/>
  <c r="Q139" i="16"/>
  <c r="R139" i="16"/>
  <c r="E140" i="16"/>
  <c r="I140" i="16"/>
  <c r="M140" i="16"/>
  <c r="R140" i="16" s="1"/>
  <c r="Q140" i="16"/>
  <c r="B142" i="16"/>
  <c r="C142" i="16"/>
  <c r="D142" i="16"/>
  <c r="D149" i="16" s="1"/>
  <c r="F142" i="16"/>
  <c r="G142" i="16"/>
  <c r="H142" i="16"/>
  <c r="H149" i="16" s="1"/>
  <c r="J142" i="16"/>
  <c r="K142" i="16"/>
  <c r="L142" i="16"/>
  <c r="N142" i="16"/>
  <c r="O142" i="16"/>
  <c r="P142" i="16"/>
  <c r="B143" i="16"/>
  <c r="C143" i="16"/>
  <c r="D143" i="16"/>
  <c r="F143" i="16"/>
  <c r="G143" i="16"/>
  <c r="H143" i="16"/>
  <c r="J143" i="16"/>
  <c r="K143" i="16"/>
  <c r="L143" i="16"/>
  <c r="N143" i="16"/>
  <c r="O143" i="16"/>
  <c r="P143" i="16"/>
  <c r="B144" i="16"/>
  <c r="C144" i="16"/>
  <c r="D144" i="16"/>
  <c r="F144" i="16"/>
  <c r="G144" i="16"/>
  <c r="H144" i="16"/>
  <c r="J144" i="16"/>
  <c r="J149" i="16" s="1"/>
  <c r="K144" i="16"/>
  <c r="L144" i="16"/>
  <c r="N144" i="16"/>
  <c r="N149" i="16" s="1"/>
  <c r="O144" i="16"/>
  <c r="P144" i="16"/>
  <c r="B145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B146" i="16"/>
  <c r="C146" i="16"/>
  <c r="D146" i="16"/>
  <c r="F146" i="16"/>
  <c r="G146" i="16"/>
  <c r="H146" i="16"/>
  <c r="J146" i="16"/>
  <c r="K146" i="16"/>
  <c r="L146" i="16"/>
  <c r="N146" i="16"/>
  <c r="O146" i="16"/>
  <c r="P146" i="16"/>
  <c r="B148" i="16"/>
  <c r="C148" i="16"/>
  <c r="D148" i="16"/>
  <c r="F148" i="16"/>
  <c r="G148" i="16"/>
  <c r="H148" i="16"/>
  <c r="J148" i="16"/>
  <c r="K148" i="16"/>
  <c r="L148" i="16"/>
  <c r="N148" i="16"/>
  <c r="O148" i="16"/>
  <c r="P148" i="16"/>
  <c r="B149" i="16"/>
  <c r="F149" i="16"/>
  <c r="B150" i="16"/>
  <c r="C150" i="16"/>
  <c r="D150" i="16"/>
  <c r="E150" i="16"/>
  <c r="F150" i="16"/>
  <c r="G150" i="16"/>
  <c r="H150" i="16"/>
  <c r="I150" i="16"/>
  <c r="J150" i="16"/>
  <c r="K150" i="16"/>
  <c r="L150" i="16"/>
  <c r="N150" i="16"/>
  <c r="O150" i="16"/>
  <c r="P150" i="16"/>
  <c r="Q150" i="16"/>
  <c r="B8" i="15"/>
  <c r="E8" i="15" s="1"/>
  <c r="C8" i="15"/>
  <c r="D8" i="15"/>
  <c r="F8" i="15"/>
  <c r="I8" i="15" s="1"/>
  <c r="G8" i="15"/>
  <c r="H8" i="15"/>
  <c r="J8" i="15"/>
  <c r="K8" i="15"/>
  <c r="L8" i="15"/>
  <c r="N8" i="15"/>
  <c r="O8" i="15"/>
  <c r="P8" i="15"/>
  <c r="B9" i="15"/>
  <c r="E9" i="15" s="1"/>
  <c r="C9" i="15"/>
  <c r="D9" i="15"/>
  <c r="F9" i="15"/>
  <c r="G9" i="15"/>
  <c r="H9" i="15"/>
  <c r="J9" i="15"/>
  <c r="K9" i="15"/>
  <c r="K18" i="15" s="1"/>
  <c r="L9" i="15"/>
  <c r="N9" i="15"/>
  <c r="O9" i="15"/>
  <c r="P9" i="15"/>
  <c r="B10" i="15"/>
  <c r="C10" i="15"/>
  <c r="D10" i="15"/>
  <c r="F10" i="15"/>
  <c r="G10" i="15"/>
  <c r="H10" i="15"/>
  <c r="J10" i="15"/>
  <c r="K10" i="15"/>
  <c r="L10" i="15"/>
  <c r="L18" i="15" s="1"/>
  <c r="N10" i="15"/>
  <c r="O10" i="15"/>
  <c r="P10" i="15"/>
  <c r="B11" i="15"/>
  <c r="C11" i="15"/>
  <c r="D11" i="15"/>
  <c r="E11" i="15"/>
  <c r="F11" i="15"/>
  <c r="G11" i="15"/>
  <c r="G19" i="15" s="1"/>
  <c r="H11" i="15"/>
  <c r="I11" i="15"/>
  <c r="J11" i="15"/>
  <c r="K11" i="15"/>
  <c r="L11" i="15"/>
  <c r="M11" i="15"/>
  <c r="N11" i="15"/>
  <c r="O11" i="15"/>
  <c r="P11" i="15"/>
  <c r="Q11" i="15"/>
  <c r="B12" i="15"/>
  <c r="C12" i="15"/>
  <c r="D12" i="15"/>
  <c r="F12" i="15"/>
  <c r="I12" i="15" s="1"/>
  <c r="G12" i="15"/>
  <c r="H12" i="15"/>
  <c r="J12" i="15"/>
  <c r="M12" i="15" s="1"/>
  <c r="K12" i="15"/>
  <c r="L12" i="15"/>
  <c r="N12" i="15"/>
  <c r="O12" i="15"/>
  <c r="P12" i="15"/>
  <c r="B13" i="15"/>
  <c r="C13" i="15"/>
  <c r="D13" i="15"/>
  <c r="F13" i="15"/>
  <c r="I13" i="15" s="1"/>
  <c r="G13" i="15"/>
  <c r="H13" i="15"/>
  <c r="J13" i="15"/>
  <c r="K13" i="15"/>
  <c r="L13" i="15"/>
  <c r="N13" i="15"/>
  <c r="O13" i="15"/>
  <c r="P13" i="15"/>
  <c r="B14" i="15"/>
  <c r="C14" i="15"/>
  <c r="D14" i="15"/>
  <c r="F14" i="15"/>
  <c r="G14" i="15"/>
  <c r="H14" i="15"/>
  <c r="J14" i="15"/>
  <c r="K14" i="15"/>
  <c r="L14" i="15"/>
  <c r="N14" i="15"/>
  <c r="O14" i="15"/>
  <c r="P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D17" i="15"/>
  <c r="H17" i="15"/>
  <c r="C18" i="15"/>
  <c r="F19" i="15"/>
  <c r="J19" i="15"/>
  <c r="N19" i="15"/>
  <c r="D21" i="15"/>
  <c r="H21" i="15"/>
  <c r="L21" i="15"/>
  <c r="C23" i="15"/>
  <c r="L28" i="15"/>
  <c r="C30" i="15"/>
  <c r="C55" i="15" s="1"/>
  <c r="C80" i="15" s="1"/>
  <c r="G30" i="15"/>
  <c r="G55" i="15" s="1"/>
  <c r="K30" i="15"/>
  <c r="O30" i="15"/>
  <c r="E33" i="15"/>
  <c r="I33" i="15"/>
  <c r="M33" i="15"/>
  <c r="Q33" i="15"/>
  <c r="R33" i="15"/>
  <c r="E34" i="15"/>
  <c r="I34" i="15"/>
  <c r="M34" i="15"/>
  <c r="Q34" i="15"/>
  <c r="R34" i="15"/>
  <c r="E35" i="15"/>
  <c r="I35" i="15"/>
  <c r="I44" i="15" s="1"/>
  <c r="M35" i="15"/>
  <c r="Q35" i="15"/>
  <c r="R35" i="15"/>
  <c r="E36" i="15"/>
  <c r="E44" i="15" s="1"/>
  <c r="I36" i="15"/>
  <c r="M36" i="15"/>
  <c r="Q36" i="15"/>
  <c r="R36" i="15"/>
  <c r="E37" i="15"/>
  <c r="I37" i="15"/>
  <c r="M37" i="15"/>
  <c r="Q37" i="15"/>
  <c r="R37" i="15"/>
  <c r="E38" i="15"/>
  <c r="I38" i="15"/>
  <c r="M38" i="15"/>
  <c r="Q38" i="15"/>
  <c r="R38" i="15"/>
  <c r="E39" i="15"/>
  <c r="I39" i="15"/>
  <c r="M39" i="15"/>
  <c r="Q39" i="15"/>
  <c r="R39" i="15"/>
  <c r="E40" i="15"/>
  <c r="I40" i="15"/>
  <c r="M40" i="15"/>
  <c r="M46" i="15" s="1"/>
  <c r="Q40" i="15"/>
  <c r="R40" i="15"/>
  <c r="E41" i="15"/>
  <c r="B42" i="15"/>
  <c r="C42" i="15"/>
  <c r="D42" i="15"/>
  <c r="F42" i="15"/>
  <c r="G42" i="15"/>
  <c r="H42" i="15"/>
  <c r="J42" i="15"/>
  <c r="J49" i="15" s="1"/>
  <c r="K42" i="15"/>
  <c r="L42" i="15"/>
  <c r="N42" i="15"/>
  <c r="O42" i="15"/>
  <c r="P42" i="15"/>
  <c r="R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B44" i="15"/>
  <c r="C44" i="15"/>
  <c r="D44" i="15"/>
  <c r="F44" i="15"/>
  <c r="G44" i="15"/>
  <c r="H44" i="15"/>
  <c r="H49" i="15" s="1"/>
  <c r="J44" i="15"/>
  <c r="K44" i="15"/>
  <c r="L44" i="15"/>
  <c r="L49" i="15" s="1"/>
  <c r="N44" i="15"/>
  <c r="O44" i="15"/>
  <c r="P44" i="15"/>
  <c r="B45" i="15"/>
  <c r="C45" i="15"/>
  <c r="C49" i="15" s="1"/>
  <c r="D45" i="15"/>
  <c r="F45" i="15"/>
  <c r="G45" i="15"/>
  <c r="G49" i="15" s="1"/>
  <c r="H45" i="15"/>
  <c r="J45" i="15"/>
  <c r="K45" i="15"/>
  <c r="K49" i="15" s="1"/>
  <c r="L45" i="15"/>
  <c r="N45" i="15"/>
  <c r="O45" i="15"/>
  <c r="O49" i="15" s="1"/>
  <c r="P45" i="15"/>
  <c r="B46" i="15"/>
  <c r="C46" i="15"/>
  <c r="D46" i="15"/>
  <c r="F46" i="15"/>
  <c r="G46" i="15"/>
  <c r="H46" i="15"/>
  <c r="J46" i="15"/>
  <c r="K46" i="15"/>
  <c r="L46" i="15"/>
  <c r="N46" i="15"/>
  <c r="O46" i="15"/>
  <c r="P46" i="15"/>
  <c r="R46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Q48" i="15"/>
  <c r="D49" i="15"/>
  <c r="P49" i="15"/>
  <c r="B50" i="15"/>
  <c r="C50" i="15"/>
  <c r="D50" i="15"/>
  <c r="F50" i="15"/>
  <c r="G50" i="15"/>
  <c r="H50" i="15"/>
  <c r="J50" i="15"/>
  <c r="K50" i="15"/>
  <c r="L50" i="15"/>
  <c r="N50" i="15"/>
  <c r="O50" i="15"/>
  <c r="P50" i="15"/>
  <c r="L53" i="15"/>
  <c r="K55" i="15"/>
  <c r="O55" i="15"/>
  <c r="O80" i="15" s="1"/>
  <c r="O105" i="15" s="1"/>
  <c r="E58" i="15"/>
  <c r="I58" i="15"/>
  <c r="M58" i="15"/>
  <c r="Q58" i="15"/>
  <c r="R58" i="15"/>
  <c r="E59" i="15"/>
  <c r="I59" i="15"/>
  <c r="M59" i="15"/>
  <c r="Q59" i="15"/>
  <c r="R59" i="15"/>
  <c r="E60" i="15"/>
  <c r="I60" i="15"/>
  <c r="M60" i="15"/>
  <c r="Q60" i="15"/>
  <c r="R60" i="15"/>
  <c r="E61" i="15"/>
  <c r="I61" i="15"/>
  <c r="M61" i="15"/>
  <c r="Q61" i="15"/>
  <c r="R61" i="15"/>
  <c r="E62" i="15"/>
  <c r="I62" i="15"/>
  <c r="M62" i="15"/>
  <c r="Q62" i="15"/>
  <c r="R62" i="15"/>
  <c r="E63" i="15"/>
  <c r="I63" i="15"/>
  <c r="M63" i="15"/>
  <c r="Q63" i="15"/>
  <c r="R63" i="15"/>
  <c r="E64" i="15"/>
  <c r="I64" i="15"/>
  <c r="M64" i="15"/>
  <c r="Q64" i="15"/>
  <c r="R64" i="15"/>
  <c r="E65" i="15"/>
  <c r="I65" i="15"/>
  <c r="M65" i="15"/>
  <c r="Q65" i="15"/>
  <c r="R65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Q67" i="15"/>
  <c r="B68" i="15"/>
  <c r="C68" i="15"/>
  <c r="D68" i="15"/>
  <c r="F68" i="15"/>
  <c r="G68" i="15"/>
  <c r="G74" i="15" s="1"/>
  <c r="H68" i="15"/>
  <c r="J68" i="15"/>
  <c r="K68" i="15"/>
  <c r="L68" i="15"/>
  <c r="N68" i="15"/>
  <c r="O68" i="15"/>
  <c r="P68" i="15"/>
  <c r="B69" i="15"/>
  <c r="C69" i="15"/>
  <c r="D69" i="15"/>
  <c r="F69" i="15"/>
  <c r="G69" i="15"/>
  <c r="H69" i="15"/>
  <c r="J69" i="15"/>
  <c r="K69" i="15"/>
  <c r="L69" i="15"/>
  <c r="N69" i="15"/>
  <c r="O69" i="15"/>
  <c r="P69" i="15"/>
  <c r="R69" i="15"/>
  <c r="B70" i="15"/>
  <c r="C70" i="15"/>
  <c r="D70" i="15"/>
  <c r="E70" i="15"/>
  <c r="F70" i="15"/>
  <c r="F74" i="15" s="1"/>
  <c r="G70" i="15"/>
  <c r="H70" i="15"/>
  <c r="I70" i="15"/>
  <c r="J70" i="15"/>
  <c r="J74" i="15" s="1"/>
  <c r="K70" i="15"/>
  <c r="L70" i="15"/>
  <c r="M70" i="15"/>
  <c r="N70" i="15"/>
  <c r="O70" i="15"/>
  <c r="P70" i="15"/>
  <c r="Q70" i="15"/>
  <c r="R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Q71" i="15"/>
  <c r="B73" i="15"/>
  <c r="C73" i="15"/>
  <c r="D73" i="15"/>
  <c r="F73" i="15"/>
  <c r="G73" i="15"/>
  <c r="H73" i="15"/>
  <c r="J73" i="15"/>
  <c r="K73" i="15"/>
  <c r="L73" i="15"/>
  <c r="N73" i="15"/>
  <c r="O73" i="15"/>
  <c r="P73" i="15"/>
  <c r="K74" i="15"/>
  <c r="N74" i="15"/>
  <c r="O74" i="15"/>
  <c r="B75" i="15"/>
  <c r="C75" i="15"/>
  <c r="D75" i="15"/>
  <c r="F75" i="15"/>
  <c r="G75" i="15"/>
  <c r="H75" i="15"/>
  <c r="J75" i="15"/>
  <c r="K75" i="15"/>
  <c r="L75" i="15"/>
  <c r="N75" i="15"/>
  <c r="O75" i="15"/>
  <c r="P75" i="15"/>
  <c r="R75" i="15"/>
  <c r="L78" i="15"/>
  <c r="G80" i="15"/>
  <c r="G105" i="15" s="1"/>
  <c r="G130" i="15" s="1"/>
  <c r="K80" i="15"/>
  <c r="K105" i="15" s="1"/>
  <c r="K130" i="15" s="1"/>
  <c r="E83" i="15"/>
  <c r="I83" i="15"/>
  <c r="M83" i="15"/>
  <c r="Q83" i="15"/>
  <c r="R83" i="15"/>
  <c r="E84" i="15"/>
  <c r="I84" i="15"/>
  <c r="I93" i="15" s="1"/>
  <c r="M84" i="15"/>
  <c r="Q84" i="15"/>
  <c r="R84" i="15"/>
  <c r="E85" i="15"/>
  <c r="E94" i="15" s="1"/>
  <c r="I85" i="15"/>
  <c r="M85" i="15"/>
  <c r="Q85" i="15"/>
  <c r="R85" i="15"/>
  <c r="E86" i="15"/>
  <c r="I86" i="15"/>
  <c r="M86" i="15"/>
  <c r="Q86" i="15"/>
  <c r="Q95" i="15" s="1"/>
  <c r="R86" i="15"/>
  <c r="E87" i="15"/>
  <c r="I87" i="15"/>
  <c r="M87" i="15"/>
  <c r="M96" i="15" s="1"/>
  <c r="Q87" i="15"/>
  <c r="R87" i="15"/>
  <c r="E88" i="15"/>
  <c r="I88" i="15"/>
  <c r="M88" i="15"/>
  <c r="Q88" i="15"/>
  <c r="R88" i="15"/>
  <c r="E89" i="15"/>
  <c r="I89" i="15"/>
  <c r="M89" i="15"/>
  <c r="Q89" i="15"/>
  <c r="R89" i="15"/>
  <c r="E90" i="15"/>
  <c r="I90" i="15"/>
  <c r="M90" i="15"/>
  <c r="Q90" i="15"/>
  <c r="R90" i="15"/>
  <c r="B92" i="15"/>
  <c r="C92" i="15"/>
  <c r="D92" i="15"/>
  <c r="D99" i="15" s="1"/>
  <c r="F92" i="15"/>
  <c r="G92" i="15"/>
  <c r="H92" i="15"/>
  <c r="H99" i="15" s="1"/>
  <c r="J92" i="15"/>
  <c r="K92" i="15"/>
  <c r="L92" i="15"/>
  <c r="N92" i="15"/>
  <c r="O92" i="15"/>
  <c r="P92" i="15"/>
  <c r="B93" i="15"/>
  <c r="C93" i="15"/>
  <c r="D93" i="15"/>
  <c r="F93" i="15"/>
  <c r="G93" i="15"/>
  <c r="H93" i="15"/>
  <c r="J93" i="15"/>
  <c r="K93" i="15"/>
  <c r="L93" i="15"/>
  <c r="N93" i="15"/>
  <c r="N99" i="15" s="1"/>
  <c r="O93" i="15"/>
  <c r="P93" i="15"/>
  <c r="B94" i="15"/>
  <c r="C94" i="15"/>
  <c r="D94" i="15"/>
  <c r="F94" i="15"/>
  <c r="G94" i="15"/>
  <c r="H94" i="15"/>
  <c r="J94" i="15"/>
  <c r="K94" i="15"/>
  <c r="L94" i="15"/>
  <c r="N94" i="15"/>
  <c r="O94" i="15"/>
  <c r="P94" i="15"/>
  <c r="B95" i="15"/>
  <c r="C95" i="15"/>
  <c r="D95" i="15"/>
  <c r="F95" i="15"/>
  <c r="G95" i="15"/>
  <c r="H95" i="15"/>
  <c r="J95" i="15"/>
  <c r="K95" i="15"/>
  <c r="L95" i="15"/>
  <c r="N95" i="15"/>
  <c r="O95" i="15"/>
  <c r="P95" i="15"/>
  <c r="B96" i="15"/>
  <c r="C96" i="15"/>
  <c r="D96" i="15"/>
  <c r="F96" i="15"/>
  <c r="G96" i="15"/>
  <c r="H96" i="15"/>
  <c r="J96" i="15"/>
  <c r="K96" i="15"/>
  <c r="L96" i="15"/>
  <c r="N96" i="15"/>
  <c r="O96" i="15"/>
  <c r="P96" i="15"/>
  <c r="B98" i="15"/>
  <c r="C98" i="15"/>
  <c r="D98" i="15"/>
  <c r="F98" i="15"/>
  <c r="G98" i="15"/>
  <c r="H98" i="15"/>
  <c r="J98" i="15"/>
  <c r="K98" i="15"/>
  <c r="L98" i="15"/>
  <c r="N98" i="15"/>
  <c r="O98" i="15"/>
  <c r="P98" i="15"/>
  <c r="F99" i="15"/>
  <c r="B100" i="15"/>
  <c r="C100" i="15"/>
  <c r="D100" i="15"/>
  <c r="F100" i="15"/>
  <c r="G100" i="15"/>
  <c r="H100" i="15"/>
  <c r="J100" i="15"/>
  <c r="K100" i="15"/>
  <c r="L100" i="15"/>
  <c r="N100" i="15"/>
  <c r="O100" i="15"/>
  <c r="P100" i="15"/>
  <c r="L103" i="15"/>
  <c r="C105" i="15"/>
  <c r="C130" i="15" s="1"/>
  <c r="E108" i="15"/>
  <c r="I108" i="15"/>
  <c r="M108" i="15"/>
  <c r="Q108" i="15"/>
  <c r="R108" i="15"/>
  <c r="E109" i="15"/>
  <c r="E118" i="15" s="1"/>
  <c r="I109" i="15"/>
  <c r="M109" i="15"/>
  <c r="Q109" i="15"/>
  <c r="R109" i="15"/>
  <c r="R117" i="15" s="1"/>
  <c r="E110" i="15"/>
  <c r="I110" i="15"/>
  <c r="M110" i="15"/>
  <c r="Q110" i="15"/>
  <c r="Q118" i="15" s="1"/>
  <c r="R110" i="15"/>
  <c r="E111" i="15"/>
  <c r="E120" i="15" s="1"/>
  <c r="I111" i="15"/>
  <c r="M111" i="15"/>
  <c r="M120" i="15" s="1"/>
  <c r="Q111" i="15"/>
  <c r="R111" i="15"/>
  <c r="R119" i="15" s="1"/>
  <c r="E112" i="15"/>
  <c r="I112" i="15"/>
  <c r="I121" i="15" s="1"/>
  <c r="M112" i="15"/>
  <c r="Q112" i="15"/>
  <c r="Q120" i="15" s="1"/>
  <c r="R112" i="15"/>
  <c r="E113" i="15"/>
  <c r="I113" i="15"/>
  <c r="M113" i="15"/>
  <c r="Q113" i="15"/>
  <c r="R113" i="15"/>
  <c r="E114" i="15"/>
  <c r="I114" i="15"/>
  <c r="M114" i="15"/>
  <c r="Q114" i="15"/>
  <c r="R114" i="15"/>
  <c r="E115" i="15"/>
  <c r="I115" i="15"/>
  <c r="M115" i="15"/>
  <c r="Q115" i="15"/>
  <c r="R115" i="15"/>
  <c r="B117" i="15"/>
  <c r="C117" i="15"/>
  <c r="D117" i="15"/>
  <c r="F117" i="15"/>
  <c r="F124" i="15" s="1"/>
  <c r="G117" i="15"/>
  <c r="H117" i="15"/>
  <c r="J117" i="15"/>
  <c r="J124" i="15" s="1"/>
  <c r="K117" i="15"/>
  <c r="K124" i="15" s="1"/>
  <c r="L117" i="15"/>
  <c r="N117" i="15"/>
  <c r="O117" i="15"/>
  <c r="O124" i="15" s="1"/>
  <c r="P117" i="15"/>
  <c r="B118" i="15"/>
  <c r="C118" i="15"/>
  <c r="D118" i="15"/>
  <c r="F118" i="15"/>
  <c r="G118" i="15"/>
  <c r="H118" i="15"/>
  <c r="J118" i="15"/>
  <c r="K118" i="15"/>
  <c r="L118" i="15"/>
  <c r="N118" i="15"/>
  <c r="O118" i="15"/>
  <c r="P118" i="15"/>
  <c r="R118" i="15"/>
  <c r="B119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Q119" i="15"/>
  <c r="B120" i="15"/>
  <c r="C120" i="15"/>
  <c r="D120" i="15"/>
  <c r="F120" i="15"/>
  <c r="G120" i="15"/>
  <c r="H120" i="15"/>
  <c r="J120" i="15"/>
  <c r="K120" i="15"/>
  <c r="L120" i="15"/>
  <c r="L124" i="15" s="1"/>
  <c r="N120" i="15"/>
  <c r="O120" i="15"/>
  <c r="P120" i="15"/>
  <c r="B121" i="15"/>
  <c r="C121" i="15"/>
  <c r="D121" i="15"/>
  <c r="F121" i="15"/>
  <c r="G121" i="15"/>
  <c r="H121" i="15"/>
  <c r="J121" i="15"/>
  <c r="K121" i="15"/>
  <c r="L121" i="15"/>
  <c r="N121" i="15"/>
  <c r="O121" i="15"/>
  <c r="P121" i="15"/>
  <c r="R121" i="15"/>
  <c r="B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Q123" i="15"/>
  <c r="R123" i="15"/>
  <c r="D124" i="15"/>
  <c r="H124" i="15"/>
  <c r="P124" i="15"/>
  <c r="B125" i="15"/>
  <c r="C125" i="15"/>
  <c r="D125" i="15"/>
  <c r="F125" i="15"/>
  <c r="G125" i="15"/>
  <c r="H125" i="15"/>
  <c r="J125" i="15"/>
  <c r="K125" i="15"/>
  <c r="L125" i="15"/>
  <c r="N125" i="15"/>
  <c r="O125" i="15"/>
  <c r="P125" i="15"/>
  <c r="L128" i="15"/>
  <c r="O130" i="15"/>
  <c r="E133" i="15"/>
  <c r="I133" i="15"/>
  <c r="M133" i="15"/>
  <c r="Q133" i="15"/>
  <c r="R133" i="15"/>
  <c r="E134" i="15"/>
  <c r="I134" i="15"/>
  <c r="M134" i="15"/>
  <c r="Q134" i="15"/>
  <c r="R134" i="15"/>
  <c r="E135" i="15"/>
  <c r="I135" i="15"/>
  <c r="M135" i="15"/>
  <c r="Q135" i="15"/>
  <c r="R135" i="15"/>
  <c r="E136" i="15"/>
  <c r="I136" i="15"/>
  <c r="M136" i="15"/>
  <c r="Q136" i="15"/>
  <c r="R136" i="15"/>
  <c r="E137" i="15"/>
  <c r="I137" i="15"/>
  <c r="M137" i="15"/>
  <c r="Q137" i="15"/>
  <c r="R137" i="15"/>
  <c r="E138" i="15"/>
  <c r="I138" i="15"/>
  <c r="M138" i="15"/>
  <c r="Q138" i="15"/>
  <c r="R138" i="15"/>
  <c r="E139" i="15"/>
  <c r="I139" i="15"/>
  <c r="I146" i="15" s="1"/>
  <c r="M139" i="15"/>
  <c r="Q139" i="15"/>
  <c r="R139" i="15"/>
  <c r="E140" i="15"/>
  <c r="I140" i="15"/>
  <c r="M140" i="15"/>
  <c r="Q140" i="15"/>
  <c r="R140" i="15"/>
  <c r="B142" i="15"/>
  <c r="B149" i="15" s="1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N149" i="15" s="1"/>
  <c r="O142" i="15"/>
  <c r="P142" i="15"/>
  <c r="Q142" i="15"/>
  <c r="B143" i="15"/>
  <c r="C143" i="15"/>
  <c r="D143" i="15"/>
  <c r="F143" i="15"/>
  <c r="G143" i="15"/>
  <c r="H143" i="15"/>
  <c r="H149" i="15" s="1"/>
  <c r="J143" i="15"/>
  <c r="K143" i="15"/>
  <c r="L143" i="15"/>
  <c r="L149" i="15" s="1"/>
  <c r="N143" i="15"/>
  <c r="O143" i="15"/>
  <c r="P143" i="15"/>
  <c r="P149" i="15" s="1"/>
  <c r="B144" i="15"/>
  <c r="C144" i="15"/>
  <c r="D144" i="15"/>
  <c r="F144" i="15"/>
  <c r="G144" i="15"/>
  <c r="H144" i="15"/>
  <c r="J144" i="15"/>
  <c r="K144" i="15"/>
  <c r="L144" i="15"/>
  <c r="N144" i="15"/>
  <c r="O144" i="15"/>
  <c r="P144" i="15"/>
  <c r="B145" i="15"/>
  <c r="C145" i="15"/>
  <c r="D145" i="15"/>
  <c r="F145" i="15"/>
  <c r="G145" i="15"/>
  <c r="H145" i="15"/>
  <c r="J145" i="15"/>
  <c r="K145" i="15"/>
  <c r="L145" i="15"/>
  <c r="N145" i="15"/>
  <c r="O145" i="15"/>
  <c r="P145" i="15"/>
  <c r="B146" i="15"/>
  <c r="C146" i="15"/>
  <c r="D146" i="15"/>
  <c r="F146" i="15"/>
  <c r="G146" i="15"/>
  <c r="H146" i="15"/>
  <c r="J146" i="15"/>
  <c r="K146" i="15"/>
  <c r="L146" i="15"/>
  <c r="N146" i="15"/>
  <c r="O146" i="15"/>
  <c r="P146" i="15"/>
  <c r="B148" i="15"/>
  <c r="C148" i="15"/>
  <c r="D148" i="15"/>
  <c r="F148" i="15"/>
  <c r="G148" i="15"/>
  <c r="H148" i="15"/>
  <c r="J148" i="15"/>
  <c r="K148" i="15"/>
  <c r="L148" i="15"/>
  <c r="N148" i="15"/>
  <c r="O148" i="15"/>
  <c r="P148" i="15"/>
  <c r="C149" i="15"/>
  <c r="G149" i="15"/>
  <c r="K149" i="15"/>
  <c r="B150" i="15"/>
  <c r="C150" i="15"/>
  <c r="D150" i="15"/>
  <c r="F150" i="15"/>
  <c r="G150" i="15"/>
  <c r="H150" i="15"/>
  <c r="J150" i="15"/>
  <c r="K150" i="15"/>
  <c r="L150" i="15"/>
  <c r="N150" i="15"/>
  <c r="O150" i="15"/>
  <c r="P150" i="15"/>
  <c r="B3" i="14"/>
  <c r="B8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B9" i="14"/>
  <c r="C9" i="14"/>
  <c r="D9" i="14"/>
  <c r="D18" i="14" s="1"/>
  <c r="F9" i="14"/>
  <c r="G9" i="14"/>
  <c r="H9" i="14"/>
  <c r="J9" i="14"/>
  <c r="K9" i="14"/>
  <c r="L9" i="14"/>
  <c r="N9" i="14"/>
  <c r="O9" i="14"/>
  <c r="O25" i="14" s="1"/>
  <c r="P9" i="14"/>
  <c r="P18" i="14" s="1"/>
  <c r="B10" i="14"/>
  <c r="C10" i="14"/>
  <c r="C19" i="14" s="1"/>
  <c r="D10" i="14"/>
  <c r="D19" i="14" s="1"/>
  <c r="F10" i="14"/>
  <c r="G10" i="14"/>
  <c r="H10" i="14"/>
  <c r="J10" i="14"/>
  <c r="K10" i="14"/>
  <c r="L10" i="14"/>
  <c r="N10" i="14"/>
  <c r="O10" i="14"/>
  <c r="P10" i="14"/>
  <c r="B11" i="14"/>
  <c r="C11" i="14"/>
  <c r="D11" i="14"/>
  <c r="F11" i="14"/>
  <c r="G11" i="14"/>
  <c r="H11" i="14"/>
  <c r="J11" i="14"/>
  <c r="K11" i="14"/>
  <c r="L11" i="14"/>
  <c r="N11" i="14"/>
  <c r="O11" i="14"/>
  <c r="P11" i="14"/>
  <c r="B12" i="14"/>
  <c r="E12" i="14" s="1"/>
  <c r="C12" i="14"/>
  <c r="D12" i="14"/>
  <c r="F12" i="14"/>
  <c r="I12" i="14" s="1"/>
  <c r="G12" i="14"/>
  <c r="H12" i="14"/>
  <c r="J12" i="14"/>
  <c r="M12" i="14" s="1"/>
  <c r="K12" i="14"/>
  <c r="L12" i="14"/>
  <c r="N12" i="14"/>
  <c r="Q12" i="14" s="1"/>
  <c r="O12" i="14"/>
  <c r="P12" i="14"/>
  <c r="B13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B14" i="14"/>
  <c r="C14" i="14"/>
  <c r="D14" i="14"/>
  <c r="F14" i="14"/>
  <c r="G14" i="14"/>
  <c r="H14" i="14"/>
  <c r="J14" i="14"/>
  <c r="K14" i="14"/>
  <c r="L14" i="14"/>
  <c r="N14" i="14"/>
  <c r="Q14" i="14" s="1"/>
  <c r="O14" i="14"/>
  <c r="P14" i="14"/>
  <c r="B15" i="14"/>
  <c r="B21" i="14" s="1"/>
  <c r="C15" i="14"/>
  <c r="D15" i="14"/>
  <c r="F15" i="14"/>
  <c r="G15" i="14"/>
  <c r="H15" i="14"/>
  <c r="J15" i="14"/>
  <c r="K15" i="14"/>
  <c r="L15" i="14"/>
  <c r="N15" i="14"/>
  <c r="Q15" i="14" s="1"/>
  <c r="O15" i="14"/>
  <c r="P15" i="14"/>
  <c r="B17" i="14"/>
  <c r="J17" i="14"/>
  <c r="N17" i="14"/>
  <c r="H18" i="14"/>
  <c r="L18" i="14"/>
  <c r="G19" i="14"/>
  <c r="H19" i="14"/>
  <c r="L19" i="14"/>
  <c r="O19" i="14"/>
  <c r="P19" i="14"/>
  <c r="G20" i="14"/>
  <c r="N20" i="14"/>
  <c r="O20" i="14"/>
  <c r="F21" i="14"/>
  <c r="J21" i="14"/>
  <c r="N21" i="14"/>
  <c r="D23" i="14"/>
  <c r="L23" i="14"/>
  <c r="B25" i="14"/>
  <c r="C25" i="14"/>
  <c r="J25" i="14"/>
  <c r="B28" i="14"/>
  <c r="H28" i="14"/>
  <c r="C30" i="14"/>
  <c r="G30" i="14"/>
  <c r="G55" i="14" s="1"/>
  <c r="K30" i="14"/>
  <c r="K55" i="14" s="1"/>
  <c r="O30" i="14"/>
  <c r="E33" i="14"/>
  <c r="I33" i="14"/>
  <c r="M33" i="14"/>
  <c r="Q33" i="14"/>
  <c r="E34" i="14"/>
  <c r="I34" i="14"/>
  <c r="R34" i="14" s="1"/>
  <c r="M34" i="14"/>
  <c r="Q34" i="14"/>
  <c r="E35" i="14"/>
  <c r="I35" i="14"/>
  <c r="M35" i="14"/>
  <c r="Q35" i="14"/>
  <c r="R35" i="14"/>
  <c r="E36" i="14"/>
  <c r="I36" i="14"/>
  <c r="M36" i="14"/>
  <c r="Q36" i="14"/>
  <c r="E37" i="14"/>
  <c r="I37" i="14"/>
  <c r="M37" i="14"/>
  <c r="Q37" i="14"/>
  <c r="E38" i="14"/>
  <c r="E46" i="14" s="1"/>
  <c r="I38" i="14"/>
  <c r="M38" i="14"/>
  <c r="Q38" i="14"/>
  <c r="R38" i="14"/>
  <c r="E39" i="14"/>
  <c r="I39" i="14"/>
  <c r="M39" i="14"/>
  <c r="Q39" i="14"/>
  <c r="E40" i="14"/>
  <c r="I40" i="14"/>
  <c r="M40" i="14"/>
  <c r="Q40" i="14"/>
  <c r="E41" i="14"/>
  <c r="B42" i="14"/>
  <c r="C42" i="14"/>
  <c r="C49" i="14" s="1"/>
  <c r="D42" i="14"/>
  <c r="F42" i="14"/>
  <c r="G42" i="14"/>
  <c r="G49" i="14" s="1"/>
  <c r="H42" i="14"/>
  <c r="J42" i="14"/>
  <c r="K42" i="14"/>
  <c r="L42" i="14"/>
  <c r="N42" i="14"/>
  <c r="N49" i="14" s="1"/>
  <c r="O42" i="14"/>
  <c r="P42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B44" i="14"/>
  <c r="C44" i="14"/>
  <c r="D44" i="14"/>
  <c r="E44" i="14"/>
  <c r="F44" i="14"/>
  <c r="G44" i="14"/>
  <c r="H44" i="14"/>
  <c r="H49" i="14" s="1"/>
  <c r="I44" i="14"/>
  <c r="J44" i="14"/>
  <c r="K44" i="14"/>
  <c r="L44" i="14"/>
  <c r="M44" i="14"/>
  <c r="N44" i="14"/>
  <c r="O44" i="14"/>
  <c r="P44" i="14"/>
  <c r="Q44" i="14"/>
  <c r="B45" i="14"/>
  <c r="C45" i="14"/>
  <c r="D45" i="14"/>
  <c r="F45" i="14"/>
  <c r="G45" i="14"/>
  <c r="H45" i="14"/>
  <c r="J45" i="14"/>
  <c r="K45" i="14"/>
  <c r="L45" i="14"/>
  <c r="N45" i="14"/>
  <c r="O45" i="14"/>
  <c r="P45" i="14"/>
  <c r="B46" i="14"/>
  <c r="C46" i="14"/>
  <c r="D46" i="14"/>
  <c r="F46" i="14"/>
  <c r="G46" i="14"/>
  <c r="H46" i="14"/>
  <c r="J46" i="14"/>
  <c r="K46" i="14"/>
  <c r="L46" i="14"/>
  <c r="N46" i="14"/>
  <c r="O46" i="14"/>
  <c r="P46" i="14"/>
  <c r="B48" i="14"/>
  <c r="C48" i="14"/>
  <c r="D48" i="14"/>
  <c r="F48" i="14"/>
  <c r="G48" i="14"/>
  <c r="H48" i="14"/>
  <c r="J48" i="14"/>
  <c r="K48" i="14"/>
  <c r="L48" i="14"/>
  <c r="N48" i="14"/>
  <c r="O48" i="14"/>
  <c r="P48" i="14"/>
  <c r="D49" i="14"/>
  <c r="L49" i="14"/>
  <c r="B50" i="14"/>
  <c r="C50" i="14"/>
  <c r="D50" i="14"/>
  <c r="F50" i="14"/>
  <c r="G50" i="14"/>
  <c r="H50" i="14"/>
  <c r="J50" i="14"/>
  <c r="K50" i="14"/>
  <c r="L50" i="14"/>
  <c r="N50" i="14"/>
  <c r="O50" i="14"/>
  <c r="P50" i="14"/>
  <c r="B53" i="14"/>
  <c r="H53" i="14"/>
  <c r="C55" i="14"/>
  <c r="O55" i="14"/>
  <c r="Q58" i="14"/>
  <c r="R58" i="14" s="1"/>
  <c r="Q59" i="14"/>
  <c r="R59" i="14"/>
  <c r="Q60" i="14"/>
  <c r="R60" i="14" s="1"/>
  <c r="Q61" i="14"/>
  <c r="Q62" i="14"/>
  <c r="R62" i="14" s="1"/>
  <c r="Q63" i="14"/>
  <c r="Q71" i="14" s="1"/>
  <c r="R63" i="14"/>
  <c r="Q64" i="14"/>
  <c r="R64" i="14" s="1"/>
  <c r="Q65" i="14"/>
  <c r="R65" i="14"/>
  <c r="Q73" i="14"/>
  <c r="B78" i="14"/>
  <c r="Q83" i="14"/>
  <c r="R83" i="14"/>
  <c r="Q84" i="14"/>
  <c r="Q85" i="14"/>
  <c r="R85" i="14"/>
  <c r="Q86" i="14"/>
  <c r="Q87" i="14"/>
  <c r="R87" i="14"/>
  <c r="Q88" i="14"/>
  <c r="Q89" i="14"/>
  <c r="R89" i="14"/>
  <c r="Q90" i="14"/>
  <c r="R90" i="14" s="1"/>
  <c r="Q95" i="14"/>
  <c r="B103" i="14"/>
  <c r="Q108" i="14"/>
  <c r="R108" i="14"/>
  <c r="Q109" i="14"/>
  <c r="R109" i="14" s="1"/>
  <c r="Q110" i="14"/>
  <c r="R110" i="14"/>
  <c r="Q111" i="14"/>
  <c r="R111" i="14" s="1"/>
  <c r="Q112" i="14"/>
  <c r="Q113" i="14"/>
  <c r="R113" i="14" s="1"/>
  <c r="Q114" i="14"/>
  <c r="R114" i="14"/>
  <c r="Q115" i="14"/>
  <c r="R115" i="14" s="1"/>
  <c r="Q117" i="14"/>
  <c r="Q119" i="14"/>
  <c r="B128" i="14"/>
  <c r="Q133" i="14"/>
  <c r="Q134" i="14"/>
  <c r="R134" i="14"/>
  <c r="Q135" i="14"/>
  <c r="Q136" i="14"/>
  <c r="R136" i="14"/>
  <c r="Q137" i="14"/>
  <c r="Q138" i="14"/>
  <c r="R138" i="14"/>
  <c r="Q139" i="14"/>
  <c r="R139" i="14" s="1"/>
  <c r="Q140" i="14"/>
  <c r="R140" i="14"/>
  <c r="Q142" i="14"/>
  <c r="B3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B9" i="13"/>
  <c r="C9" i="13"/>
  <c r="D9" i="13"/>
  <c r="F9" i="13"/>
  <c r="G9" i="13"/>
  <c r="H9" i="13"/>
  <c r="J9" i="13"/>
  <c r="K9" i="13"/>
  <c r="L9" i="13"/>
  <c r="L23" i="13" s="1"/>
  <c r="N9" i="13"/>
  <c r="O9" i="13"/>
  <c r="P9" i="13"/>
  <c r="B10" i="13"/>
  <c r="B19" i="13" s="1"/>
  <c r="C10" i="13"/>
  <c r="D10" i="13"/>
  <c r="F10" i="13"/>
  <c r="G10" i="13"/>
  <c r="H10" i="13"/>
  <c r="J10" i="13"/>
  <c r="K10" i="13"/>
  <c r="K19" i="13" s="1"/>
  <c r="L10" i="13"/>
  <c r="N10" i="13"/>
  <c r="O10" i="13"/>
  <c r="P10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B12" i="13"/>
  <c r="C12" i="13"/>
  <c r="D12" i="13"/>
  <c r="F12" i="13"/>
  <c r="G12" i="13"/>
  <c r="H12" i="13"/>
  <c r="J12" i="13"/>
  <c r="K12" i="13"/>
  <c r="L12" i="13"/>
  <c r="N12" i="13"/>
  <c r="O12" i="13"/>
  <c r="P12" i="13"/>
  <c r="P21" i="13" s="1"/>
  <c r="B13" i="13"/>
  <c r="C13" i="13"/>
  <c r="D13" i="13"/>
  <c r="F13" i="13"/>
  <c r="G13" i="13"/>
  <c r="H13" i="13"/>
  <c r="J13" i="13"/>
  <c r="M13" i="13" s="1"/>
  <c r="K13" i="13"/>
  <c r="L13" i="13"/>
  <c r="N13" i="13"/>
  <c r="O13" i="13"/>
  <c r="P13" i="13"/>
  <c r="B14" i="13"/>
  <c r="C14" i="13"/>
  <c r="D14" i="13"/>
  <c r="F14" i="13"/>
  <c r="G14" i="13"/>
  <c r="H14" i="13"/>
  <c r="J14" i="13"/>
  <c r="K14" i="13"/>
  <c r="L14" i="13"/>
  <c r="N14" i="13"/>
  <c r="O14" i="13"/>
  <c r="P14" i="13"/>
  <c r="B15" i="13"/>
  <c r="E15" i="13" s="1"/>
  <c r="C15" i="13"/>
  <c r="D15" i="13"/>
  <c r="F15" i="13"/>
  <c r="I15" i="13" s="1"/>
  <c r="G15" i="13"/>
  <c r="H15" i="13"/>
  <c r="J15" i="13"/>
  <c r="M15" i="13" s="1"/>
  <c r="K15" i="13"/>
  <c r="L15" i="13"/>
  <c r="N15" i="13"/>
  <c r="Q15" i="13" s="1"/>
  <c r="O15" i="13"/>
  <c r="P15" i="13"/>
  <c r="D17" i="13"/>
  <c r="H17" i="13"/>
  <c r="C18" i="13"/>
  <c r="G18" i="13"/>
  <c r="L18" i="13"/>
  <c r="N18" i="13"/>
  <c r="G19" i="13"/>
  <c r="J19" i="13"/>
  <c r="N19" i="13"/>
  <c r="F20" i="13"/>
  <c r="L20" i="13"/>
  <c r="P20" i="13"/>
  <c r="K21" i="13"/>
  <c r="C23" i="13"/>
  <c r="D23" i="13"/>
  <c r="H23" i="13"/>
  <c r="N23" i="13"/>
  <c r="O23" i="13"/>
  <c r="B25" i="13"/>
  <c r="H25" i="13"/>
  <c r="L25" i="13"/>
  <c r="B28" i="13"/>
  <c r="H28" i="13"/>
  <c r="C30" i="13"/>
  <c r="C55" i="13" s="1"/>
  <c r="C80" i="13" s="1"/>
  <c r="C105" i="13" s="1"/>
  <c r="C130" i="13" s="1"/>
  <c r="G30" i="13"/>
  <c r="G55" i="13" s="1"/>
  <c r="K30" i="13"/>
  <c r="O30" i="13"/>
  <c r="E33" i="13"/>
  <c r="E48" i="13" s="1"/>
  <c r="I33" i="13"/>
  <c r="M33" i="13"/>
  <c r="Q33" i="13"/>
  <c r="R33" i="13"/>
  <c r="E34" i="13"/>
  <c r="E43" i="13" s="1"/>
  <c r="I34" i="13"/>
  <c r="M34" i="13"/>
  <c r="Q34" i="13"/>
  <c r="Q43" i="13" s="1"/>
  <c r="E35" i="13"/>
  <c r="I35" i="13"/>
  <c r="M35" i="13"/>
  <c r="M48" i="13" s="1"/>
  <c r="Q35" i="13"/>
  <c r="Q44" i="13" s="1"/>
  <c r="E36" i="13"/>
  <c r="I36" i="13"/>
  <c r="M36" i="13"/>
  <c r="M45" i="13" s="1"/>
  <c r="Q36" i="13"/>
  <c r="E37" i="13"/>
  <c r="I37" i="13"/>
  <c r="M37" i="13"/>
  <c r="Q37" i="13"/>
  <c r="E38" i="13"/>
  <c r="E44" i="13" s="1"/>
  <c r="I38" i="13"/>
  <c r="M38" i="13"/>
  <c r="Q38" i="13"/>
  <c r="R38" i="13"/>
  <c r="E39" i="13"/>
  <c r="I39" i="13"/>
  <c r="M39" i="13"/>
  <c r="Q39" i="13"/>
  <c r="E40" i="13"/>
  <c r="E46" i="13" s="1"/>
  <c r="I40" i="13"/>
  <c r="M40" i="13"/>
  <c r="Q40" i="13"/>
  <c r="R40" i="13"/>
  <c r="B42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B43" i="13"/>
  <c r="C43" i="13"/>
  <c r="D43" i="13"/>
  <c r="F43" i="13"/>
  <c r="G43" i="13"/>
  <c r="H43" i="13"/>
  <c r="J43" i="13"/>
  <c r="K43" i="13"/>
  <c r="L43" i="13"/>
  <c r="N43" i="13"/>
  <c r="O43" i="13"/>
  <c r="P43" i="13"/>
  <c r="B44" i="13"/>
  <c r="C44" i="13"/>
  <c r="D44" i="13"/>
  <c r="F44" i="13"/>
  <c r="G44" i="13"/>
  <c r="H44" i="13"/>
  <c r="J44" i="13"/>
  <c r="K44" i="13"/>
  <c r="K49" i="13" s="1"/>
  <c r="L44" i="13"/>
  <c r="N44" i="13"/>
  <c r="O44" i="13"/>
  <c r="P44" i="13"/>
  <c r="B45" i="13"/>
  <c r="C45" i="13"/>
  <c r="D45" i="13"/>
  <c r="F45" i="13"/>
  <c r="G45" i="13"/>
  <c r="H45" i="13"/>
  <c r="J45" i="13"/>
  <c r="K45" i="13"/>
  <c r="L45" i="13"/>
  <c r="N45" i="13"/>
  <c r="O45" i="13"/>
  <c r="P45" i="13"/>
  <c r="B46" i="13"/>
  <c r="C46" i="13"/>
  <c r="D46" i="13"/>
  <c r="F46" i="13"/>
  <c r="G46" i="13"/>
  <c r="H46" i="13"/>
  <c r="J46" i="13"/>
  <c r="K46" i="13"/>
  <c r="L46" i="13"/>
  <c r="M46" i="13"/>
  <c r="N46" i="13"/>
  <c r="O46" i="13"/>
  <c r="P46" i="13"/>
  <c r="Q46" i="13"/>
  <c r="B48" i="13"/>
  <c r="C48" i="13"/>
  <c r="D48" i="13"/>
  <c r="F48" i="13"/>
  <c r="G48" i="13"/>
  <c r="H48" i="13"/>
  <c r="J48" i="13"/>
  <c r="K48" i="13"/>
  <c r="L48" i="13"/>
  <c r="N48" i="13"/>
  <c r="O48" i="13"/>
  <c r="P48" i="13"/>
  <c r="D49" i="13"/>
  <c r="O49" i="13"/>
  <c r="P49" i="13"/>
  <c r="B50" i="13"/>
  <c r="C50" i="13"/>
  <c r="D50" i="13"/>
  <c r="F50" i="13"/>
  <c r="G50" i="13"/>
  <c r="H50" i="13"/>
  <c r="J50" i="13"/>
  <c r="K50" i="13"/>
  <c r="L50" i="13"/>
  <c r="N50" i="13"/>
  <c r="O50" i="13"/>
  <c r="P50" i="13"/>
  <c r="B53" i="13"/>
  <c r="H53" i="13"/>
  <c r="K55" i="13"/>
  <c r="K80" i="13" s="1"/>
  <c r="O55" i="13"/>
  <c r="E58" i="13"/>
  <c r="I58" i="13"/>
  <c r="M58" i="13"/>
  <c r="Q58" i="13"/>
  <c r="E59" i="13"/>
  <c r="I59" i="13"/>
  <c r="M59" i="13"/>
  <c r="Q59" i="13"/>
  <c r="R59" i="13"/>
  <c r="E60" i="13"/>
  <c r="I60" i="13"/>
  <c r="M60" i="13"/>
  <c r="Q60" i="13"/>
  <c r="E61" i="13"/>
  <c r="I61" i="13"/>
  <c r="M61" i="13"/>
  <c r="Q61" i="13"/>
  <c r="E62" i="13"/>
  <c r="I62" i="13"/>
  <c r="M62" i="13"/>
  <c r="Q62" i="13"/>
  <c r="E63" i="13"/>
  <c r="E69" i="13" s="1"/>
  <c r="I63" i="13"/>
  <c r="R63" i="13" s="1"/>
  <c r="M63" i="13"/>
  <c r="Q63" i="13"/>
  <c r="E64" i="13"/>
  <c r="I64" i="13"/>
  <c r="M64" i="13"/>
  <c r="Q64" i="13"/>
  <c r="R64" i="13"/>
  <c r="E65" i="13"/>
  <c r="I65" i="13"/>
  <c r="M65" i="13"/>
  <c r="Q65" i="13"/>
  <c r="B67" i="13"/>
  <c r="C67" i="13"/>
  <c r="C74" i="13" s="1"/>
  <c r="D67" i="13"/>
  <c r="F67" i="13"/>
  <c r="G67" i="13"/>
  <c r="H67" i="13"/>
  <c r="J67" i="13"/>
  <c r="K67" i="13"/>
  <c r="L67" i="13"/>
  <c r="N67" i="13"/>
  <c r="O67" i="13"/>
  <c r="P67" i="13"/>
  <c r="B68" i="13"/>
  <c r="C68" i="13"/>
  <c r="D68" i="13"/>
  <c r="F68" i="13"/>
  <c r="G68" i="13"/>
  <c r="H68" i="13"/>
  <c r="J68" i="13"/>
  <c r="K68" i="13"/>
  <c r="L68" i="13"/>
  <c r="N68" i="13"/>
  <c r="N74" i="13" s="1"/>
  <c r="O68" i="13"/>
  <c r="P68" i="13"/>
  <c r="B69" i="13"/>
  <c r="B74" i="13" s="1"/>
  <c r="C69" i="13"/>
  <c r="D69" i="13"/>
  <c r="F69" i="13"/>
  <c r="G69" i="13"/>
  <c r="H69" i="13"/>
  <c r="J69" i="13"/>
  <c r="K69" i="13"/>
  <c r="L69" i="13"/>
  <c r="N69" i="13"/>
  <c r="O69" i="13"/>
  <c r="P69" i="13"/>
  <c r="B70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B71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B73" i="13"/>
  <c r="C73" i="13"/>
  <c r="D73" i="13"/>
  <c r="F73" i="13"/>
  <c r="G73" i="13"/>
  <c r="H73" i="13"/>
  <c r="J73" i="13"/>
  <c r="K73" i="13"/>
  <c r="L73" i="13"/>
  <c r="N73" i="13"/>
  <c r="O73" i="13"/>
  <c r="P73" i="13"/>
  <c r="J74" i="13"/>
  <c r="O74" i="13"/>
  <c r="B75" i="13"/>
  <c r="C75" i="13"/>
  <c r="D75" i="13"/>
  <c r="F75" i="13"/>
  <c r="G75" i="13"/>
  <c r="H75" i="13"/>
  <c r="J75" i="13"/>
  <c r="K75" i="13"/>
  <c r="L75" i="13"/>
  <c r="N75" i="13"/>
  <c r="O75" i="13"/>
  <c r="P75" i="13"/>
  <c r="B78" i="13"/>
  <c r="H78" i="13"/>
  <c r="G80" i="13"/>
  <c r="O80" i="13"/>
  <c r="O105" i="13" s="1"/>
  <c r="O130" i="13" s="1"/>
  <c r="E83" i="13"/>
  <c r="I83" i="13"/>
  <c r="M83" i="13"/>
  <c r="Q83" i="13"/>
  <c r="E84" i="13"/>
  <c r="I84" i="13"/>
  <c r="M84" i="13"/>
  <c r="Q84" i="13"/>
  <c r="E85" i="13"/>
  <c r="I85" i="13"/>
  <c r="M85" i="13"/>
  <c r="Q85" i="13"/>
  <c r="E86" i="13"/>
  <c r="E93" i="13" s="1"/>
  <c r="I86" i="13"/>
  <c r="M86" i="13"/>
  <c r="Q86" i="13"/>
  <c r="R86" i="13"/>
  <c r="E87" i="13"/>
  <c r="E96" i="13" s="1"/>
  <c r="I87" i="13"/>
  <c r="M87" i="13"/>
  <c r="Q87" i="13"/>
  <c r="R87" i="13" s="1"/>
  <c r="E88" i="13"/>
  <c r="I88" i="13"/>
  <c r="M88" i="13"/>
  <c r="Q88" i="13"/>
  <c r="E89" i="13"/>
  <c r="I89" i="13"/>
  <c r="M89" i="13"/>
  <c r="Q89" i="13"/>
  <c r="E90" i="13"/>
  <c r="I90" i="13"/>
  <c r="R90" i="13" s="1"/>
  <c r="M90" i="13"/>
  <c r="Q90" i="13"/>
  <c r="B92" i="13"/>
  <c r="C92" i="13"/>
  <c r="C99" i="13" s="1"/>
  <c r="D92" i="13"/>
  <c r="F92" i="13"/>
  <c r="G92" i="13"/>
  <c r="H92" i="13"/>
  <c r="J92" i="13"/>
  <c r="K92" i="13"/>
  <c r="L92" i="13"/>
  <c r="N92" i="13"/>
  <c r="O92" i="13"/>
  <c r="O99" i="13" s="1"/>
  <c r="P92" i="13"/>
  <c r="B93" i="13"/>
  <c r="C93" i="13"/>
  <c r="D93" i="13"/>
  <c r="F93" i="13"/>
  <c r="G93" i="13"/>
  <c r="H93" i="13"/>
  <c r="I93" i="13"/>
  <c r="J93" i="13"/>
  <c r="K93" i="13"/>
  <c r="L93" i="13"/>
  <c r="M93" i="13"/>
  <c r="N93" i="13"/>
  <c r="O93" i="13"/>
  <c r="P93" i="13"/>
  <c r="B94" i="13"/>
  <c r="C94" i="13"/>
  <c r="D94" i="13"/>
  <c r="E94" i="13"/>
  <c r="F94" i="13"/>
  <c r="G94" i="13"/>
  <c r="H94" i="13"/>
  <c r="I94" i="13"/>
  <c r="J94" i="13"/>
  <c r="K94" i="13"/>
  <c r="L94" i="13"/>
  <c r="M94" i="13"/>
  <c r="N94" i="13"/>
  <c r="O94" i="13"/>
  <c r="P94" i="13"/>
  <c r="Q94" i="13"/>
  <c r="B95" i="13"/>
  <c r="C95" i="13"/>
  <c r="D95" i="13"/>
  <c r="F95" i="13"/>
  <c r="G95" i="13"/>
  <c r="H95" i="13"/>
  <c r="J95" i="13"/>
  <c r="K95" i="13"/>
  <c r="L95" i="13"/>
  <c r="N95" i="13"/>
  <c r="O95" i="13"/>
  <c r="P95" i="13"/>
  <c r="B96" i="13"/>
  <c r="C96" i="13"/>
  <c r="D96" i="13"/>
  <c r="F96" i="13"/>
  <c r="G96" i="13"/>
  <c r="G99" i="13" s="1"/>
  <c r="H96" i="13"/>
  <c r="J96" i="13"/>
  <c r="K96" i="13"/>
  <c r="L96" i="13"/>
  <c r="N96" i="13"/>
  <c r="O96" i="13"/>
  <c r="P96" i="13"/>
  <c r="B98" i="13"/>
  <c r="C98" i="13"/>
  <c r="D98" i="13"/>
  <c r="F98" i="13"/>
  <c r="G98" i="13"/>
  <c r="H98" i="13"/>
  <c r="J98" i="13"/>
  <c r="K98" i="13"/>
  <c r="L98" i="13"/>
  <c r="N98" i="13"/>
  <c r="O98" i="13"/>
  <c r="P98" i="13"/>
  <c r="H99" i="13"/>
  <c r="L99" i="13"/>
  <c r="B100" i="13"/>
  <c r="C100" i="13"/>
  <c r="D100" i="13"/>
  <c r="F100" i="13"/>
  <c r="G100" i="13"/>
  <c r="H100" i="13"/>
  <c r="J100" i="13"/>
  <c r="K100" i="13"/>
  <c r="L100" i="13"/>
  <c r="N100" i="13"/>
  <c r="O100" i="13"/>
  <c r="P100" i="13"/>
  <c r="B103" i="13"/>
  <c r="H103" i="13"/>
  <c r="G105" i="13"/>
  <c r="K105" i="13"/>
  <c r="K130" i="13" s="1"/>
  <c r="E108" i="13"/>
  <c r="I108" i="13"/>
  <c r="M108" i="13"/>
  <c r="Q108" i="13"/>
  <c r="E109" i="13"/>
  <c r="I109" i="13"/>
  <c r="M109" i="13"/>
  <c r="Q109" i="13"/>
  <c r="E110" i="13"/>
  <c r="E125" i="13" s="1"/>
  <c r="I110" i="13"/>
  <c r="M110" i="13"/>
  <c r="Q110" i="13"/>
  <c r="R110" i="13"/>
  <c r="E111" i="13"/>
  <c r="E120" i="13" s="1"/>
  <c r="I111" i="13"/>
  <c r="M111" i="13"/>
  <c r="M120" i="13" s="1"/>
  <c r="Q111" i="13"/>
  <c r="R111" i="13" s="1"/>
  <c r="E112" i="13"/>
  <c r="I112" i="13"/>
  <c r="M112" i="13"/>
  <c r="Q112" i="13"/>
  <c r="Q121" i="13" s="1"/>
  <c r="E113" i="13"/>
  <c r="I113" i="13"/>
  <c r="R113" i="13" s="1"/>
  <c r="M113" i="13"/>
  <c r="Q113" i="13"/>
  <c r="E114" i="13"/>
  <c r="I114" i="13"/>
  <c r="M114" i="13"/>
  <c r="Q114" i="13"/>
  <c r="E115" i="13"/>
  <c r="E121" i="13" s="1"/>
  <c r="I115" i="13"/>
  <c r="M115" i="13"/>
  <c r="Q115" i="13"/>
  <c r="R115" i="13"/>
  <c r="B117" i="13"/>
  <c r="C117" i="13"/>
  <c r="D117" i="13"/>
  <c r="F117" i="13"/>
  <c r="G117" i="13"/>
  <c r="H117" i="13"/>
  <c r="I117" i="13"/>
  <c r="J117" i="13"/>
  <c r="K117" i="13"/>
  <c r="L117" i="13"/>
  <c r="M117" i="13"/>
  <c r="N117" i="13"/>
  <c r="O117" i="13"/>
  <c r="P117" i="13"/>
  <c r="B118" i="13"/>
  <c r="B124" i="13" s="1"/>
  <c r="C118" i="13"/>
  <c r="D118" i="13"/>
  <c r="F118" i="13"/>
  <c r="G118" i="13"/>
  <c r="H118" i="13"/>
  <c r="J118" i="13"/>
  <c r="K118" i="13"/>
  <c r="K124" i="13" s="1"/>
  <c r="L118" i="13"/>
  <c r="L124" i="13" s="1"/>
  <c r="N118" i="13"/>
  <c r="O118" i="13"/>
  <c r="P118" i="13"/>
  <c r="P124" i="13" s="1"/>
  <c r="B119" i="13"/>
  <c r="C119" i="13"/>
  <c r="D119" i="13"/>
  <c r="E119" i="13"/>
  <c r="F119" i="13"/>
  <c r="G119" i="13"/>
  <c r="H119" i="13"/>
  <c r="I119" i="13"/>
  <c r="J119" i="13"/>
  <c r="K119" i="13"/>
  <c r="L119" i="13"/>
  <c r="M119" i="13"/>
  <c r="N119" i="13"/>
  <c r="O119" i="13"/>
  <c r="P119" i="13"/>
  <c r="Q119" i="13"/>
  <c r="B120" i="13"/>
  <c r="C120" i="13"/>
  <c r="D120" i="13"/>
  <c r="F120" i="13"/>
  <c r="G120" i="13"/>
  <c r="H120" i="13"/>
  <c r="J120" i="13"/>
  <c r="K120" i="13"/>
  <c r="L120" i="13"/>
  <c r="N120" i="13"/>
  <c r="O120" i="13"/>
  <c r="P120" i="13"/>
  <c r="B121" i="13"/>
  <c r="C121" i="13"/>
  <c r="D121" i="13"/>
  <c r="F121" i="13"/>
  <c r="G121" i="13"/>
  <c r="H121" i="13"/>
  <c r="J121" i="13"/>
  <c r="K121" i="13"/>
  <c r="L121" i="13"/>
  <c r="N121" i="13"/>
  <c r="O121" i="13"/>
  <c r="P121" i="13"/>
  <c r="B123" i="13"/>
  <c r="C123" i="13"/>
  <c r="D123" i="13"/>
  <c r="F123" i="13"/>
  <c r="G123" i="13"/>
  <c r="H123" i="13"/>
  <c r="J123" i="13"/>
  <c r="K123" i="13"/>
  <c r="L123" i="13"/>
  <c r="N123" i="13"/>
  <c r="O123" i="13"/>
  <c r="P123" i="13"/>
  <c r="F124" i="13"/>
  <c r="G124" i="13"/>
  <c r="J124" i="13"/>
  <c r="N124" i="13"/>
  <c r="O124" i="13"/>
  <c r="B125" i="13"/>
  <c r="C125" i="13"/>
  <c r="D125" i="13"/>
  <c r="F125" i="13"/>
  <c r="G125" i="13"/>
  <c r="H125" i="13"/>
  <c r="J125" i="13"/>
  <c r="K125" i="13"/>
  <c r="L125" i="13"/>
  <c r="N125" i="13"/>
  <c r="O125" i="13"/>
  <c r="P125" i="13"/>
  <c r="B128" i="13"/>
  <c r="H128" i="13"/>
  <c r="G130" i="13"/>
  <c r="E133" i="13"/>
  <c r="I133" i="13"/>
  <c r="M133" i="13"/>
  <c r="Q133" i="13"/>
  <c r="E134" i="13"/>
  <c r="E150" i="13" s="1"/>
  <c r="I134" i="13"/>
  <c r="I143" i="13" s="1"/>
  <c r="M134" i="13"/>
  <c r="Q134" i="13"/>
  <c r="R134" i="13"/>
  <c r="E135" i="13"/>
  <c r="I135" i="13"/>
  <c r="M135" i="13"/>
  <c r="Q135" i="13"/>
  <c r="Q150" i="13" s="1"/>
  <c r="E136" i="13"/>
  <c r="I136" i="13"/>
  <c r="M136" i="13"/>
  <c r="Q136" i="13"/>
  <c r="E137" i="13"/>
  <c r="I137" i="13"/>
  <c r="M137" i="13"/>
  <c r="M146" i="13" s="1"/>
  <c r="Q137" i="13"/>
  <c r="E138" i="13"/>
  <c r="I138" i="13"/>
  <c r="R138" i="13" s="1"/>
  <c r="M138" i="13"/>
  <c r="Q138" i="13"/>
  <c r="Q146" i="13" s="1"/>
  <c r="E139" i="13"/>
  <c r="I139" i="13"/>
  <c r="M139" i="13"/>
  <c r="Q139" i="13"/>
  <c r="R139" i="13"/>
  <c r="E140" i="13"/>
  <c r="I140" i="13"/>
  <c r="R140" i="13" s="1"/>
  <c r="M140" i="13"/>
  <c r="Q140" i="13"/>
  <c r="B142" i="13"/>
  <c r="C142" i="13"/>
  <c r="D142" i="13"/>
  <c r="F142" i="13"/>
  <c r="G142" i="13"/>
  <c r="H142" i="13"/>
  <c r="J142" i="13"/>
  <c r="K142" i="13"/>
  <c r="L142" i="13"/>
  <c r="N142" i="13"/>
  <c r="O142" i="13"/>
  <c r="P142" i="13"/>
  <c r="B143" i="13"/>
  <c r="B149" i="13" s="1"/>
  <c r="C143" i="13"/>
  <c r="D143" i="13"/>
  <c r="F143" i="13"/>
  <c r="G143" i="13"/>
  <c r="H143" i="13"/>
  <c r="J143" i="13"/>
  <c r="K143" i="13"/>
  <c r="L143" i="13"/>
  <c r="N143" i="13"/>
  <c r="O143" i="13"/>
  <c r="P143" i="13"/>
  <c r="B144" i="13"/>
  <c r="C144" i="13"/>
  <c r="D144" i="13"/>
  <c r="E144" i="13"/>
  <c r="F144" i="13"/>
  <c r="G144" i="13"/>
  <c r="H144" i="13"/>
  <c r="I144" i="13"/>
  <c r="J144" i="13"/>
  <c r="J149" i="13" s="1"/>
  <c r="K144" i="13"/>
  <c r="L144" i="13"/>
  <c r="M144" i="13"/>
  <c r="N144" i="13"/>
  <c r="O144" i="13"/>
  <c r="P144" i="13"/>
  <c r="Q144" i="13"/>
  <c r="B145" i="13"/>
  <c r="C145" i="13"/>
  <c r="D145" i="13"/>
  <c r="E145" i="13"/>
  <c r="F145" i="13"/>
  <c r="G145" i="13"/>
  <c r="H145" i="13"/>
  <c r="I145" i="13"/>
  <c r="J145" i="13"/>
  <c r="K145" i="13"/>
  <c r="L145" i="13"/>
  <c r="N145" i="13"/>
  <c r="O145" i="13"/>
  <c r="P145" i="13"/>
  <c r="Q145" i="13"/>
  <c r="B146" i="13"/>
  <c r="C146" i="13"/>
  <c r="D146" i="13"/>
  <c r="F146" i="13"/>
  <c r="G146" i="13"/>
  <c r="H146" i="13"/>
  <c r="J146" i="13"/>
  <c r="K146" i="13"/>
  <c r="L146" i="13"/>
  <c r="N146" i="13"/>
  <c r="O146" i="13"/>
  <c r="P146" i="13"/>
  <c r="B148" i="13"/>
  <c r="C148" i="13"/>
  <c r="D148" i="13"/>
  <c r="F148" i="13"/>
  <c r="G148" i="13"/>
  <c r="H148" i="13"/>
  <c r="J148" i="13"/>
  <c r="K148" i="13"/>
  <c r="L148" i="13"/>
  <c r="N148" i="13"/>
  <c r="O148" i="13"/>
  <c r="P148" i="13"/>
  <c r="F149" i="13"/>
  <c r="N149" i="13"/>
  <c r="B150" i="13"/>
  <c r="C150" i="13"/>
  <c r="D150" i="13"/>
  <c r="F150" i="13"/>
  <c r="G150" i="13"/>
  <c r="H150" i="13"/>
  <c r="I150" i="13"/>
  <c r="J150" i="13"/>
  <c r="K150" i="13"/>
  <c r="L150" i="13"/>
  <c r="N150" i="13"/>
  <c r="O150" i="13"/>
  <c r="P150" i="13"/>
  <c r="G1" i="12"/>
  <c r="G2" i="12"/>
  <c r="H2" i="12"/>
  <c r="I2" i="12"/>
  <c r="J2" i="12"/>
  <c r="K2" i="12"/>
  <c r="L2" i="12"/>
  <c r="M2" i="12"/>
  <c r="D4" i="12"/>
  <c r="H5" i="12"/>
  <c r="B6" i="12"/>
  <c r="J3" i="12" s="1"/>
  <c r="Q13" i="12" s="1"/>
  <c r="G11" i="12"/>
  <c r="S11" i="12"/>
  <c r="G12" i="12"/>
  <c r="H12" i="12"/>
  <c r="I12" i="12"/>
  <c r="J12" i="12"/>
  <c r="K12" i="12"/>
  <c r="L12" i="12"/>
  <c r="M12" i="12"/>
  <c r="G21" i="12"/>
  <c r="G22" i="12"/>
  <c r="H22" i="12"/>
  <c r="I22" i="12"/>
  <c r="J22" i="12"/>
  <c r="K22" i="12"/>
  <c r="L22" i="12"/>
  <c r="M22" i="12"/>
  <c r="G31" i="12"/>
  <c r="G32" i="12"/>
  <c r="H32" i="12"/>
  <c r="I32" i="12"/>
  <c r="J32" i="12"/>
  <c r="K32" i="12"/>
  <c r="L32" i="12"/>
  <c r="M32" i="12"/>
  <c r="G41" i="12"/>
  <c r="G42" i="12"/>
  <c r="H42" i="12"/>
  <c r="I42" i="12"/>
  <c r="J42" i="12"/>
  <c r="K42" i="12"/>
  <c r="L42" i="12"/>
  <c r="M42" i="12"/>
  <c r="B2" i="10"/>
  <c r="B7" i="10" s="1"/>
  <c r="L2" i="10" s="1"/>
  <c r="C2" i="10"/>
  <c r="F3" i="10" s="1"/>
  <c r="D2" i="10"/>
  <c r="G2" i="10"/>
  <c r="H2" i="10"/>
  <c r="B3" i="10"/>
  <c r="C3" i="10"/>
  <c r="G3" i="10" s="1"/>
  <c r="D3" i="10"/>
  <c r="D7" i="10" s="1"/>
  <c r="I3" i="10"/>
  <c r="J3" i="10"/>
  <c r="B4" i="10"/>
  <c r="C4" i="10"/>
  <c r="H3" i="10" s="1"/>
  <c r="D4" i="10"/>
  <c r="F4" i="10"/>
  <c r="G4" i="10"/>
  <c r="H4" i="10"/>
  <c r="L4" i="10"/>
  <c r="B5" i="10"/>
  <c r="I2" i="10" s="1"/>
  <c r="C5" i="10"/>
  <c r="D5" i="10"/>
  <c r="I4" i="10" s="1"/>
  <c r="B6" i="10"/>
  <c r="J2" i="10" s="1"/>
  <c r="C6" i="10"/>
  <c r="D6" i="10"/>
  <c r="J4" i="10" s="1"/>
  <c r="C7" i="10"/>
  <c r="L3" i="10" s="1"/>
  <c r="C8" i="10"/>
  <c r="K3" i="10" s="1"/>
  <c r="B11" i="10"/>
  <c r="C11" i="10"/>
  <c r="C17" i="10" s="1"/>
  <c r="D11" i="10"/>
  <c r="D16" i="10" s="1"/>
  <c r="L13" i="10" s="1"/>
  <c r="F11" i="10"/>
  <c r="H11" i="10"/>
  <c r="I11" i="10"/>
  <c r="J11" i="10"/>
  <c r="B12" i="10"/>
  <c r="C12" i="10"/>
  <c r="D12" i="10"/>
  <c r="F12" i="10"/>
  <c r="H12" i="10"/>
  <c r="K12" i="10"/>
  <c r="B13" i="10"/>
  <c r="C13" i="10"/>
  <c r="D13" i="10"/>
  <c r="H13" i="10" s="1"/>
  <c r="F13" i="10"/>
  <c r="G13" i="10"/>
  <c r="I13" i="10"/>
  <c r="J13" i="10"/>
  <c r="B14" i="10"/>
  <c r="C14" i="10"/>
  <c r="I12" i="10" s="1"/>
  <c r="D14" i="10"/>
  <c r="B15" i="10"/>
  <c r="C15" i="10"/>
  <c r="J12" i="10" s="1"/>
  <c r="D15" i="10"/>
  <c r="B17" i="10"/>
  <c r="K11" i="10" s="1"/>
  <c r="L149" i="13" l="1"/>
  <c r="R114" i="13"/>
  <c r="I121" i="13"/>
  <c r="N99" i="13"/>
  <c r="R89" i="13"/>
  <c r="I96" i="13"/>
  <c r="Q100" i="13"/>
  <c r="Q92" i="13"/>
  <c r="Q98" i="13"/>
  <c r="L74" i="13"/>
  <c r="G74" i="13"/>
  <c r="R61" i="13"/>
  <c r="M69" i="13"/>
  <c r="M75" i="13"/>
  <c r="Q73" i="13"/>
  <c r="Q67" i="13"/>
  <c r="Q75" i="13"/>
  <c r="R37" i="13"/>
  <c r="I44" i="13"/>
  <c r="M14" i="13"/>
  <c r="J25" i="13"/>
  <c r="O20" i="13"/>
  <c r="O19" i="13"/>
  <c r="D19" i="13"/>
  <c r="E12" i="13"/>
  <c r="D20" i="13"/>
  <c r="F17" i="13"/>
  <c r="I10" i="13"/>
  <c r="F23" i="13"/>
  <c r="F18" i="13"/>
  <c r="P17" i="13"/>
  <c r="P18" i="13"/>
  <c r="P25" i="13"/>
  <c r="M9" i="13"/>
  <c r="K25" i="13"/>
  <c r="K17" i="13"/>
  <c r="K23" i="13"/>
  <c r="K18" i="13"/>
  <c r="R133" i="14"/>
  <c r="Q148" i="14"/>
  <c r="Q150" i="14"/>
  <c r="R84" i="14"/>
  <c r="Q92" i="14"/>
  <c r="Q93" i="14"/>
  <c r="Q98" i="14"/>
  <c r="Q69" i="14"/>
  <c r="R61" i="14"/>
  <c r="R70" i="14" s="1"/>
  <c r="Q70" i="14"/>
  <c r="Q75" i="14"/>
  <c r="R67" i="14"/>
  <c r="R73" i="14"/>
  <c r="B24" i="12" s="1"/>
  <c r="H23" i="12" s="1"/>
  <c r="Q31" i="12" s="1"/>
  <c r="R75" i="14"/>
  <c r="D24" i="12" s="1"/>
  <c r="H25" i="12" s="1"/>
  <c r="S31" i="12" s="1"/>
  <c r="K19" i="14"/>
  <c r="K20" i="14"/>
  <c r="F18" i="14"/>
  <c r="F23" i="14"/>
  <c r="I11" i="14"/>
  <c r="F19" i="14"/>
  <c r="F25" i="14"/>
  <c r="F17" i="14"/>
  <c r="F20" i="14"/>
  <c r="M9" i="14"/>
  <c r="K17" i="14"/>
  <c r="K18" i="14"/>
  <c r="K23" i="14"/>
  <c r="M145" i="15"/>
  <c r="M146" i="15"/>
  <c r="Q144" i="15"/>
  <c r="Q145" i="15"/>
  <c r="Q146" i="15"/>
  <c r="Q143" i="15"/>
  <c r="Q149" i="15" s="1"/>
  <c r="R143" i="15"/>
  <c r="R144" i="15"/>
  <c r="R145" i="15"/>
  <c r="R142" i="15"/>
  <c r="R150" i="15"/>
  <c r="D7" i="12" s="1"/>
  <c r="K5" i="12" s="1"/>
  <c r="S14" i="12" s="1"/>
  <c r="E144" i="15"/>
  <c r="E145" i="15"/>
  <c r="E143" i="15"/>
  <c r="E149" i="15" s="1"/>
  <c r="I144" i="15"/>
  <c r="I150" i="15"/>
  <c r="I148" i="15"/>
  <c r="I143" i="15"/>
  <c r="I149" i="15" s="1"/>
  <c r="M150" i="15"/>
  <c r="M148" i="15"/>
  <c r="M143" i="15"/>
  <c r="Q150" i="15"/>
  <c r="Q148" i="15"/>
  <c r="O149" i="16"/>
  <c r="M142" i="16"/>
  <c r="R133" i="16"/>
  <c r="M148" i="16"/>
  <c r="M150" i="16"/>
  <c r="S98" i="17"/>
  <c r="S92" i="17"/>
  <c r="S100" i="17"/>
  <c r="I73" i="17"/>
  <c r="T61" i="17"/>
  <c r="I67" i="17"/>
  <c r="I75" i="17"/>
  <c r="I70" i="17"/>
  <c r="I68" i="17"/>
  <c r="I44" i="17"/>
  <c r="T37" i="17"/>
  <c r="I46" i="17"/>
  <c r="I43" i="17"/>
  <c r="M143" i="13"/>
  <c r="E142" i="13"/>
  <c r="M150" i="13"/>
  <c r="P149" i="13"/>
  <c r="K149" i="13"/>
  <c r="I146" i="13"/>
  <c r="R137" i="13"/>
  <c r="R146" i="13" s="1"/>
  <c r="R136" i="13"/>
  <c r="R145" i="13" s="1"/>
  <c r="Q142" i="13"/>
  <c r="Q117" i="13"/>
  <c r="E117" i="13"/>
  <c r="M118" i="13"/>
  <c r="M123" i="13"/>
  <c r="M125" i="13"/>
  <c r="P99" i="13"/>
  <c r="Q93" i="13"/>
  <c r="B99" i="13"/>
  <c r="M100" i="13"/>
  <c r="R84" i="13"/>
  <c r="M92" i="13"/>
  <c r="M98" i="13"/>
  <c r="F74" i="13"/>
  <c r="P74" i="13"/>
  <c r="K74" i="13"/>
  <c r="R62" i="13"/>
  <c r="I69" i="13"/>
  <c r="I75" i="13"/>
  <c r="R60" i="13"/>
  <c r="F19" i="13"/>
  <c r="Q14" i="13"/>
  <c r="N25" i="13"/>
  <c r="N20" i="13"/>
  <c r="Q13" i="13"/>
  <c r="E13" i="13"/>
  <c r="C20" i="13"/>
  <c r="C19" i="13"/>
  <c r="C21" i="13"/>
  <c r="H19" i="13"/>
  <c r="I12" i="13"/>
  <c r="H20" i="13"/>
  <c r="H21" i="13"/>
  <c r="D18" i="13"/>
  <c r="D24" i="13" s="1"/>
  <c r="P23" i="13"/>
  <c r="D25" i="13"/>
  <c r="R117" i="14"/>
  <c r="Q68" i="14"/>
  <c r="O149" i="15"/>
  <c r="D149" i="15"/>
  <c r="J99" i="15"/>
  <c r="O99" i="15"/>
  <c r="R94" i="15"/>
  <c r="R98" i="15"/>
  <c r="B5" i="12" s="1"/>
  <c r="I3" i="12" s="1"/>
  <c r="Q12" i="12" s="1"/>
  <c r="M92" i="15"/>
  <c r="M98" i="15"/>
  <c r="M100" i="15"/>
  <c r="C16" i="10"/>
  <c r="L12" i="10" s="1"/>
  <c r="G12" i="10"/>
  <c r="G11" i="10"/>
  <c r="B16" i="10"/>
  <c r="L11" i="10" s="1"/>
  <c r="D8" i="10"/>
  <c r="K4" i="10" s="1"/>
  <c r="O149" i="13"/>
  <c r="D149" i="13"/>
  <c r="E146" i="13"/>
  <c r="M142" i="13"/>
  <c r="M149" i="13" s="1"/>
  <c r="M148" i="13"/>
  <c r="C124" i="13"/>
  <c r="I118" i="13"/>
  <c r="R109" i="13"/>
  <c r="R108" i="13"/>
  <c r="I123" i="13"/>
  <c r="I125" i="13"/>
  <c r="D99" i="13"/>
  <c r="K99" i="13"/>
  <c r="F99" i="13"/>
  <c r="I95" i="13"/>
  <c r="R85" i="13"/>
  <c r="R94" i="13" s="1"/>
  <c r="I92" i="13"/>
  <c r="I98" i="13"/>
  <c r="D74" i="13"/>
  <c r="R65" i="13"/>
  <c r="R15" i="13" s="1"/>
  <c r="Q48" i="13"/>
  <c r="I48" i="13"/>
  <c r="C49" i="13"/>
  <c r="H49" i="13"/>
  <c r="G49" i="13"/>
  <c r="R34" i="13"/>
  <c r="I50" i="13"/>
  <c r="J23" i="13"/>
  <c r="H18" i="13"/>
  <c r="L17" i="13"/>
  <c r="L19" i="13"/>
  <c r="M12" i="13"/>
  <c r="M21" i="13" s="1"/>
  <c r="L21" i="13"/>
  <c r="Q146" i="14"/>
  <c r="R68" i="14"/>
  <c r="P49" i="14"/>
  <c r="M50" i="14"/>
  <c r="M42" i="14"/>
  <c r="M48" i="14"/>
  <c r="C21" i="14"/>
  <c r="C20" i="14"/>
  <c r="Q21" i="14"/>
  <c r="E95" i="15"/>
  <c r="I95" i="15"/>
  <c r="F21" i="15"/>
  <c r="I14" i="15"/>
  <c r="I21" i="15" s="1"/>
  <c r="K20" i="15"/>
  <c r="K21" i="15"/>
  <c r="P19" i="15"/>
  <c r="P20" i="15"/>
  <c r="P21" i="15"/>
  <c r="I20" i="15"/>
  <c r="R10" i="15"/>
  <c r="B25" i="15"/>
  <c r="B17" i="15"/>
  <c r="E10" i="15"/>
  <c r="B18" i="15"/>
  <c r="B23" i="15"/>
  <c r="B19" i="15"/>
  <c r="G25" i="15"/>
  <c r="G17" i="15"/>
  <c r="G18" i="15"/>
  <c r="L23" i="15"/>
  <c r="L25" i="15"/>
  <c r="L17" i="15"/>
  <c r="E17" i="15"/>
  <c r="B8" i="10"/>
  <c r="K2" i="10" s="1"/>
  <c r="F2" i="10"/>
  <c r="G149" i="13"/>
  <c r="Q143" i="13"/>
  <c r="Q148" i="13"/>
  <c r="E143" i="13"/>
  <c r="E148" i="13"/>
  <c r="D17" i="10"/>
  <c r="K13" i="10" s="1"/>
  <c r="M145" i="13"/>
  <c r="H149" i="13"/>
  <c r="C149" i="13"/>
  <c r="R135" i="13"/>
  <c r="I142" i="13"/>
  <c r="I149" i="13" s="1"/>
  <c r="R133" i="13"/>
  <c r="I148" i="13"/>
  <c r="M121" i="13"/>
  <c r="M124" i="13" s="1"/>
  <c r="Q120" i="13"/>
  <c r="Q125" i="13"/>
  <c r="J99" i="13"/>
  <c r="R88" i="13"/>
  <c r="R13" i="13" s="1"/>
  <c r="M96" i="13"/>
  <c r="Q95" i="13"/>
  <c r="Q96" i="13"/>
  <c r="R95" i="13"/>
  <c r="E95" i="13"/>
  <c r="E92" i="13"/>
  <c r="E99" i="13" s="1"/>
  <c r="E98" i="13"/>
  <c r="H74" i="13"/>
  <c r="Q68" i="13"/>
  <c r="Q69" i="13"/>
  <c r="R68" i="13"/>
  <c r="E68" i="13"/>
  <c r="E73" i="13"/>
  <c r="E67" i="13"/>
  <c r="E74" i="13" s="1"/>
  <c r="E75" i="13"/>
  <c r="I46" i="13"/>
  <c r="L49" i="13"/>
  <c r="M44" i="13"/>
  <c r="E50" i="13"/>
  <c r="F25" i="13"/>
  <c r="O21" i="13"/>
  <c r="D21" i="13"/>
  <c r="J20" i="13"/>
  <c r="P19" i="13"/>
  <c r="Q12" i="13"/>
  <c r="B17" i="13"/>
  <c r="E10" i="13"/>
  <c r="E19" i="13" s="1"/>
  <c r="B18" i="13"/>
  <c r="B23" i="13"/>
  <c r="I9" i="13"/>
  <c r="I18" i="13" s="1"/>
  <c r="G25" i="13"/>
  <c r="G17" i="13"/>
  <c r="G23" i="13"/>
  <c r="Q120" i="14"/>
  <c r="R112" i="14"/>
  <c r="R121" i="14" s="1"/>
  <c r="Q121" i="14"/>
  <c r="R118" i="14"/>
  <c r="Q100" i="14"/>
  <c r="Q46" i="14"/>
  <c r="R39" i="14"/>
  <c r="R14" i="14" s="1"/>
  <c r="E45" i="14"/>
  <c r="R9" i="14"/>
  <c r="K25" i="14"/>
  <c r="C74" i="15"/>
  <c r="G23" i="15"/>
  <c r="R69" i="14"/>
  <c r="Q45" i="14"/>
  <c r="G21" i="14"/>
  <c r="M11" i="14"/>
  <c r="M10" i="14"/>
  <c r="M19" i="14" s="1"/>
  <c r="J18" i="14"/>
  <c r="J24" i="14" s="1"/>
  <c r="J23" i="14"/>
  <c r="J19" i="14"/>
  <c r="P25" i="14"/>
  <c r="P17" i="14"/>
  <c r="D25" i="14"/>
  <c r="D17" i="14"/>
  <c r="C99" i="15"/>
  <c r="M93" i="15"/>
  <c r="M94" i="15"/>
  <c r="E93" i="15"/>
  <c r="E98" i="15"/>
  <c r="E100" i="15"/>
  <c r="B74" i="15"/>
  <c r="O20" i="15"/>
  <c r="O21" i="15"/>
  <c r="O23" i="15"/>
  <c r="P18" i="15"/>
  <c r="I9" i="15"/>
  <c r="I143" i="16"/>
  <c r="I148" i="16"/>
  <c r="H124" i="13"/>
  <c r="D124" i="13"/>
  <c r="R112" i="13"/>
  <c r="R121" i="13" s="1"/>
  <c r="Q118" i="13"/>
  <c r="E118" i="13"/>
  <c r="E123" i="13"/>
  <c r="I100" i="13"/>
  <c r="M68" i="13"/>
  <c r="M73" i="13"/>
  <c r="I45" i="13"/>
  <c r="R35" i="13"/>
  <c r="M50" i="13"/>
  <c r="Q50" i="13"/>
  <c r="H24" i="13"/>
  <c r="B21" i="13"/>
  <c r="E14" i="13"/>
  <c r="I13" i="13"/>
  <c r="I20" i="13" s="1"/>
  <c r="G20" i="13"/>
  <c r="J17" i="13"/>
  <c r="M10" i="13"/>
  <c r="Q9" i="13"/>
  <c r="O25" i="13"/>
  <c r="O17" i="13"/>
  <c r="O24" i="13" s="1"/>
  <c r="R135" i="14"/>
  <c r="Q143" i="14"/>
  <c r="Q149" i="14" s="1"/>
  <c r="Q123" i="14"/>
  <c r="Q125" i="14"/>
  <c r="R86" i="14"/>
  <c r="Q94" i="14"/>
  <c r="R100" i="14"/>
  <c r="D25" i="12" s="1"/>
  <c r="I25" i="12" s="1"/>
  <c r="S32" i="12" s="1"/>
  <c r="R71" i="14"/>
  <c r="K49" i="14"/>
  <c r="F49" i="14"/>
  <c r="M46" i="14"/>
  <c r="M45" i="14"/>
  <c r="Q50" i="14"/>
  <c r="Q42" i="14"/>
  <c r="E50" i="14"/>
  <c r="E42" i="14"/>
  <c r="E49" i="14" s="1"/>
  <c r="G25" i="14"/>
  <c r="I15" i="14"/>
  <c r="K21" i="14"/>
  <c r="I14" i="14"/>
  <c r="I21" i="14" s="1"/>
  <c r="Q11" i="14"/>
  <c r="Q20" i="14" s="1"/>
  <c r="Q10" i="14"/>
  <c r="Q19" i="14" s="1"/>
  <c r="N18" i="14"/>
  <c r="N23" i="14"/>
  <c r="N19" i="14"/>
  <c r="N24" i="14" s="1"/>
  <c r="E9" i="14"/>
  <c r="E18" i="14" s="1"/>
  <c r="C17" i="14"/>
  <c r="C18" i="14"/>
  <c r="C23" i="14"/>
  <c r="M95" i="15"/>
  <c r="B99" i="15"/>
  <c r="R15" i="15"/>
  <c r="R11" i="15"/>
  <c r="R115" i="16"/>
  <c r="Q121" i="16"/>
  <c r="Q125" i="16"/>
  <c r="E120" i="16"/>
  <c r="E121" i="16"/>
  <c r="E125" i="16"/>
  <c r="I117" i="16"/>
  <c r="I118" i="16"/>
  <c r="I123" i="16"/>
  <c r="I125" i="16"/>
  <c r="C74" i="16"/>
  <c r="Q73" i="16"/>
  <c r="Q69" i="16"/>
  <c r="Q70" i="16"/>
  <c r="E73" i="16"/>
  <c r="E69" i="16"/>
  <c r="I68" i="16"/>
  <c r="I73" i="16"/>
  <c r="I67" i="16"/>
  <c r="B49" i="14"/>
  <c r="R40" i="14"/>
  <c r="R15" i="14" s="1"/>
  <c r="R10" i="14"/>
  <c r="I50" i="14"/>
  <c r="R33" i="14"/>
  <c r="I42" i="14"/>
  <c r="E15" i="14"/>
  <c r="E14" i="14"/>
  <c r="E21" i="14" s="1"/>
  <c r="Q9" i="14"/>
  <c r="O17" i="14"/>
  <c r="O24" i="14" s="1"/>
  <c r="O18" i="14"/>
  <c r="O23" i="14"/>
  <c r="L25" i="14"/>
  <c r="L17" i="14"/>
  <c r="H25" i="14"/>
  <c r="H17" i="14"/>
  <c r="R96" i="15"/>
  <c r="I96" i="15"/>
  <c r="I94" i="15"/>
  <c r="Q93" i="15"/>
  <c r="Q98" i="15"/>
  <c r="Q100" i="15"/>
  <c r="Q94" i="15"/>
  <c r="R100" i="15"/>
  <c r="D5" i="12" s="1"/>
  <c r="I5" i="12" s="1"/>
  <c r="S12" i="12" s="1"/>
  <c r="R92" i="15"/>
  <c r="R93" i="15"/>
  <c r="I92" i="15"/>
  <c r="I98" i="15"/>
  <c r="I100" i="15"/>
  <c r="J21" i="15"/>
  <c r="M14" i="15"/>
  <c r="M13" i="15"/>
  <c r="M21" i="15" s="1"/>
  <c r="D19" i="15"/>
  <c r="D20" i="15"/>
  <c r="F25" i="15"/>
  <c r="F17" i="15"/>
  <c r="I10" i="15"/>
  <c r="I19" i="15" s="1"/>
  <c r="F18" i="15"/>
  <c r="F23" i="15"/>
  <c r="K25" i="15"/>
  <c r="K17" i="15"/>
  <c r="K23" i="15"/>
  <c r="P23" i="15"/>
  <c r="P25" i="15"/>
  <c r="P17" i="15"/>
  <c r="P24" i="15" s="1"/>
  <c r="I17" i="15"/>
  <c r="C149" i="16"/>
  <c r="Q148" i="16"/>
  <c r="Q144" i="16"/>
  <c r="Q145" i="16"/>
  <c r="E148" i="16"/>
  <c r="E144" i="16"/>
  <c r="I142" i="16"/>
  <c r="I120" i="13"/>
  <c r="I124" i="13" s="1"/>
  <c r="Q123" i="13"/>
  <c r="M95" i="13"/>
  <c r="R83" i="13"/>
  <c r="E100" i="13"/>
  <c r="M67" i="13"/>
  <c r="M74" i="13" s="1"/>
  <c r="I67" i="13"/>
  <c r="I68" i="13"/>
  <c r="R58" i="13"/>
  <c r="I73" i="13"/>
  <c r="M43" i="13"/>
  <c r="M49" i="13" s="1"/>
  <c r="I43" i="13"/>
  <c r="I49" i="13" s="1"/>
  <c r="N49" i="13"/>
  <c r="J49" i="13"/>
  <c r="F49" i="13"/>
  <c r="B49" i="13"/>
  <c r="R39" i="13"/>
  <c r="R14" i="13" s="1"/>
  <c r="Q45" i="13"/>
  <c r="Q49" i="13" s="1"/>
  <c r="R36" i="13"/>
  <c r="E45" i="13"/>
  <c r="E49" i="13" s="1"/>
  <c r="G21" i="13"/>
  <c r="B20" i="13"/>
  <c r="O18" i="13"/>
  <c r="J18" i="13"/>
  <c r="F21" i="13"/>
  <c r="I14" i="13"/>
  <c r="K20" i="13"/>
  <c r="N17" i="13"/>
  <c r="Q10" i="13"/>
  <c r="Q19" i="13" s="1"/>
  <c r="E9" i="13"/>
  <c r="E18" i="13" s="1"/>
  <c r="C25" i="13"/>
  <c r="C17" i="13"/>
  <c r="C24" i="13" s="1"/>
  <c r="Q144" i="14"/>
  <c r="R137" i="14"/>
  <c r="R146" i="14" s="1"/>
  <c r="Q145" i="14"/>
  <c r="Q118" i="14"/>
  <c r="Q124" i="14" s="1"/>
  <c r="R92" i="14"/>
  <c r="R88" i="14"/>
  <c r="R13" i="14" s="1"/>
  <c r="Q96" i="14"/>
  <c r="Q67" i="14"/>
  <c r="Q74" i="14" s="1"/>
  <c r="Q48" i="14"/>
  <c r="I48" i="14"/>
  <c r="E48" i="14"/>
  <c r="O49" i="14"/>
  <c r="J49" i="14"/>
  <c r="R37" i="14"/>
  <c r="I46" i="14"/>
  <c r="R36" i="14"/>
  <c r="R44" i="14" s="1"/>
  <c r="N25" i="14"/>
  <c r="P23" i="14"/>
  <c r="H23" i="14"/>
  <c r="J20" i="14"/>
  <c r="B20" i="14"/>
  <c r="M15" i="14"/>
  <c r="O21" i="14"/>
  <c r="M14" i="14"/>
  <c r="M21" i="14" s="1"/>
  <c r="P20" i="14"/>
  <c r="P21" i="14"/>
  <c r="L20" i="14"/>
  <c r="L21" i="14"/>
  <c r="H20" i="14"/>
  <c r="H21" i="14"/>
  <c r="D20" i="14"/>
  <c r="D21" i="14"/>
  <c r="B18" i="14"/>
  <c r="B24" i="14" s="1"/>
  <c r="B23" i="14"/>
  <c r="E11" i="14"/>
  <c r="E20" i="14" s="1"/>
  <c r="B19" i="14"/>
  <c r="I9" i="14"/>
  <c r="G17" i="14"/>
  <c r="G24" i="14" s="1"/>
  <c r="G18" i="14"/>
  <c r="G23" i="14"/>
  <c r="J149" i="15"/>
  <c r="F149" i="15"/>
  <c r="R146" i="15"/>
  <c r="E146" i="15"/>
  <c r="I145" i="15"/>
  <c r="M144" i="15"/>
  <c r="M149" i="15" s="1"/>
  <c r="R148" i="15"/>
  <c r="B7" i="12" s="1"/>
  <c r="K3" i="12" s="1"/>
  <c r="Q14" i="12" s="1"/>
  <c r="E150" i="15"/>
  <c r="E148" i="15"/>
  <c r="N49" i="15"/>
  <c r="I94" i="16"/>
  <c r="I95" i="16"/>
  <c r="I100" i="16"/>
  <c r="I92" i="16"/>
  <c r="I98" i="16"/>
  <c r="Q50" i="16"/>
  <c r="Q42" i="16"/>
  <c r="Q48" i="16"/>
  <c r="E50" i="16"/>
  <c r="E42" i="16"/>
  <c r="E48" i="16"/>
  <c r="E10" i="14"/>
  <c r="E19" i="14" s="1"/>
  <c r="N124" i="15"/>
  <c r="C124" i="15"/>
  <c r="I125" i="15"/>
  <c r="I117" i="15"/>
  <c r="L99" i="15"/>
  <c r="G99" i="15"/>
  <c r="Q96" i="15"/>
  <c r="R95" i="15"/>
  <c r="E96" i="15"/>
  <c r="Q92" i="15"/>
  <c r="E92" i="15"/>
  <c r="E99" i="15" s="1"/>
  <c r="E74" i="15"/>
  <c r="E68" i="15"/>
  <c r="E73" i="15"/>
  <c r="E69" i="15"/>
  <c r="I68" i="15"/>
  <c r="I74" i="15" s="1"/>
  <c r="I73" i="15"/>
  <c r="I69" i="15"/>
  <c r="M68" i="15"/>
  <c r="M74" i="15" s="1"/>
  <c r="M73" i="15"/>
  <c r="Q73" i="15"/>
  <c r="B49" i="15"/>
  <c r="Q45" i="15"/>
  <c r="Q46" i="15"/>
  <c r="R44" i="15"/>
  <c r="R13" i="15"/>
  <c r="R45" i="15"/>
  <c r="E45" i="15"/>
  <c r="E46" i="15"/>
  <c r="I45" i="15"/>
  <c r="I46" i="15"/>
  <c r="M45" i="15"/>
  <c r="M50" i="15"/>
  <c r="M42" i="15"/>
  <c r="M49" i="15" s="1"/>
  <c r="Q44" i="15"/>
  <c r="Q50" i="15"/>
  <c r="Q42" i="15"/>
  <c r="R43" i="15"/>
  <c r="R49" i="15" s="1"/>
  <c r="C3" i="12" s="1"/>
  <c r="R9" i="15"/>
  <c r="R18" i="15" s="1"/>
  <c r="R50" i="15"/>
  <c r="D3" i="12" s="1"/>
  <c r="E50" i="15"/>
  <c r="E42" i="15"/>
  <c r="E49" i="15" s="1"/>
  <c r="I50" i="15"/>
  <c r="I42" i="15"/>
  <c r="N21" i="15"/>
  <c r="Q14" i="15"/>
  <c r="Q13" i="15"/>
  <c r="C20" i="15"/>
  <c r="C21" i="15"/>
  <c r="Q12" i="15"/>
  <c r="Q21" i="15" s="1"/>
  <c r="H19" i="15"/>
  <c r="H20" i="15"/>
  <c r="O19" i="15"/>
  <c r="K19" i="15"/>
  <c r="C19" i="15"/>
  <c r="J25" i="15"/>
  <c r="J17" i="15"/>
  <c r="M10" i="15"/>
  <c r="M19" i="15" s="1"/>
  <c r="J18" i="15"/>
  <c r="J23" i="15"/>
  <c r="D18" i="15"/>
  <c r="D24" i="15" s="1"/>
  <c r="O25" i="15"/>
  <c r="O17" i="15"/>
  <c r="M9" i="15"/>
  <c r="M8" i="15"/>
  <c r="D23" i="15"/>
  <c r="D25" i="15"/>
  <c r="L149" i="16"/>
  <c r="G149" i="16"/>
  <c r="M146" i="16"/>
  <c r="R137" i="16"/>
  <c r="R146" i="16" s="1"/>
  <c r="M144" i="16"/>
  <c r="R136" i="16"/>
  <c r="R145" i="16" s="1"/>
  <c r="Q143" i="16"/>
  <c r="E143" i="16"/>
  <c r="E142" i="16"/>
  <c r="N21" i="13"/>
  <c r="J21" i="13"/>
  <c r="I45" i="14"/>
  <c r="I10" i="14"/>
  <c r="I19" i="14" s="1"/>
  <c r="M118" i="15"/>
  <c r="I118" i="15"/>
  <c r="G124" i="15"/>
  <c r="B124" i="15"/>
  <c r="M121" i="15"/>
  <c r="Q121" i="15"/>
  <c r="R120" i="15"/>
  <c r="R124" i="15" s="1"/>
  <c r="C6" i="12" s="1"/>
  <c r="J4" i="12" s="1"/>
  <c r="R13" i="12" s="1"/>
  <c r="E121" i="15"/>
  <c r="I120" i="15"/>
  <c r="M125" i="15"/>
  <c r="M117" i="15"/>
  <c r="M124" i="15" s="1"/>
  <c r="Q125" i="15"/>
  <c r="Q117" i="15"/>
  <c r="Q124" i="15" s="1"/>
  <c r="R125" i="15"/>
  <c r="D6" i="12" s="1"/>
  <c r="J5" i="12" s="1"/>
  <c r="S13" i="12" s="1"/>
  <c r="E125" i="15"/>
  <c r="E117" i="15"/>
  <c r="E124" i="15" s="1"/>
  <c r="P99" i="15"/>
  <c r="K99" i="15"/>
  <c r="Q75" i="15"/>
  <c r="M75" i="15"/>
  <c r="I75" i="15"/>
  <c r="E75" i="15"/>
  <c r="P74" i="15"/>
  <c r="L74" i="15"/>
  <c r="H74" i="15"/>
  <c r="D74" i="15"/>
  <c r="R71" i="15"/>
  <c r="M69" i="15"/>
  <c r="Q68" i="15"/>
  <c r="Q74" i="15" s="1"/>
  <c r="Q69" i="15"/>
  <c r="R67" i="15"/>
  <c r="F49" i="15"/>
  <c r="R12" i="15"/>
  <c r="M44" i="15"/>
  <c r="R48" i="15"/>
  <c r="B3" i="12" s="1"/>
  <c r="O18" i="15"/>
  <c r="R14" i="15"/>
  <c r="B21" i="15"/>
  <c r="E14" i="15"/>
  <c r="G20" i="15"/>
  <c r="G21" i="15"/>
  <c r="E13" i="15"/>
  <c r="L19" i="15"/>
  <c r="L20" i="15"/>
  <c r="E12" i="15"/>
  <c r="E18" i="15" s="1"/>
  <c r="N25" i="15"/>
  <c r="N17" i="15"/>
  <c r="N24" i="15" s="1"/>
  <c r="Q10" i="15"/>
  <c r="Q19" i="15" s="1"/>
  <c r="N18" i="15"/>
  <c r="N23" i="15"/>
  <c r="H18" i="15"/>
  <c r="H24" i="15" s="1"/>
  <c r="Q9" i="15"/>
  <c r="Q18" i="15" s="1"/>
  <c r="C25" i="15"/>
  <c r="C17" i="15"/>
  <c r="Q8" i="15"/>
  <c r="H23" i="15"/>
  <c r="H25" i="15"/>
  <c r="P149" i="16"/>
  <c r="K149" i="16"/>
  <c r="I146" i="16"/>
  <c r="Q142" i="16"/>
  <c r="D124" i="16"/>
  <c r="R111" i="16"/>
  <c r="Q117" i="16"/>
  <c r="Q124" i="16" s="1"/>
  <c r="Q123" i="16"/>
  <c r="Q119" i="16"/>
  <c r="E117" i="16"/>
  <c r="E124" i="16" s="1"/>
  <c r="E123" i="16"/>
  <c r="E119" i="16"/>
  <c r="E118" i="16"/>
  <c r="F99" i="16"/>
  <c r="R88" i="16"/>
  <c r="R96" i="16" s="1"/>
  <c r="Q94" i="16"/>
  <c r="Q95" i="16"/>
  <c r="Q96" i="16"/>
  <c r="E94" i="16"/>
  <c r="E95" i="16"/>
  <c r="E96" i="16"/>
  <c r="L74" i="16"/>
  <c r="G74" i="16"/>
  <c r="M71" i="16"/>
  <c r="R62" i="16"/>
  <c r="M69" i="16"/>
  <c r="R61" i="16"/>
  <c r="R70" i="16" s="1"/>
  <c r="Q67" i="16"/>
  <c r="E68" i="16"/>
  <c r="E67" i="16"/>
  <c r="F49" i="16"/>
  <c r="M44" i="16"/>
  <c r="R35" i="16"/>
  <c r="R48" i="16" s="1"/>
  <c r="B33" i="12" s="1"/>
  <c r="M50" i="16"/>
  <c r="M42" i="16"/>
  <c r="R34" i="16"/>
  <c r="R73" i="15"/>
  <c r="B4" i="12" s="1"/>
  <c r="H3" i="12" s="1"/>
  <c r="Q11" i="12" s="1"/>
  <c r="R68" i="15"/>
  <c r="R8" i="15"/>
  <c r="M143" i="16"/>
  <c r="H124" i="16"/>
  <c r="R112" i="16"/>
  <c r="R121" i="16" s="1"/>
  <c r="M119" i="16"/>
  <c r="Q118" i="16"/>
  <c r="J99" i="16"/>
  <c r="R89" i="16"/>
  <c r="M96" i="16"/>
  <c r="Q100" i="16"/>
  <c r="Q92" i="16"/>
  <c r="Q99" i="16" s="1"/>
  <c r="E100" i="16"/>
  <c r="E92" i="16"/>
  <c r="E99" i="16" s="1"/>
  <c r="P74" i="16"/>
  <c r="K74" i="16"/>
  <c r="I71" i="16"/>
  <c r="J49" i="16"/>
  <c r="Q45" i="16"/>
  <c r="Q46" i="16"/>
  <c r="I45" i="16"/>
  <c r="I50" i="16"/>
  <c r="I42" i="16"/>
  <c r="I44" i="16"/>
  <c r="F17" i="16"/>
  <c r="F18" i="16"/>
  <c r="F23" i="16"/>
  <c r="I11" i="16"/>
  <c r="F19" i="16"/>
  <c r="K17" i="16"/>
  <c r="K18" i="16"/>
  <c r="K19" i="16"/>
  <c r="K23" i="16"/>
  <c r="Q9" i="16"/>
  <c r="P25" i="16"/>
  <c r="P17" i="16"/>
  <c r="P23" i="16"/>
  <c r="M17" i="16"/>
  <c r="E17" i="16"/>
  <c r="E149" i="17"/>
  <c r="T135" i="17"/>
  <c r="I144" i="17"/>
  <c r="I150" i="17"/>
  <c r="T143" i="17"/>
  <c r="T113" i="17"/>
  <c r="S120" i="17"/>
  <c r="S121" i="17"/>
  <c r="E118" i="17"/>
  <c r="E119" i="17"/>
  <c r="E120" i="17"/>
  <c r="E121" i="17"/>
  <c r="N20" i="15"/>
  <c r="J20" i="15"/>
  <c r="F20" i="15"/>
  <c r="B20" i="15"/>
  <c r="M121" i="16"/>
  <c r="Q120" i="16"/>
  <c r="M120" i="16"/>
  <c r="L124" i="16"/>
  <c r="M118" i="16"/>
  <c r="M117" i="16"/>
  <c r="R108" i="16"/>
  <c r="M123" i="16"/>
  <c r="Q98" i="16"/>
  <c r="M98" i="16"/>
  <c r="E98" i="16"/>
  <c r="N99" i="16"/>
  <c r="M95" i="16"/>
  <c r="M94" i="16"/>
  <c r="R85" i="16"/>
  <c r="R94" i="16" s="1"/>
  <c r="M100" i="16"/>
  <c r="M92" i="16"/>
  <c r="M99" i="16" s="1"/>
  <c r="R84" i="16"/>
  <c r="O74" i="16"/>
  <c r="D74" i="16"/>
  <c r="R65" i="16"/>
  <c r="R15" i="16" s="1"/>
  <c r="Q71" i="16"/>
  <c r="E71" i="16"/>
  <c r="M67" i="16"/>
  <c r="R58" i="16"/>
  <c r="R8" i="16" s="1"/>
  <c r="M73" i="16"/>
  <c r="M48" i="16"/>
  <c r="I48" i="16"/>
  <c r="N49" i="16"/>
  <c r="R39" i="16"/>
  <c r="R14" i="16" s="1"/>
  <c r="M46" i="16"/>
  <c r="R38" i="16"/>
  <c r="Q44" i="16"/>
  <c r="R11" i="16"/>
  <c r="E44" i="16"/>
  <c r="M15" i="16"/>
  <c r="J21" i="16"/>
  <c r="J25" i="16"/>
  <c r="O21" i="16"/>
  <c r="O20" i="16"/>
  <c r="O25" i="16"/>
  <c r="E13" i="16"/>
  <c r="D20" i="16"/>
  <c r="D21" i="16"/>
  <c r="D19" i="16"/>
  <c r="R109" i="16"/>
  <c r="R86" i="16"/>
  <c r="Q14" i="16"/>
  <c r="I13" i="16"/>
  <c r="I21" i="16" s="1"/>
  <c r="H20" i="16"/>
  <c r="H21" i="16"/>
  <c r="J18" i="16"/>
  <c r="J23" i="16"/>
  <c r="M11" i="16"/>
  <c r="J19" i="16"/>
  <c r="O17" i="16"/>
  <c r="O18" i="16"/>
  <c r="M10" i="16"/>
  <c r="E9" i="16"/>
  <c r="D25" i="16"/>
  <c r="D17" i="16"/>
  <c r="D24" i="16" s="1"/>
  <c r="T137" i="17"/>
  <c r="S146" i="17"/>
  <c r="S144" i="17"/>
  <c r="E143" i="17"/>
  <c r="E148" i="17"/>
  <c r="S119" i="17"/>
  <c r="T109" i="17"/>
  <c r="S118" i="17"/>
  <c r="S125" i="17"/>
  <c r="S123" i="17"/>
  <c r="E123" i="17"/>
  <c r="E117" i="17"/>
  <c r="E124" i="17" s="1"/>
  <c r="E125" i="17"/>
  <c r="L99" i="17"/>
  <c r="G99" i="17"/>
  <c r="M93" i="17"/>
  <c r="M100" i="17"/>
  <c r="T83" i="17"/>
  <c r="Q68" i="16"/>
  <c r="M68" i="16"/>
  <c r="M45" i="16"/>
  <c r="E45" i="16"/>
  <c r="N25" i="16"/>
  <c r="C25" i="16"/>
  <c r="J20" i="16"/>
  <c r="D18" i="16"/>
  <c r="E14" i="16"/>
  <c r="M13" i="16"/>
  <c r="M21" i="16" s="1"/>
  <c r="L20" i="16"/>
  <c r="L21" i="16"/>
  <c r="N18" i="16"/>
  <c r="N24" i="16" s="1"/>
  <c r="N23" i="16"/>
  <c r="Q11" i="16"/>
  <c r="N19" i="16"/>
  <c r="Q10" i="16"/>
  <c r="C17" i="16"/>
  <c r="C18" i="16"/>
  <c r="I9" i="16"/>
  <c r="I25" i="16" s="1"/>
  <c r="H25" i="16"/>
  <c r="H17" i="16"/>
  <c r="E150" i="17"/>
  <c r="M146" i="17"/>
  <c r="M144" i="17"/>
  <c r="M149" i="17" s="1"/>
  <c r="S143" i="17"/>
  <c r="T133" i="17"/>
  <c r="S142" i="17"/>
  <c r="S150" i="17"/>
  <c r="S117" i="17"/>
  <c r="S124" i="17" s="1"/>
  <c r="N124" i="17"/>
  <c r="C124" i="17"/>
  <c r="T114" i="17"/>
  <c r="T121" i="17" s="1"/>
  <c r="M120" i="17"/>
  <c r="M118" i="17"/>
  <c r="M123" i="17"/>
  <c r="M119" i="17"/>
  <c r="M117" i="17"/>
  <c r="M124" i="17" s="1"/>
  <c r="M125" i="17"/>
  <c r="M98" i="17"/>
  <c r="O99" i="17"/>
  <c r="K99" i="17"/>
  <c r="I95" i="17"/>
  <c r="I100" i="17"/>
  <c r="T86" i="17"/>
  <c r="T95" i="17" s="1"/>
  <c r="I94" i="17"/>
  <c r="O23" i="16"/>
  <c r="D23" i="16"/>
  <c r="N21" i="16"/>
  <c r="H19" i="16"/>
  <c r="J17" i="16"/>
  <c r="I14" i="16"/>
  <c r="Q13" i="16"/>
  <c r="Q21" i="16" s="1"/>
  <c r="P20" i="16"/>
  <c r="P21" i="16"/>
  <c r="B17" i="16"/>
  <c r="B18" i="16"/>
  <c r="B23" i="16"/>
  <c r="E11" i="16"/>
  <c r="E20" i="16" s="1"/>
  <c r="B19" i="16"/>
  <c r="G17" i="16"/>
  <c r="G18" i="16"/>
  <c r="E10" i="16"/>
  <c r="E19" i="16" s="1"/>
  <c r="M9" i="16"/>
  <c r="L25" i="16"/>
  <c r="L17" i="16"/>
  <c r="L24" i="16" s="1"/>
  <c r="S145" i="17"/>
  <c r="E145" i="17"/>
  <c r="N149" i="17"/>
  <c r="J149" i="17"/>
  <c r="F149" i="17"/>
  <c r="B149" i="17"/>
  <c r="I146" i="17"/>
  <c r="T139" i="17"/>
  <c r="T145" i="17" s="1"/>
  <c r="T138" i="17"/>
  <c r="M148" i="17"/>
  <c r="G124" i="17"/>
  <c r="B124" i="17"/>
  <c r="I118" i="17"/>
  <c r="I123" i="17"/>
  <c r="I119" i="17"/>
  <c r="T111" i="17"/>
  <c r="T120" i="17" s="1"/>
  <c r="I117" i="17"/>
  <c r="I120" i="17"/>
  <c r="I125" i="17"/>
  <c r="T110" i="17"/>
  <c r="T119" i="17" s="1"/>
  <c r="C99" i="17"/>
  <c r="E100" i="17"/>
  <c r="E96" i="17"/>
  <c r="E94" i="17"/>
  <c r="T84" i="17"/>
  <c r="I93" i="17"/>
  <c r="E68" i="17"/>
  <c r="E44" i="17"/>
  <c r="E46" i="17"/>
  <c r="E45" i="17"/>
  <c r="I42" i="17"/>
  <c r="I50" i="17"/>
  <c r="T33" i="17"/>
  <c r="M18" i="17"/>
  <c r="I18" i="17"/>
  <c r="I148" i="17"/>
  <c r="I143" i="17"/>
  <c r="I149" i="17" s="1"/>
  <c r="S95" i="17"/>
  <c r="E95" i="17"/>
  <c r="M92" i="17"/>
  <c r="I92" i="17"/>
  <c r="I99" i="17" s="1"/>
  <c r="E92" i="17"/>
  <c r="E99" i="17" s="1"/>
  <c r="T88" i="17"/>
  <c r="T96" i="17" s="1"/>
  <c r="T85" i="17"/>
  <c r="E93" i="17"/>
  <c r="S73" i="17"/>
  <c r="E70" i="17"/>
  <c r="O74" i="17"/>
  <c r="T63" i="17"/>
  <c r="T13" i="17" s="1"/>
  <c r="S69" i="17"/>
  <c r="E73" i="17"/>
  <c r="E67" i="17"/>
  <c r="E74" i="17" s="1"/>
  <c r="I48" i="17"/>
  <c r="E48" i="17"/>
  <c r="O49" i="17"/>
  <c r="D49" i="17"/>
  <c r="T39" i="17"/>
  <c r="S45" i="17"/>
  <c r="S44" i="17"/>
  <c r="S42" i="17"/>
  <c r="S49" i="17" s="1"/>
  <c r="E42" i="17"/>
  <c r="D24" i="17"/>
  <c r="S19" i="17"/>
  <c r="S67" i="17"/>
  <c r="C74" i="17"/>
  <c r="T64" i="17"/>
  <c r="M68" i="17"/>
  <c r="M73" i="17"/>
  <c r="M69" i="17"/>
  <c r="M67" i="17"/>
  <c r="T59" i="17"/>
  <c r="S43" i="17"/>
  <c r="H49" i="17"/>
  <c r="C49" i="17"/>
  <c r="T40" i="17"/>
  <c r="T15" i="17" s="1"/>
  <c r="M44" i="17"/>
  <c r="M49" i="17" s="1"/>
  <c r="M45" i="17"/>
  <c r="T35" i="17"/>
  <c r="S48" i="17"/>
  <c r="M20" i="17"/>
  <c r="B24" i="17"/>
  <c r="O25" i="17"/>
  <c r="K25" i="17"/>
  <c r="G25" i="17"/>
  <c r="C25" i="17"/>
  <c r="R20" i="17"/>
  <c r="O19" i="17"/>
  <c r="K19" i="17"/>
  <c r="G19" i="17"/>
  <c r="C19" i="17"/>
  <c r="R18" i="17"/>
  <c r="O17" i="17"/>
  <c r="K17" i="17"/>
  <c r="G17" i="17"/>
  <c r="G24" i="17" s="1"/>
  <c r="C17" i="17"/>
  <c r="M14" i="17"/>
  <c r="M21" i="17" s="1"/>
  <c r="I14" i="17"/>
  <c r="I20" i="17" s="1"/>
  <c r="E14" i="17"/>
  <c r="E20" i="17" s="1"/>
  <c r="S12" i="17"/>
  <c r="M10" i="17"/>
  <c r="M19" i="17" s="1"/>
  <c r="I10" i="17"/>
  <c r="I19" i="17" s="1"/>
  <c r="E10" i="17"/>
  <c r="E19" i="17" s="1"/>
  <c r="S8" i="17"/>
  <c r="I69" i="17"/>
  <c r="E69" i="17"/>
  <c r="T60" i="17"/>
  <c r="T69" i="17" s="1"/>
  <c r="M50" i="17"/>
  <c r="E50" i="17"/>
  <c r="I45" i="17"/>
  <c r="R25" i="17"/>
  <c r="N25" i="17"/>
  <c r="J25" i="17"/>
  <c r="F25" i="17"/>
  <c r="B25" i="17"/>
  <c r="N21" i="17"/>
  <c r="P20" i="17"/>
  <c r="P24" i="17" s="1"/>
  <c r="L20" i="17"/>
  <c r="L24" i="17" s="1"/>
  <c r="H20" i="17"/>
  <c r="H24" i="17" s="1"/>
  <c r="D20" i="17"/>
  <c r="N19" i="17"/>
  <c r="J19" i="17"/>
  <c r="J24" i="17" s="1"/>
  <c r="F19" i="17"/>
  <c r="F24" i="17" s="1"/>
  <c r="B19" i="17"/>
  <c r="N17" i="17"/>
  <c r="O23" i="17"/>
  <c r="K23" i="17"/>
  <c r="G23" i="17"/>
  <c r="C23" i="17"/>
  <c r="O20" i="17"/>
  <c r="K20" i="17"/>
  <c r="G20" i="17"/>
  <c r="C20" i="17"/>
  <c r="R19" i="17"/>
  <c r="R24" i="17" s="1"/>
  <c r="F107" i="7"/>
  <c r="B107" i="7"/>
  <c r="G4" i="12" l="1"/>
  <c r="R10" i="12" s="1"/>
  <c r="G33" i="12"/>
  <c r="Q40" i="12" s="1"/>
  <c r="T148" i="17"/>
  <c r="B47" i="12" s="1"/>
  <c r="K43" i="12" s="1"/>
  <c r="Q54" i="12" s="1"/>
  <c r="T142" i="17"/>
  <c r="T150" i="17"/>
  <c r="D47" i="12" s="1"/>
  <c r="K45" i="12" s="1"/>
  <c r="S54" i="12" s="1"/>
  <c r="Q20" i="16"/>
  <c r="T117" i="17"/>
  <c r="T118" i="17"/>
  <c r="M74" i="16"/>
  <c r="P24" i="16"/>
  <c r="F24" i="16"/>
  <c r="R98" i="16"/>
  <c r="B35" i="12" s="1"/>
  <c r="I33" i="12" s="1"/>
  <c r="Q42" i="12" s="1"/>
  <c r="I18" i="14"/>
  <c r="R67" i="13"/>
  <c r="R73" i="13"/>
  <c r="B14" i="12" s="1"/>
  <c r="H13" i="12" s="1"/>
  <c r="Q21" i="12" s="1"/>
  <c r="R75" i="13"/>
  <c r="D14" i="12" s="1"/>
  <c r="H15" i="12" s="1"/>
  <c r="S21" i="12" s="1"/>
  <c r="R144" i="16"/>
  <c r="I24" i="15"/>
  <c r="L24" i="14"/>
  <c r="I49" i="14"/>
  <c r="R69" i="16"/>
  <c r="J24" i="13"/>
  <c r="R44" i="13"/>
  <c r="R10" i="13"/>
  <c r="P24" i="14"/>
  <c r="R145" i="14"/>
  <c r="B24" i="13"/>
  <c r="R50" i="13"/>
  <c r="D13" i="12" s="1"/>
  <c r="R119" i="13"/>
  <c r="B24" i="15"/>
  <c r="R118" i="13"/>
  <c r="I21" i="13"/>
  <c r="M23" i="17"/>
  <c r="T11" i="17"/>
  <c r="I74" i="17"/>
  <c r="S99" i="17"/>
  <c r="R150" i="16"/>
  <c r="D37" i="12" s="1"/>
  <c r="K35" i="12" s="1"/>
  <c r="S44" i="12" s="1"/>
  <c r="R142" i="16"/>
  <c r="R148" i="16"/>
  <c r="B37" i="12" s="1"/>
  <c r="K33" i="12" s="1"/>
  <c r="Q44" i="12" s="1"/>
  <c r="R149" i="15"/>
  <c r="C7" i="12" s="1"/>
  <c r="K4" i="12" s="1"/>
  <c r="R14" i="12" s="1"/>
  <c r="I23" i="14"/>
  <c r="M25" i="14"/>
  <c r="I20" i="14"/>
  <c r="R74" i="14"/>
  <c r="C24" i="12" s="1"/>
  <c r="H24" i="12" s="1"/>
  <c r="R31" i="12" s="1"/>
  <c r="R93" i="14"/>
  <c r="R99" i="14" s="1"/>
  <c r="C25" i="12" s="1"/>
  <c r="I24" i="12" s="1"/>
  <c r="R32" i="12" s="1"/>
  <c r="E25" i="13"/>
  <c r="I23" i="13"/>
  <c r="M18" i="13"/>
  <c r="M25" i="13"/>
  <c r="R12" i="13"/>
  <c r="R21" i="13" s="1"/>
  <c r="R46" i="13"/>
  <c r="Q74" i="13"/>
  <c r="R70" i="13"/>
  <c r="Q99" i="13"/>
  <c r="R96" i="13"/>
  <c r="T68" i="17"/>
  <c r="T73" i="17"/>
  <c r="B44" i="12" s="1"/>
  <c r="H43" i="12" s="1"/>
  <c r="Q51" i="12" s="1"/>
  <c r="E49" i="17"/>
  <c r="T71" i="17"/>
  <c r="T123" i="17"/>
  <c r="B46" i="12" s="1"/>
  <c r="J43" i="12" s="1"/>
  <c r="Q53" i="12" s="1"/>
  <c r="H24" i="16"/>
  <c r="C24" i="16"/>
  <c r="O24" i="16"/>
  <c r="R117" i="16"/>
  <c r="R123" i="16"/>
  <c r="B36" i="12" s="1"/>
  <c r="J33" i="12" s="1"/>
  <c r="Q43" i="12" s="1"/>
  <c r="R125" i="16"/>
  <c r="D36" i="12" s="1"/>
  <c r="J35" i="12" s="1"/>
  <c r="S43" i="12" s="1"/>
  <c r="E23" i="16"/>
  <c r="M25" i="16"/>
  <c r="I20" i="16"/>
  <c r="R45" i="16"/>
  <c r="R10" i="16"/>
  <c r="R44" i="16"/>
  <c r="E74" i="16"/>
  <c r="R120" i="16"/>
  <c r="Q17" i="15"/>
  <c r="Q23" i="15"/>
  <c r="Q25" i="15"/>
  <c r="B8" i="12"/>
  <c r="L3" i="12" s="1"/>
  <c r="B9" i="12"/>
  <c r="M3" i="12" s="1"/>
  <c r="Q16" i="12" s="1"/>
  <c r="G3" i="12"/>
  <c r="Q10" i="12" s="1"/>
  <c r="R74" i="15"/>
  <c r="C4" i="12" s="1"/>
  <c r="H4" i="12" s="1"/>
  <c r="R11" i="12" s="1"/>
  <c r="M17" i="15"/>
  <c r="M23" i="15"/>
  <c r="M25" i="15"/>
  <c r="J24" i="15"/>
  <c r="Q99" i="15"/>
  <c r="E49" i="16"/>
  <c r="R45" i="14"/>
  <c r="R11" i="14"/>
  <c r="R43" i="14"/>
  <c r="N24" i="13"/>
  <c r="R98" i="13"/>
  <c r="B15" i="12" s="1"/>
  <c r="I13" i="12" s="1"/>
  <c r="Q22" i="12" s="1"/>
  <c r="R92" i="13"/>
  <c r="R100" i="13"/>
  <c r="D15" i="12" s="1"/>
  <c r="I15" i="12" s="1"/>
  <c r="S22" i="12" s="1"/>
  <c r="I149" i="16"/>
  <c r="R143" i="16"/>
  <c r="K24" i="15"/>
  <c r="R99" i="15"/>
  <c r="C5" i="12" s="1"/>
  <c r="I4" i="12" s="1"/>
  <c r="R12" i="12" s="1"/>
  <c r="Q18" i="14"/>
  <c r="R8" i="14"/>
  <c r="R50" i="14"/>
  <c r="D23" i="12" s="1"/>
  <c r="R42" i="14"/>
  <c r="R48" i="14"/>
  <c r="B23" i="12" s="1"/>
  <c r="R68" i="16"/>
  <c r="I124" i="16"/>
  <c r="R20" i="15"/>
  <c r="Q49" i="14"/>
  <c r="R98" i="14"/>
  <c r="B25" i="12" s="1"/>
  <c r="I23" i="12" s="1"/>
  <c r="Q32" i="12" s="1"/>
  <c r="I18" i="15"/>
  <c r="I17" i="13"/>
  <c r="I24" i="13" s="1"/>
  <c r="R48" i="13"/>
  <c r="B13" i="12" s="1"/>
  <c r="R150" i="13"/>
  <c r="D17" i="12" s="1"/>
  <c r="K15" i="12" s="1"/>
  <c r="S24" i="12" s="1"/>
  <c r="R142" i="13"/>
  <c r="R148" i="13"/>
  <c r="B17" i="12" s="1"/>
  <c r="K13" i="12" s="1"/>
  <c r="Q24" i="12" s="1"/>
  <c r="L24" i="15"/>
  <c r="M20" i="15"/>
  <c r="R119" i="14"/>
  <c r="R71" i="13"/>
  <c r="M25" i="17"/>
  <c r="T70" i="17"/>
  <c r="M149" i="16"/>
  <c r="I17" i="14"/>
  <c r="I24" i="14" s="1"/>
  <c r="Q17" i="14"/>
  <c r="Q24" i="14" s="1"/>
  <c r="F24" i="14"/>
  <c r="R125" i="14"/>
  <c r="D26" i="12" s="1"/>
  <c r="J25" i="12" s="1"/>
  <c r="S33" i="12" s="1"/>
  <c r="E17" i="13"/>
  <c r="E24" i="13" s="1"/>
  <c r="M17" i="13"/>
  <c r="E21" i="13"/>
  <c r="E20" i="13"/>
  <c r="R120" i="13"/>
  <c r="I23" i="17"/>
  <c r="E25" i="17"/>
  <c r="N24" i="17"/>
  <c r="O24" i="17"/>
  <c r="I25" i="17"/>
  <c r="I21" i="17"/>
  <c r="E17" i="17"/>
  <c r="T9" i="17"/>
  <c r="T75" i="17"/>
  <c r="D44" i="12" s="1"/>
  <c r="H45" i="12" s="1"/>
  <c r="S51" i="12" s="1"/>
  <c r="T94" i="17"/>
  <c r="M99" i="17"/>
  <c r="M18" i="16"/>
  <c r="M24" i="16" s="1"/>
  <c r="M23" i="16"/>
  <c r="B24" i="16"/>
  <c r="Q19" i="16"/>
  <c r="E18" i="16"/>
  <c r="E24" i="16" s="1"/>
  <c r="R95" i="16"/>
  <c r="Q17" i="16"/>
  <c r="R93" i="16"/>
  <c r="R92" i="16"/>
  <c r="R99" i="16" s="1"/>
  <c r="C35" i="12" s="1"/>
  <c r="I34" i="12" s="1"/>
  <c r="R42" i="12" s="1"/>
  <c r="M124" i="16"/>
  <c r="Q23" i="16"/>
  <c r="Q18" i="16"/>
  <c r="I49" i="16"/>
  <c r="R12" i="16"/>
  <c r="R9" i="16"/>
  <c r="R25" i="16" s="1"/>
  <c r="R43" i="16"/>
  <c r="R42" i="16"/>
  <c r="R71" i="16"/>
  <c r="C24" i="15"/>
  <c r="E149" i="16"/>
  <c r="M18" i="15"/>
  <c r="Q49" i="15"/>
  <c r="I99" i="16"/>
  <c r="R119" i="16"/>
  <c r="R11" i="13"/>
  <c r="R20" i="13" s="1"/>
  <c r="R45" i="13"/>
  <c r="I74" i="13"/>
  <c r="I25" i="15"/>
  <c r="F24" i="15"/>
  <c r="H24" i="14"/>
  <c r="Q18" i="13"/>
  <c r="D24" i="14"/>
  <c r="M20" i="14"/>
  <c r="R96" i="14"/>
  <c r="G24" i="13"/>
  <c r="M20" i="13"/>
  <c r="Q25" i="13"/>
  <c r="R42" i="13"/>
  <c r="G24" i="15"/>
  <c r="R19" i="15"/>
  <c r="Q20" i="15"/>
  <c r="M49" i="14"/>
  <c r="L24" i="13"/>
  <c r="R9" i="13"/>
  <c r="R43" i="13"/>
  <c r="R124" i="14"/>
  <c r="C26" i="12" s="1"/>
  <c r="J24" i="12" s="1"/>
  <c r="R33" i="12" s="1"/>
  <c r="R69" i="13"/>
  <c r="M99" i="13"/>
  <c r="Q124" i="13"/>
  <c r="E149" i="13"/>
  <c r="M17" i="17"/>
  <c r="M24" i="17" s="1"/>
  <c r="E17" i="14"/>
  <c r="E24" i="14" s="1"/>
  <c r="I25" i="14"/>
  <c r="Q23" i="14"/>
  <c r="K24" i="14"/>
  <c r="R123" i="14"/>
  <c r="B26" i="12" s="1"/>
  <c r="J23" i="12" s="1"/>
  <c r="Q33" i="12" s="1"/>
  <c r="R142" i="14"/>
  <c r="R150" i="14"/>
  <c r="D27" i="12" s="1"/>
  <c r="K25" i="12" s="1"/>
  <c r="S34" i="12" s="1"/>
  <c r="R148" i="14"/>
  <c r="B27" i="12" s="1"/>
  <c r="K23" i="12" s="1"/>
  <c r="Q34" i="12" s="1"/>
  <c r="E23" i="13"/>
  <c r="M23" i="13"/>
  <c r="K24" i="13"/>
  <c r="I19" i="13"/>
  <c r="E23" i="17"/>
  <c r="K24" i="17"/>
  <c r="T10" i="17"/>
  <c r="T44" i="17"/>
  <c r="M74" i="17"/>
  <c r="T50" i="17"/>
  <c r="D43" i="12" s="1"/>
  <c r="T48" i="17"/>
  <c r="B43" i="12" s="1"/>
  <c r="T8" i="17"/>
  <c r="T42" i="17"/>
  <c r="G24" i="16"/>
  <c r="S23" i="17"/>
  <c r="S17" i="17"/>
  <c r="S25" i="17"/>
  <c r="S21" i="17"/>
  <c r="S20" i="17"/>
  <c r="C24" i="17"/>
  <c r="I17" i="17"/>
  <c r="I24" i="17" s="1"/>
  <c r="S74" i="17"/>
  <c r="S18" i="17"/>
  <c r="E21" i="17"/>
  <c r="T43" i="17"/>
  <c r="T14" i="17"/>
  <c r="T67" i="17"/>
  <c r="T74" i="17" s="1"/>
  <c r="C44" i="12" s="1"/>
  <c r="H44" i="12" s="1"/>
  <c r="R51" i="12" s="1"/>
  <c r="E18" i="17"/>
  <c r="I49" i="17"/>
  <c r="T93" i="17"/>
  <c r="I124" i="17"/>
  <c r="J24" i="16"/>
  <c r="S149" i="17"/>
  <c r="I18" i="16"/>
  <c r="I17" i="16"/>
  <c r="T92" i="17"/>
  <c r="T100" i="17"/>
  <c r="D45" i="12" s="1"/>
  <c r="I45" i="12" s="1"/>
  <c r="S52" i="12" s="1"/>
  <c r="T98" i="17"/>
  <c r="B45" i="12" s="1"/>
  <c r="I43" i="12" s="1"/>
  <c r="Q52" i="12" s="1"/>
  <c r="T125" i="17"/>
  <c r="D46" i="12" s="1"/>
  <c r="J45" i="12" s="1"/>
  <c r="S53" i="12" s="1"/>
  <c r="T146" i="17"/>
  <c r="M19" i="16"/>
  <c r="M20" i="16"/>
  <c r="R118" i="16"/>
  <c r="E21" i="16"/>
  <c r="Q25" i="16"/>
  <c r="R13" i="16"/>
  <c r="R46" i="16"/>
  <c r="R75" i="16"/>
  <c r="D34" i="12" s="1"/>
  <c r="H35" i="12" s="1"/>
  <c r="S41" i="12" s="1"/>
  <c r="R67" i="16"/>
  <c r="R73" i="16"/>
  <c r="B34" i="12" s="1"/>
  <c r="H33" i="12" s="1"/>
  <c r="Q41" i="12" s="1"/>
  <c r="T144" i="17"/>
  <c r="E25" i="16"/>
  <c r="I23" i="16"/>
  <c r="I19" i="16"/>
  <c r="K24" i="16"/>
  <c r="R100" i="16"/>
  <c r="D35" i="12" s="1"/>
  <c r="I35" i="12" s="1"/>
  <c r="S42" i="12" s="1"/>
  <c r="R25" i="15"/>
  <c r="R17" i="15"/>
  <c r="R24" i="15" s="1"/>
  <c r="R23" i="15"/>
  <c r="M49" i="16"/>
  <c r="Q74" i="16"/>
  <c r="Q149" i="16"/>
  <c r="E21" i="15"/>
  <c r="R21" i="15"/>
  <c r="O24" i="15"/>
  <c r="I49" i="15"/>
  <c r="D9" i="12"/>
  <c r="M5" i="12" s="1"/>
  <c r="S16" i="12" s="1"/>
  <c r="D8" i="12"/>
  <c r="L5" i="12" s="1"/>
  <c r="G5" i="12"/>
  <c r="S10" i="12" s="1"/>
  <c r="I124" i="15"/>
  <c r="R50" i="16"/>
  <c r="D33" i="12" s="1"/>
  <c r="Q49" i="16"/>
  <c r="R46" i="14"/>
  <c r="R12" i="14"/>
  <c r="R21" i="14" s="1"/>
  <c r="I23" i="15"/>
  <c r="I99" i="15"/>
  <c r="I74" i="16"/>
  <c r="C24" i="14"/>
  <c r="R95" i="14"/>
  <c r="R94" i="14"/>
  <c r="R144" i="14"/>
  <c r="R143" i="14"/>
  <c r="M19" i="13"/>
  <c r="E23" i="14"/>
  <c r="Q21" i="13"/>
  <c r="Q20" i="13"/>
  <c r="R8" i="13"/>
  <c r="R144" i="13"/>
  <c r="R143" i="13"/>
  <c r="E23" i="15"/>
  <c r="E19" i="15"/>
  <c r="E24" i="15" s="1"/>
  <c r="E25" i="15"/>
  <c r="E20" i="15"/>
  <c r="I99" i="13"/>
  <c r="R117" i="13"/>
  <c r="R124" i="13" s="1"/>
  <c r="C16" i="12" s="1"/>
  <c r="J14" i="12" s="1"/>
  <c r="R23" i="12" s="1"/>
  <c r="R123" i="13"/>
  <c r="B16" i="12" s="1"/>
  <c r="J13" i="12" s="1"/>
  <c r="Q23" i="12" s="1"/>
  <c r="R125" i="13"/>
  <c r="D16" i="12" s="1"/>
  <c r="J15" i="12" s="1"/>
  <c r="S23" i="12" s="1"/>
  <c r="M99" i="15"/>
  <c r="M23" i="14"/>
  <c r="Q17" i="13"/>
  <c r="R93" i="13"/>
  <c r="E124" i="13"/>
  <c r="Q149" i="13"/>
  <c r="T45" i="17"/>
  <c r="T12" i="17"/>
  <c r="T21" i="17" s="1"/>
  <c r="T46" i="17"/>
  <c r="E25" i="14"/>
  <c r="M17" i="14"/>
  <c r="Q25" i="14"/>
  <c r="M18" i="14"/>
  <c r="Q99" i="14"/>
  <c r="R120" i="14"/>
  <c r="I25" i="13"/>
  <c r="Q23" i="13"/>
  <c r="P24" i="13"/>
  <c r="F24" i="13"/>
  <c r="B107" i="6"/>
  <c r="P107" i="6"/>
  <c r="B66" i="6"/>
  <c r="P66" i="6"/>
  <c r="B107" i="5"/>
  <c r="C107" i="5"/>
  <c r="K107" i="5"/>
  <c r="O107" i="5"/>
  <c r="P107" i="5"/>
  <c r="B66" i="5"/>
  <c r="C66" i="5"/>
  <c r="P66" i="5"/>
  <c r="K66" i="5"/>
  <c r="O87" i="6"/>
  <c r="Q49" i="6"/>
  <c r="Q50" i="6"/>
  <c r="Q51" i="6"/>
  <c r="Q52" i="6"/>
  <c r="Q66" i="6" s="1"/>
  <c r="M49" i="6"/>
  <c r="M50" i="6"/>
  <c r="M51" i="6"/>
  <c r="M52" i="6"/>
  <c r="E49" i="6"/>
  <c r="E50" i="6"/>
  <c r="E51" i="6"/>
  <c r="E52" i="6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90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49" i="7"/>
  <c r="C107" i="7"/>
  <c r="D107" i="7"/>
  <c r="E107" i="7"/>
  <c r="G107" i="7"/>
  <c r="H107" i="7"/>
  <c r="J107" i="7"/>
  <c r="K107" i="7"/>
  <c r="L107" i="7"/>
  <c r="M91" i="7"/>
  <c r="M92" i="7"/>
  <c r="M93" i="7"/>
  <c r="N107" i="7"/>
  <c r="O107" i="7"/>
  <c r="P107" i="7"/>
  <c r="Q107" i="7"/>
  <c r="R91" i="7"/>
  <c r="R92" i="7"/>
  <c r="R93" i="7"/>
  <c r="C66" i="7"/>
  <c r="D66" i="7"/>
  <c r="E66" i="7"/>
  <c r="M50" i="7"/>
  <c r="M51" i="7"/>
  <c r="M52" i="7"/>
  <c r="N66" i="7"/>
  <c r="R50" i="7"/>
  <c r="R51" i="7"/>
  <c r="R52" i="7"/>
  <c r="B66" i="7"/>
  <c r="C107" i="6"/>
  <c r="D107" i="6"/>
  <c r="F107" i="6"/>
  <c r="G107" i="6"/>
  <c r="H107" i="6"/>
  <c r="J107" i="6"/>
  <c r="K107" i="6"/>
  <c r="L107" i="6"/>
  <c r="N107" i="6"/>
  <c r="O107" i="6"/>
  <c r="C66" i="6"/>
  <c r="D66" i="6"/>
  <c r="F66" i="6"/>
  <c r="G66" i="6"/>
  <c r="H66" i="6"/>
  <c r="I66" i="6"/>
  <c r="J66" i="6"/>
  <c r="K66" i="6"/>
  <c r="L66" i="6"/>
  <c r="N66" i="6"/>
  <c r="O66" i="6"/>
  <c r="D107" i="5"/>
  <c r="F107" i="5"/>
  <c r="G107" i="5"/>
  <c r="H107" i="5"/>
  <c r="J107" i="5"/>
  <c r="L107" i="5"/>
  <c r="N107" i="5"/>
  <c r="D66" i="5"/>
  <c r="F66" i="5"/>
  <c r="G66" i="5"/>
  <c r="H66" i="5"/>
  <c r="J66" i="5"/>
  <c r="L66" i="5"/>
  <c r="N66" i="5"/>
  <c r="O66" i="5"/>
  <c r="C29" i="8"/>
  <c r="B29" i="8"/>
  <c r="D29" i="8"/>
  <c r="E90" i="5"/>
  <c r="I90" i="5"/>
  <c r="M90" i="5"/>
  <c r="Q90" i="5"/>
  <c r="E91" i="5"/>
  <c r="I91" i="5"/>
  <c r="M91" i="5"/>
  <c r="Q91" i="5"/>
  <c r="R91" i="5" s="1"/>
  <c r="E92" i="5"/>
  <c r="I92" i="5"/>
  <c r="M92" i="5"/>
  <c r="Q92" i="5"/>
  <c r="E93" i="5"/>
  <c r="I93" i="5"/>
  <c r="M93" i="5"/>
  <c r="Q93" i="5"/>
  <c r="E94" i="5"/>
  <c r="I94" i="5"/>
  <c r="M94" i="5"/>
  <c r="Q94" i="5"/>
  <c r="E95" i="5"/>
  <c r="I95" i="5"/>
  <c r="M95" i="5"/>
  <c r="Q95" i="5"/>
  <c r="E96" i="5"/>
  <c r="I96" i="5"/>
  <c r="M96" i="5"/>
  <c r="Q96" i="5"/>
  <c r="E97" i="5"/>
  <c r="I97" i="5"/>
  <c r="I98" i="5"/>
  <c r="I99" i="5"/>
  <c r="I100" i="5"/>
  <c r="M97" i="5"/>
  <c r="Q97" i="5"/>
  <c r="E98" i="5"/>
  <c r="M98" i="5"/>
  <c r="Q98" i="5"/>
  <c r="E99" i="5"/>
  <c r="M99" i="5"/>
  <c r="Q99" i="5"/>
  <c r="E100" i="5"/>
  <c r="M100" i="5"/>
  <c r="Q100" i="5"/>
  <c r="E101" i="5"/>
  <c r="I101" i="5"/>
  <c r="M101" i="5"/>
  <c r="Q101" i="5"/>
  <c r="E102" i="5"/>
  <c r="I102" i="5"/>
  <c r="M102" i="5"/>
  <c r="Q102" i="5"/>
  <c r="E103" i="5"/>
  <c r="I103" i="5"/>
  <c r="M103" i="5"/>
  <c r="Q103" i="5"/>
  <c r="E104" i="5"/>
  <c r="I104" i="5"/>
  <c r="M104" i="5"/>
  <c r="Q104" i="5"/>
  <c r="R104" i="5" s="1"/>
  <c r="E105" i="5"/>
  <c r="I105" i="5"/>
  <c r="M105" i="5"/>
  <c r="Q105" i="5"/>
  <c r="E105" i="6"/>
  <c r="B8" i="5"/>
  <c r="B9" i="5"/>
  <c r="B10" i="5"/>
  <c r="B11" i="5"/>
  <c r="K8" i="5"/>
  <c r="K67" i="5"/>
  <c r="O67" i="5"/>
  <c r="B67" i="7"/>
  <c r="F67" i="7"/>
  <c r="B68" i="7"/>
  <c r="F68" i="7"/>
  <c r="B69" i="7"/>
  <c r="F69" i="7"/>
  <c r="B70" i="7"/>
  <c r="F70" i="7"/>
  <c r="B71" i="7"/>
  <c r="F71" i="7"/>
  <c r="B72" i="7"/>
  <c r="F72" i="7"/>
  <c r="B73" i="7"/>
  <c r="F73" i="7"/>
  <c r="B74" i="7"/>
  <c r="F74" i="7"/>
  <c r="B75" i="7"/>
  <c r="F75" i="7"/>
  <c r="B76" i="7"/>
  <c r="F76" i="7"/>
  <c r="B77" i="7"/>
  <c r="F77" i="7"/>
  <c r="B78" i="7"/>
  <c r="F78" i="7"/>
  <c r="B9" i="7"/>
  <c r="E9" i="7" s="1"/>
  <c r="F9" i="7"/>
  <c r="I9" i="7" s="1"/>
  <c r="B10" i="7"/>
  <c r="E10" i="7" s="1"/>
  <c r="F10" i="7"/>
  <c r="B11" i="7"/>
  <c r="E11" i="7" s="1"/>
  <c r="F11" i="7"/>
  <c r="I11" i="7" s="1"/>
  <c r="B12" i="7"/>
  <c r="E12" i="7" s="1"/>
  <c r="F12" i="7"/>
  <c r="B13" i="7"/>
  <c r="E13" i="7" s="1"/>
  <c r="F13" i="7"/>
  <c r="I13" i="7" s="1"/>
  <c r="B14" i="7"/>
  <c r="E14" i="7" s="1"/>
  <c r="F14" i="7"/>
  <c r="B15" i="7"/>
  <c r="E15" i="7" s="1"/>
  <c r="F15" i="7"/>
  <c r="I15" i="7" s="1"/>
  <c r="B16" i="7"/>
  <c r="E16" i="7" s="1"/>
  <c r="F16" i="7"/>
  <c r="I16" i="7" s="1"/>
  <c r="B17" i="7"/>
  <c r="E17" i="7" s="1"/>
  <c r="F17" i="7"/>
  <c r="I17" i="7" s="1"/>
  <c r="B18" i="7"/>
  <c r="E18" i="7" s="1"/>
  <c r="F18" i="7"/>
  <c r="I18" i="7" s="1"/>
  <c r="B19" i="7"/>
  <c r="F19" i="7"/>
  <c r="I19" i="7" s="1"/>
  <c r="B20" i="7"/>
  <c r="E20" i="7" s="1"/>
  <c r="F20" i="7"/>
  <c r="I20" i="7" s="1"/>
  <c r="B21" i="7"/>
  <c r="E21" i="7" s="1"/>
  <c r="F21" i="7"/>
  <c r="I21" i="7" s="1"/>
  <c r="B22" i="7"/>
  <c r="E22" i="7" s="1"/>
  <c r="F22" i="7"/>
  <c r="I22" i="7" s="1"/>
  <c r="B23" i="7"/>
  <c r="E23" i="7" s="1"/>
  <c r="F23" i="7"/>
  <c r="I23" i="7" s="1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B9" i="6"/>
  <c r="C9" i="6"/>
  <c r="F9" i="6"/>
  <c r="I9" i="6" s="1"/>
  <c r="I26" i="6" s="1"/>
  <c r="G9" i="6"/>
  <c r="H9" i="6"/>
  <c r="H26" i="6" s="1"/>
  <c r="K9" i="6"/>
  <c r="L9" i="6"/>
  <c r="N9" i="6"/>
  <c r="P9" i="6"/>
  <c r="B10" i="6"/>
  <c r="C10" i="6"/>
  <c r="C11" i="6"/>
  <c r="C12" i="6"/>
  <c r="F10" i="6"/>
  <c r="I10" i="6" s="1"/>
  <c r="I27" i="6" s="1"/>
  <c r="G10" i="6"/>
  <c r="G27" i="6" s="1"/>
  <c r="H10" i="6"/>
  <c r="K10" i="6"/>
  <c r="M10" i="6" s="1"/>
  <c r="K11" i="6"/>
  <c r="K12" i="6"/>
  <c r="L10" i="6"/>
  <c r="N10" i="6"/>
  <c r="N11" i="6"/>
  <c r="N12" i="6"/>
  <c r="N13" i="6"/>
  <c r="P10" i="6"/>
  <c r="B11" i="6"/>
  <c r="B12" i="6"/>
  <c r="B13" i="6"/>
  <c r="B14" i="6"/>
  <c r="F11" i="6"/>
  <c r="I11" i="6" s="1"/>
  <c r="I28" i="6" s="1"/>
  <c r="G11" i="6"/>
  <c r="H11" i="6"/>
  <c r="L11" i="6"/>
  <c r="L12" i="6"/>
  <c r="L13" i="6"/>
  <c r="P11" i="6"/>
  <c r="P12" i="6"/>
  <c r="P27" i="6" s="1"/>
  <c r="P13" i="6"/>
  <c r="C13" i="6"/>
  <c r="C14" i="6"/>
  <c r="F12" i="6"/>
  <c r="G12" i="6"/>
  <c r="H12" i="6"/>
  <c r="K13" i="6"/>
  <c r="K14" i="6"/>
  <c r="F13" i="6"/>
  <c r="I13" i="6" s="1"/>
  <c r="G13" i="6"/>
  <c r="H13" i="6"/>
  <c r="P14" i="6"/>
  <c r="P15" i="6"/>
  <c r="F14" i="6"/>
  <c r="I14" i="6" s="1"/>
  <c r="G14" i="6"/>
  <c r="H14" i="6"/>
  <c r="L14" i="6"/>
  <c r="N14" i="6"/>
  <c r="B15" i="6"/>
  <c r="C15" i="6"/>
  <c r="C16" i="6"/>
  <c r="F15" i="6"/>
  <c r="I15" i="6"/>
  <c r="G15" i="6"/>
  <c r="H15" i="6"/>
  <c r="K15" i="6"/>
  <c r="L15" i="6"/>
  <c r="N15" i="6"/>
  <c r="N16" i="6"/>
  <c r="B16" i="6"/>
  <c r="F16" i="6"/>
  <c r="I16" i="6" s="1"/>
  <c r="G16" i="6"/>
  <c r="H16" i="6"/>
  <c r="K16" i="6"/>
  <c r="L16" i="6"/>
  <c r="L17" i="6"/>
  <c r="L18" i="6"/>
  <c r="P16" i="6"/>
  <c r="Q16" i="6"/>
  <c r="B17" i="6"/>
  <c r="C17" i="6"/>
  <c r="C18" i="6"/>
  <c r="C19" i="6"/>
  <c r="C20" i="6"/>
  <c r="F17" i="6"/>
  <c r="I17" i="6" s="1"/>
  <c r="G17" i="6"/>
  <c r="H17" i="6"/>
  <c r="K17" i="6"/>
  <c r="N17" i="6"/>
  <c r="N18" i="6"/>
  <c r="N19" i="6"/>
  <c r="N20" i="6"/>
  <c r="P17" i="6"/>
  <c r="B18" i="6"/>
  <c r="F18" i="6"/>
  <c r="I18" i="6" s="1"/>
  <c r="G18" i="6"/>
  <c r="H18" i="6"/>
  <c r="K18" i="6"/>
  <c r="K19" i="6"/>
  <c r="K20" i="6"/>
  <c r="K21" i="6"/>
  <c r="N21" i="6"/>
  <c r="P18" i="6"/>
  <c r="B19" i="6"/>
  <c r="F19" i="6"/>
  <c r="I19" i="6" s="1"/>
  <c r="G19" i="6"/>
  <c r="H19" i="6"/>
  <c r="L19" i="6"/>
  <c r="P19" i="6"/>
  <c r="B20" i="6"/>
  <c r="F20" i="6"/>
  <c r="I20" i="6" s="1"/>
  <c r="G20" i="6"/>
  <c r="H20" i="6"/>
  <c r="L20" i="6"/>
  <c r="P20" i="6"/>
  <c r="Q20" i="6" s="1"/>
  <c r="B21" i="6"/>
  <c r="C21" i="6"/>
  <c r="F21" i="6"/>
  <c r="I21" i="6" s="1"/>
  <c r="G21" i="6"/>
  <c r="H21" i="6"/>
  <c r="L21" i="6"/>
  <c r="M21" i="6" s="1"/>
  <c r="P21" i="6"/>
  <c r="B22" i="6"/>
  <c r="C22" i="6"/>
  <c r="F22" i="6"/>
  <c r="I22" i="6" s="1"/>
  <c r="G22" i="6"/>
  <c r="H22" i="6"/>
  <c r="K22" i="6"/>
  <c r="L22" i="6"/>
  <c r="N22" i="6"/>
  <c r="P22" i="6"/>
  <c r="B23" i="6"/>
  <c r="C23" i="6"/>
  <c r="K23" i="6"/>
  <c r="L23" i="6"/>
  <c r="N23" i="6"/>
  <c r="Q23" i="6" s="1"/>
  <c r="P23" i="6"/>
  <c r="F23" i="6"/>
  <c r="I23" i="6" s="1"/>
  <c r="G23" i="6"/>
  <c r="H23" i="6"/>
  <c r="C8" i="6"/>
  <c r="B108" i="7"/>
  <c r="F108" i="7"/>
  <c r="J108" i="7"/>
  <c r="K108" i="7"/>
  <c r="L108" i="7"/>
  <c r="N108" i="7"/>
  <c r="O108" i="7"/>
  <c r="P108" i="7"/>
  <c r="Q108" i="7"/>
  <c r="B109" i="7"/>
  <c r="F109" i="7"/>
  <c r="J109" i="7"/>
  <c r="K109" i="7"/>
  <c r="L109" i="7"/>
  <c r="N109" i="7"/>
  <c r="O109" i="7"/>
  <c r="P109" i="7"/>
  <c r="Q109" i="7"/>
  <c r="B110" i="7"/>
  <c r="F110" i="7"/>
  <c r="J110" i="7"/>
  <c r="K110" i="7"/>
  <c r="L110" i="7"/>
  <c r="N110" i="7"/>
  <c r="O110" i="7"/>
  <c r="P110" i="7"/>
  <c r="Q110" i="7"/>
  <c r="B111" i="7"/>
  <c r="F111" i="7"/>
  <c r="J111" i="7"/>
  <c r="K111" i="7"/>
  <c r="L111" i="7"/>
  <c r="N111" i="7"/>
  <c r="O111" i="7"/>
  <c r="P111" i="7"/>
  <c r="Q111" i="7"/>
  <c r="B112" i="7"/>
  <c r="F112" i="7"/>
  <c r="J112" i="7"/>
  <c r="K112" i="7"/>
  <c r="L112" i="7"/>
  <c r="N112" i="7"/>
  <c r="O112" i="7"/>
  <c r="P112" i="7"/>
  <c r="Q112" i="7"/>
  <c r="B113" i="7"/>
  <c r="F113" i="7"/>
  <c r="J113" i="7"/>
  <c r="K113" i="7"/>
  <c r="L113" i="7"/>
  <c r="M113" i="7"/>
  <c r="N113" i="7"/>
  <c r="O113" i="7"/>
  <c r="P113" i="7"/>
  <c r="Q113" i="7"/>
  <c r="R113" i="7"/>
  <c r="B114" i="7"/>
  <c r="F114" i="7"/>
  <c r="J114" i="7"/>
  <c r="K114" i="7"/>
  <c r="L114" i="7"/>
  <c r="M114" i="7"/>
  <c r="N114" i="7"/>
  <c r="O114" i="7"/>
  <c r="P114" i="7"/>
  <c r="Q114" i="7"/>
  <c r="R114" i="7"/>
  <c r="B115" i="7"/>
  <c r="F115" i="7"/>
  <c r="J115" i="7"/>
  <c r="K115" i="7"/>
  <c r="L115" i="7"/>
  <c r="N115" i="7"/>
  <c r="O115" i="7"/>
  <c r="P115" i="7"/>
  <c r="Q115" i="7"/>
  <c r="B116" i="7"/>
  <c r="F116" i="7"/>
  <c r="J116" i="7"/>
  <c r="K116" i="7"/>
  <c r="L116" i="7"/>
  <c r="N116" i="7"/>
  <c r="O116" i="7"/>
  <c r="P116" i="7"/>
  <c r="Q116" i="7"/>
  <c r="B117" i="7"/>
  <c r="F117" i="7"/>
  <c r="J117" i="7"/>
  <c r="K117" i="7"/>
  <c r="L117" i="7"/>
  <c r="N117" i="7"/>
  <c r="O117" i="7"/>
  <c r="P117" i="7"/>
  <c r="Q117" i="7"/>
  <c r="B118" i="7"/>
  <c r="F118" i="7"/>
  <c r="J118" i="7"/>
  <c r="K118" i="7"/>
  <c r="L118" i="7"/>
  <c r="N118" i="7"/>
  <c r="O118" i="7"/>
  <c r="P118" i="7"/>
  <c r="Q118" i="7"/>
  <c r="B119" i="7"/>
  <c r="F119" i="7"/>
  <c r="J119" i="7"/>
  <c r="K119" i="7"/>
  <c r="L119" i="7"/>
  <c r="M119" i="7"/>
  <c r="N119" i="7"/>
  <c r="O119" i="7"/>
  <c r="P119" i="7"/>
  <c r="Q119" i="7"/>
  <c r="R119" i="7"/>
  <c r="J22" i="8"/>
  <c r="I22" i="8"/>
  <c r="J12" i="8"/>
  <c r="I12" i="8"/>
  <c r="B67" i="6"/>
  <c r="C67" i="6"/>
  <c r="F67" i="6"/>
  <c r="G67" i="6"/>
  <c r="H67" i="6"/>
  <c r="K67" i="6"/>
  <c r="L67" i="6"/>
  <c r="N67" i="6"/>
  <c r="N68" i="6"/>
  <c r="N69" i="6"/>
  <c r="N70" i="6"/>
  <c r="N71" i="6"/>
  <c r="N72" i="6"/>
  <c r="N73" i="6"/>
  <c r="N74" i="6"/>
  <c r="N75" i="6"/>
  <c r="N76" i="6"/>
  <c r="N77" i="6"/>
  <c r="N78" i="6"/>
  <c r="P67" i="6"/>
  <c r="B68" i="6"/>
  <c r="C68" i="6"/>
  <c r="F68" i="6"/>
  <c r="G68" i="6"/>
  <c r="H68" i="6"/>
  <c r="K68" i="6"/>
  <c r="L68" i="6"/>
  <c r="P68" i="6"/>
  <c r="B69" i="6"/>
  <c r="C69" i="6"/>
  <c r="F69" i="6"/>
  <c r="G69" i="6"/>
  <c r="H69" i="6"/>
  <c r="K69" i="6"/>
  <c r="L69" i="6"/>
  <c r="P69" i="6"/>
  <c r="B70" i="6"/>
  <c r="C70" i="6"/>
  <c r="F70" i="6"/>
  <c r="G70" i="6"/>
  <c r="H70" i="6"/>
  <c r="K70" i="6"/>
  <c r="L70" i="6"/>
  <c r="P70" i="6"/>
  <c r="B71" i="6"/>
  <c r="C71" i="6"/>
  <c r="F71" i="6"/>
  <c r="G71" i="6"/>
  <c r="H71" i="6"/>
  <c r="K71" i="6"/>
  <c r="L71" i="6"/>
  <c r="P71" i="6"/>
  <c r="B72" i="6"/>
  <c r="C72" i="6"/>
  <c r="F72" i="6"/>
  <c r="G72" i="6"/>
  <c r="H72" i="6"/>
  <c r="K72" i="6"/>
  <c r="L72" i="6"/>
  <c r="P72" i="6"/>
  <c r="B73" i="6"/>
  <c r="C73" i="6"/>
  <c r="F73" i="6"/>
  <c r="G73" i="6"/>
  <c r="H73" i="6"/>
  <c r="K73" i="6"/>
  <c r="L73" i="6"/>
  <c r="P73" i="6"/>
  <c r="B74" i="6"/>
  <c r="C74" i="6"/>
  <c r="F74" i="6"/>
  <c r="G74" i="6"/>
  <c r="H74" i="6"/>
  <c r="I74" i="6"/>
  <c r="K74" i="6"/>
  <c r="L74" i="6"/>
  <c r="P74" i="6"/>
  <c r="B75" i="6"/>
  <c r="C75" i="6"/>
  <c r="F75" i="6"/>
  <c r="G75" i="6"/>
  <c r="H75" i="6"/>
  <c r="I75" i="6"/>
  <c r="K75" i="6"/>
  <c r="L75" i="6"/>
  <c r="P75" i="6"/>
  <c r="B76" i="6"/>
  <c r="C76" i="6"/>
  <c r="F76" i="6"/>
  <c r="G76" i="6"/>
  <c r="H76" i="6"/>
  <c r="I76" i="6"/>
  <c r="K76" i="6"/>
  <c r="L76" i="6"/>
  <c r="P76" i="6"/>
  <c r="B77" i="6"/>
  <c r="C77" i="6"/>
  <c r="F77" i="6"/>
  <c r="G77" i="6"/>
  <c r="H77" i="6"/>
  <c r="I77" i="6"/>
  <c r="K77" i="6"/>
  <c r="L77" i="6"/>
  <c r="P77" i="6"/>
  <c r="B78" i="6"/>
  <c r="C78" i="6"/>
  <c r="F78" i="6"/>
  <c r="G78" i="6"/>
  <c r="H78" i="6"/>
  <c r="I78" i="6"/>
  <c r="K78" i="6"/>
  <c r="L78" i="6"/>
  <c r="P78" i="6"/>
  <c r="N8" i="6"/>
  <c r="P8" i="6"/>
  <c r="K8" i="6"/>
  <c r="L8" i="6"/>
  <c r="B8" i="6"/>
  <c r="B25" i="6" s="1"/>
  <c r="E53" i="6"/>
  <c r="M53" i="6"/>
  <c r="M54" i="6"/>
  <c r="M55" i="6"/>
  <c r="M56" i="6"/>
  <c r="Q53" i="6"/>
  <c r="E54" i="6"/>
  <c r="Q54" i="6"/>
  <c r="Q69" i="6" s="1"/>
  <c r="E55" i="6"/>
  <c r="M57" i="6"/>
  <c r="Q55" i="6"/>
  <c r="E56" i="6"/>
  <c r="E57" i="6"/>
  <c r="E58" i="6"/>
  <c r="Q56" i="6"/>
  <c r="M58" i="6"/>
  <c r="M59" i="6"/>
  <c r="M60" i="6"/>
  <c r="Q57" i="6"/>
  <c r="E59" i="6"/>
  <c r="E60" i="6"/>
  <c r="Q58" i="6"/>
  <c r="Q59" i="6"/>
  <c r="Q60" i="6"/>
  <c r="R60" i="6" s="1"/>
  <c r="Q61" i="6"/>
  <c r="E61" i="6"/>
  <c r="M61" i="6"/>
  <c r="E62" i="6"/>
  <c r="M62" i="6"/>
  <c r="Q62" i="6"/>
  <c r="E63" i="6"/>
  <c r="M63" i="6"/>
  <c r="Q63" i="6"/>
  <c r="E64" i="6"/>
  <c r="M64" i="6"/>
  <c r="Q64" i="6"/>
  <c r="E90" i="6"/>
  <c r="M90" i="6"/>
  <c r="M92" i="6"/>
  <c r="M93" i="6"/>
  <c r="M94" i="6"/>
  <c r="M95" i="6"/>
  <c r="M96" i="6"/>
  <c r="M97" i="6"/>
  <c r="M98" i="6"/>
  <c r="M99" i="6"/>
  <c r="M100" i="6"/>
  <c r="M115" i="6" s="1"/>
  <c r="M101" i="6"/>
  <c r="M102" i="6"/>
  <c r="M103" i="6"/>
  <c r="M104" i="6"/>
  <c r="M118" i="6" s="1"/>
  <c r="M105" i="6"/>
  <c r="Q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Q91" i="6"/>
  <c r="Q92" i="6"/>
  <c r="Q93" i="6"/>
  <c r="Q94" i="6"/>
  <c r="Q95" i="6"/>
  <c r="Q96" i="6"/>
  <c r="Q97" i="6"/>
  <c r="Q98" i="6"/>
  <c r="Q99" i="6"/>
  <c r="Q100" i="6"/>
  <c r="Q101" i="6"/>
  <c r="Q102" i="6"/>
  <c r="Q118" i="6" s="1"/>
  <c r="Q103" i="6"/>
  <c r="Q104" i="6"/>
  <c r="Q105" i="6"/>
  <c r="E49" i="5"/>
  <c r="I49" i="5"/>
  <c r="M49" i="5"/>
  <c r="Q49" i="5"/>
  <c r="E50" i="5"/>
  <c r="I50" i="5"/>
  <c r="M50" i="5"/>
  <c r="Q50" i="5"/>
  <c r="E51" i="5"/>
  <c r="E10" i="5" s="1"/>
  <c r="I51" i="5"/>
  <c r="M51" i="5"/>
  <c r="M10" i="5" s="1"/>
  <c r="Q51" i="5"/>
  <c r="E52" i="5"/>
  <c r="I52" i="5"/>
  <c r="I53" i="5"/>
  <c r="I54" i="5"/>
  <c r="I55" i="5"/>
  <c r="M52" i="5"/>
  <c r="Q52" i="5"/>
  <c r="E53" i="5"/>
  <c r="I56" i="5"/>
  <c r="I15" i="5" s="1"/>
  <c r="M53" i="5"/>
  <c r="Q53" i="5"/>
  <c r="E54" i="5"/>
  <c r="I57" i="5"/>
  <c r="M54" i="5"/>
  <c r="Q54" i="5"/>
  <c r="E55" i="5"/>
  <c r="I58" i="5"/>
  <c r="M55" i="5"/>
  <c r="Q55" i="5"/>
  <c r="E56" i="5"/>
  <c r="M56" i="5"/>
  <c r="Q56" i="5"/>
  <c r="Q15" i="5" s="1"/>
  <c r="E57" i="5"/>
  <c r="I59" i="5"/>
  <c r="I60" i="5"/>
  <c r="M57" i="5"/>
  <c r="Q57" i="5"/>
  <c r="Q16" i="5" s="1"/>
  <c r="Q58" i="5"/>
  <c r="Q59" i="5"/>
  <c r="Q60" i="5"/>
  <c r="E58" i="5"/>
  <c r="E59" i="5"/>
  <c r="E60" i="5"/>
  <c r="E61" i="5"/>
  <c r="M58" i="5"/>
  <c r="I18" i="5"/>
  <c r="M59" i="5"/>
  <c r="M60" i="5"/>
  <c r="M19" i="5"/>
  <c r="I61" i="5"/>
  <c r="M61" i="5"/>
  <c r="Q61" i="5"/>
  <c r="E62" i="5"/>
  <c r="I62" i="5"/>
  <c r="M62" i="5"/>
  <c r="M21" i="5" s="1"/>
  <c r="Q62" i="5"/>
  <c r="E63" i="5"/>
  <c r="E22" i="5" s="1"/>
  <c r="I63" i="5"/>
  <c r="I22" i="5" s="1"/>
  <c r="M63" i="5"/>
  <c r="R63" i="5" s="1"/>
  <c r="Q63" i="5"/>
  <c r="E64" i="5"/>
  <c r="E23" i="5" s="1"/>
  <c r="I64" i="5"/>
  <c r="M64" i="5"/>
  <c r="M23" i="5" s="1"/>
  <c r="Q64" i="5"/>
  <c r="C29" i="6"/>
  <c r="P10" i="5"/>
  <c r="P11" i="5"/>
  <c r="P12" i="5"/>
  <c r="P13" i="5"/>
  <c r="P14" i="5"/>
  <c r="P15" i="5"/>
  <c r="P16" i="5"/>
  <c r="P17" i="5"/>
  <c r="P18" i="5"/>
  <c r="P33" i="5" s="1"/>
  <c r="P19" i="5"/>
  <c r="P20" i="5"/>
  <c r="P21" i="5"/>
  <c r="P22" i="5"/>
  <c r="P36" i="5" s="1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N10" i="5"/>
  <c r="N11" i="5"/>
  <c r="N28" i="5" s="1"/>
  <c r="N12" i="5"/>
  <c r="N13" i="5"/>
  <c r="N14" i="5"/>
  <c r="N15" i="5"/>
  <c r="N16" i="5"/>
  <c r="N17" i="5"/>
  <c r="N18" i="5"/>
  <c r="N19" i="5"/>
  <c r="N20" i="5"/>
  <c r="N21" i="5"/>
  <c r="N22" i="5"/>
  <c r="N23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K10" i="5"/>
  <c r="K11" i="5"/>
  <c r="K12" i="5"/>
  <c r="K13" i="5"/>
  <c r="K14" i="5"/>
  <c r="K15" i="5"/>
  <c r="K16" i="5"/>
  <c r="K30" i="5" s="1"/>
  <c r="K17" i="5"/>
  <c r="K18" i="5"/>
  <c r="K19" i="5"/>
  <c r="K20" i="5"/>
  <c r="K21" i="5"/>
  <c r="K22" i="5"/>
  <c r="J10" i="5"/>
  <c r="J11" i="5"/>
  <c r="J27" i="5" s="1"/>
  <c r="J12" i="5"/>
  <c r="J13" i="5"/>
  <c r="J14" i="5"/>
  <c r="J15" i="5"/>
  <c r="J16" i="5"/>
  <c r="J17" i="5"/>
  <c r="J18" i="5"/>
  <c r="J19" i="5"/>
  <c r="J20" i="5"/>
  <c r="J21" i="5"/>
  <c r="J22" i="5"/>
  <c r="H10" i="5"/>
  <c r="H11" i="5"/>
  <c r="H9" i="5"/>
  <c r="H12" i="5"/>
  <c r="H13" i="5"/>
  <c r="H30" i="5" s="1"/>
  <c r="H14" i="5"/>
  <c r="H15" i="5"/>
  <c r="H16" i="5"/>
  <c r="H17" i="5"/>
  <c r="H32" i="5" s="1"/>
  <c r="H18" i="5"/>
  <c r="H19" i="5"/>
  <c r="H20" i="5"/>
  <c r="H21" i="5"/>
  <c r="H22" i="5"/>
  <c r="H23" i="5"/>
  <c r="G10" i="5"/>
  <c r="G11" i="5"/>
  <c r="G28" i="5" s="1"/>
  <c r="G12" i="5"/>
  <c r="G13" i="5"/>
  <c r="G14" i="5"/>
  <c r="G15" i="5"/>
  <c r="G16" i="5"/>
  <c r="G17" i="5"/>
  <c r="G18" i="5"/>
  <c r="G19" i="5"/>
  <c r="G20" i="5"/>
  <c r="G21" i="5"/>
  <c r="G22" i="5"/>
  <c r="F10" i="5"/>
  <c r="F11" i="5"/>
  <c r="F12" i="5"/>
  <c r="F13" i="5"/>
  <c r="F14" i="5"/>
  <c r="F28" i="5" s="1"/>
  <c r="F15" i="5"/>
  <c r="F16" i="5"/>
  <c r="F17" i="5"/>
  <c r="F18" i="5"/>
  <c r="F33" i="5" s="1"/>
  <c r="F19" i="5"/>
  <c r="F20" i="5"/>
  <c r="F21" i="5"/>
  <c r="F22" i="5"/>
  <c r="F36" i="5" s="1"/>
  <c r="D10" i="5"/>
  <c r="D11" i="5"/>
  <c r="D12" i="5"/>
  <c r="D13" i="5"/>
  <c r="D27" i="5" s="1"/>
  <c r="D14" i="5"/>
  <c r="D15" i="5"/>
  <c r="D16" i="5"/>
  <c r="D17" i="5"/>
  <c r="D18" i="5"/>
  <c r="D19" i="5"/>
  <c r="D20" i="5"/>
  <c r="D21" i="5"/>
  <c r="D22" i="5"/>
  <c r="C10" i="5"/>
  <c r="C11" i="5"/>
  <c r="C12" i="5"/>
  <c r="C13" i="5"/>
  <c r="C14" i="5"/>
  <c r="C15" i="5"/>
  <c r="C16" i="5"/>
  <c r="C30" i="5" s="1"/>
  <c r="C17" i="5"/>
  <c r="C18" i="5"/>
  <c r="C19" i="5"/>
  <c r="C20" i="5"/>
  <c r="C21" i="5"/>
  <c r="C22" i="5"/>
  <c r="C8" i="5"/>
  <c r="C9" i="5"/>
  <c r="C23" i="5"/>
  <c r="D8" i="5"/>
  <c r="D9" i="5"/>
  <c r="D23" i="5"/>
  <c r="F8" i="5"/>
  <c r="F9" i="5"/>
  <c r="F23" i="5"/>
  <c r="G8" i="5"/>
  <c r="G9" i="5"/>
  <c r="H8" i="5"/>
  <c r="J8" i="5"/>
  <c r="J9" i="5"/>
  <c r="J23" i="5"/>
  <c r="K9" i="5"/>
  <c r="K25" i="5" s="1"/>
  <c r="L8" i="5"/>
  <c r="L9" i="5"/>
  <c r="N8" i="5"/>
  <c r="N9" i="5"/>
  <c r="O8" i="5"/>
  <c r="O9" i="5"/>
  <c r="P8" i="5"/>
  <c r="P9" i="5"/>
  <c r="B12" i="5"/>
  <c r="B13" i="5"/>
  <c r="B14" i="5"/>
  <c r="B15" i="5"/>
  <c r="B16" i="5"/>
  <c r="B17" i="5"/>
  <c r="B31" i="5" s="1"/>
  <c r="B18" i="5"/>
  <c r="B19" i="5"/>
  <c r="B20" i="5"/>
  <c r="B21" i="5"/>
  <c r="B37" i="5" s="1"/>
  <c r="B22" i="5"/>
  <c r="P23" i="5"/>
  <c r="L23" i="5"/>
  <c r="K23" i="5"/>
  <c r="G23" i="5"/>
  <c r="B23" i="5"/>
  <c r="C124" i="6"/>
  <c r="D124" i="6"/>
  <c r="F124" i="6"/>
  <c r="G124" i="6"/>
  <c r="H124" i="6"/>
  <c r="J124" i="6"/>
  <c r="K124" i="6"/>
  <c r="L124" i="6"/>
  <c r="N124" i="6"/>
  <c r="O124" i="6"/>
  <c r="P124" i="6"/>
  <c r="B124" i="6"/>
  <c r="C122" i="6"/>
  <c r="D122" i="6"/>
  <c r="F122" i="6"/>
  <c r="G122" i="6"/>
  <c r="H122" i="6"/>
  <c r="J122" i="6"/>
  <c r="K122" i="6"/>
  <c r="L122" i="6"/>
  <c r="N122" i="6"/>
  <c r="O122" i="6"/>
  <c r="P122" i="6"/>
  <c r="B122" i="6"/>
  <c r="L109" i="6"/>
  <c r="L110" i="6"/>
  <c r="L111" i="6"/>
  <c r="L112" i="6"/>
  <c r="L113" i="6"/>
  <c r="L114" i="6"/>
  <c r="L115" i="6"/>
  <c r="L116" i="6"/>
  <c r="L117" i="6"/>
  <c r="L118" i="6"/>
  <c r="L119" i="6"/>
  <c r="P109" i="6"/>
  <c r="P110" i="6"/>
  <c r="P108" i="6"/>
  <c r="P111" i="6"/>
  <c r="P112" i="6"/>
  <c r="P113" i="6"/>
  <c r="P114" i="6"/>
  <c r="P115" i="6"/>
  <c r="P116" i="6"/>
  <c r="P117" i="6"/>
  <c r="P118" i="6"/>
  <c r="P119" i="6"/>
  <c r="N109" i="6"/>
  <c r="N110" i="6"/>
  <c r="N111" i="6"/>
  <c r="N112" i="6"/>
  <c r="N113" i="6"/>
  <c r="N114" i="6"/>
  <c r="N115" i="6"/>
  <c r="N116" i="6"/>
  <c r="N117" i="6"/>
  <c r="N118" i="6"/>
  <c r="N119" i="6"/>
  <c r="K109" i="6"/>
  <c r="K110" i="6"/>
  <c r="K111" i="6"/>
  <c r="K112" i="6"/>
  <c r="K113" i="6"/>
  <c r="K114" i="6"/>
  <c r="K115" i="6"/>
  <c r="K116" i="6"/>
  <c r="K117" i="6"/>
  <c r="K118" i="6"/>
  <c r="K119" i="6"/>
  <c r="C109" i="6"/>
  <c r="C110" i="6"/>
  <c r="C111" i="6"/>
  <c r="C112" i="6"/>
  <c r="C113" i="6"/>
  <c r="C114" i="6"/>
  <c r="C115" i="6"/>
  <c r="C116" i="6"/>
  <c r="C117" i="6"/>
  <c r="C118" i="6"/>
  <c r="C119" i="6"/>
  <c r="C108" i="6"/>
  <c r="D108" i="6"/>
  <c r="F108" i="6"/>
  <c r="G108" i="6"/>
  <c r="H108" i="6"/>
  <c r="J108" i="6"/>
  <c r="K108" i="6"/>
  <c r="L108" i="6"/>
  <c r="N108" i="6"/>
  <c r="O108" i="6"/>
  <c r="B109" i="6"/>
  <c r="B110" i="6"/>
  <c r="B111" i="6"/>
  <c r="B112" i="6"/>
  <c r="B113" i="6"/>
  <c r="B114" i="6"/>
  <c r="B115" i="6"/>
  <c r="B116" i="6"/>
  <c r="B117" i="6"/>
  <c r="B118" i="6"/>
  <c r="B119" i="6"/>
  <c r="C82" i="6"/>
  <c r="D82" i="6"/>
  <c r="F82" i="6"/>
  <c r="G82" i="6"/>
  <c r="H82" i="6"/>
  <c r="J82" i="6"/>
  <c r="K82" i="6"/>
  <c r="L82" i="6"/>
  <c r="N82" i="6"/>
  <c r="O82" i="6"/>
  <c r="P82" i="6"/>
  <c r="B82" i="6"/>
  <c r="D81" i="6"/>
  <c r="J81" i="6"/>
  <c r="O81" i="6"/>
  <c r="C80" i="6"/>
  <c r="D80" i="6"/>
  <c r="F80" i="6"/>
  <c r="G80" i="6"/>
  <c r="H80" i="6"/>
  <c r="J80" i="6"/>
  <c r="K80" i="6"/>
  <c r="L80" i="6"/>
  <c r="N80" i="6"/>
  <c r="O80" i="6"/>
  <c r="P80" i="6"/>
  <c r="B80" i="6"/>
  <c r="C41" i="7"/>
  <c r="D41" i="7"/>
  <c r="G41" i="7"/>
  <c r="H41" i="7"/>
  <c r="C25" i="7"/>
  <c r="D25" i="7"/>
  <c r="F8" i="7"/>
  <c r="I8" i="7" s="1"/>
  <c r="B8" i="7"/>
  <c r="E8" i="7" s="1"/>
  <c r="F124" i="7"/>
  <c r="J124" i="7"/>
  <c r="K124" i="7"/>
  <c r="L124" i="7"/>
  <c r="N124" i="7"/>
  <c r="O124" i="7"/>
  <c r="P124" i="7"/>
  <c r="Q124" i="7"/>
  <c r="B124" i="7"/>
  <c r="F122" i="7"/>
  <c r="J122" i="7"/>
  <c r="K122" i="7"/>
  <c r="L122" i="7"/>
  <c r="N122" i="7"/>
  <c r="O122" i="7"/>
  <c r="P122" i="7"/>
  <c r="Q122" i="7"/>
  <c r="B122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E124" i="7"/>
  <c r="F82" i="7"/>
  <c r="J82" i="7"/>
  <c r="K82" i="7"/>
  <c r="L82" i="7"/>
  <c r="N82" i="7"/>
  <c r="O82" i="7"/>
  <c r="P82" i="7"/>
  <c r="Q82" i="7"/>
  <c r="B82" i="7"/>
  <c r="F80" i="7"/>
  <c r="J80" i="7"/>
  <c r="K80" i="7"/>
  <c r="L80" i="7"/>
  <c r="N80" i="7"/>
  <c r="O80" i="7"/>
  <c r="P80" i="7"/>
  <c r="Q80" i="7"/>
  <c r="B80" i="7"/>
  <c r="I49" i="7"/>
  <c r="J67" i="7"/>
  <c r="K67" i="7"/>
  <c r="L67" i="7"/>
  <c r="N67" i="7"/>
  <c r="O67" i="7"/>
  <c r="P67" i="7"/>
  <c r="Q67" i="7"/>
  <c r="P119" i="5"/>
  <c r="O119" i="5"/>
  <c r="N119" i="5"/>
  <c r="L119" i="5"/>
  <c r="K119" i="5"/>
  <c r="J119" i="5"/>
  <c r="H119" i="5"/>
  <c r="P108" i="5"/>
  <c r="P109" i="5"/>
  <c r="P110" i="5"/>
  <c r="P111" i="5"/>
  <c r="P112" i="5"/>
  <c r="P113" i="5"/>
  <c r="P114" i="5"/>
  <c r="P115" i="5"/>
  <c r="P116" i="5"/>
  <c r="P117" i="5"/>
  <c r="P118" i="5"/>
  <c r="O108" i="5"/>
  <c r="O109" i="5"/>
  <c r="O110" i="5"/>
  <c r="O111" i="5"/>
  <c r="O112" i="5"/>
  <c r="O113" i="5"/>
  <c r="O114" i="5"/>
  <c r="O115" i="5"/>
  <c r="O116" i="5"/>
  <c r="O117" i="5"/>
  <c r="O118" i="5"/>
  <c r="N108" i="5"/>
  <c r="N109" i="5"/>
  <c r="N110" i="5"/>
  <c r="N111" i="5"/>
  <c r="N112" i="5"/>
  <c r="N113" i="5"/>
  <c r="N114" i="5"/>
  <c r="N115" i="5"/>
  <c r="N116" i="5"/>
  <c r="N117" i="5"/>
  <c r="N118" i="5"/>
  <c r="L108" i="5"/>
  <c r="L109" i="5"/>
  <c r="L110" i="5"/>
  <c r="L111" i="5"/>
  <c r="L112" i="5"/>
  <c r="L113" i="5"/>
  <c r="L114" i="5"/>
  <c r="L115" i="5"/>
  <c r="L116" i="5"/>
  <c r="L117" i="5"/>
  <c r="L118" i="5"/>
  <c r="K108" i="5"/>
  <c r="K109" i="5"/>
  <c r="K110" i="5"/>
  <c r="K111" i="5"/>
  <c r="K112" i="5"/>
  <c r="K113" i="5"/>
  <c r="K114" i="5"/>
  <c r="K115" i="5"/>
  <c r="K116" i="5"/>
  <c r="K117" i="5"/>
  <c r="K118" i="5"/>
  <c r="J108" i="5"/>
  <c r="J109" i="5"/>
  <c r="J110" i="5"/>
  <c r="J111" i="5"/>
  <c r="J112" i="5"/>
  <c r="J113" i="5"/>
  <c r="J114" i="5"/>
  <c r="J115" i="5"/>
  <c r="J116" i="5"/>
  <c r="J117" i="5"/>
  <c r="J118" i="5"/>
  <c r="H108" i="5"/>
  <c r="H109" i="5"/>
  <c r="H110" i="5"/>
  <c r="H111" i="5"/>
  <c r="H112" i="5"/>
  <c r="H113" i="5"/>
  <c r="H114" i="5"/>
  <c r="H115" i="5"/>
  <c r="H116" i="5"/>
  <c r="H117" i="5"/>
  <c r="H118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F119" i="5"/>
  <c r="F108" i="5"/>
  <c r="F109" i="5"/>
  <c r="F110" i="5"/>
  <c r="F111" i="5"/>
  <c r="F112" i="5"/>
  <c r="F113" i="5"/>
  <c r="F114" i="5"/>
  <c r="F115" i="5"/>
  <c r="F116" i="5"/>
  <c r="F117" i="5"/>
  <c r="F118" i="5"/>
  <c r="D119" i="5"/>
  <c r="D111" i="5"/>
  <c r="D108" i="5"/>
  <c r="D109" i="5"/>
  <c r="D110" i="5"/>
  <c r="D112" i="5"/>
  <c r="D113" i="5"/>
  <c r="D114" i="5"/>
  <c r="D115" i="5"/>
  <c r="D116" i="5"/>
  <c r="D117" i="5"/>
  <c r="D118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B109" i="5"/>
  <c r="B110" i="5"/>
  <c r="B111" i="5"/>
  <c r="B112" i="5"/>
  <c r="B113" i="5"/>
  <c r="B114" i="5"/>
  <c r="B115" i="5"/>
  <c r="B116" i="5"/>
  <c r="B117" i="5"/>
  <c r="B118" i="5"/>
  <c r="B119" i="5"/>
  <c r="B108" i="5"/>
  <c r="C82" i="5"/>
  <c r="D82" i="5"/>
  <c r="F82" i="5"/>
  <c r="G82" i="5"/>
  <c r="H82" i="5"/>
  <c r="J82" i="5"/>
  <c r="K82" i="5"/>
  <c r="L82" i="5"/>
  <c r="N82" i="5"/>
  <c r="O82" i="5"/>
  <c r="P82" i="5"/>
  <c r="B82" i="5"/>
  <c r="B78" i="5"/>
  <c r="B77" i="5"/>
  <c r="B76" i="5"/>
  <c r="C80" i="5"/>
  <c r="D80" i="5"/>
  <c r="F80" i="5"/>
  <c r="G80" i="5"/>
  <c r="H80" i="5"/>
  <c r="J80" i="5"/>
  <c r="K80" i="5"/>
  <c r="L80" i="5"/>
  <c r="N80" i="5"/>
  <c r="O80" i="5"/>
  <c r="P80" i="5"/>
  <c r="B80" i="5"/>
  <c r="P68" i="5"/>
  <c r="P69" i="5"/>
  <c r="P70" i="5"/>
  <c r="P71" i="5"/>
  <c r="P72" i="5"/>
  <c r="P73" i="5"/>
  <c r="P74" i="5"/>
  <c r="P75" i="5"/>
  <c r="P76" i="5"/>
  <c r="P77" i="5"/>
  <c r="P78" i="5"/>
  <c r="O68" i="5"/>
  <c r="O69" i="5"/>
  <c r="O70" i="5"/>
  <c r="O71" i="5"/>
  <c r="O72" i="5"/>
  <c r="O73" i="5"/>
  <c r="O74" i="5"/>
  <c r="O75" i="5"/>
  <c r="O76" i="5"/>
  <c r="O77" i="5"/>
  <c r="O78" i="5"/>
  <c r="N68" i="5"/>
  <c r="N69" i="5"/>
  <c r="N70" i="5"/>
  <c r="N71" i="5"/>
  <c r="N72" i="5"/>
  <c r="N73" i="5"/>
  <c r="N74" i="5"/>
  <c r="N75" i="5"/>
  <c r="N76" i="5"/>
  <c r="N77" i="5"/>
  <c r="N78" i="5"/>
  <c r="L68" i="5"/>
  <c r="L69" i="5"/>
  <c r="L70" i="5"/>
  <c r="L71" i="5"/>
  <c r="L72" i="5"/>
  <c r="L73" i="5"/>
  <c r="L74" i="5"/>
  <c r="L75" i="5"/>
  <c r="L76" i="5"/>
  <c r="L77" i="5"/>
  <c r="L78" i="5"/>
  <c r="K68" i="5"/>
  <c r="K69" i="5"/>
  <c r="K70" i="5"/>
  <c r="K71" i="5"/>
  <c r="K72" i="5"/>
  <c r="K73" i="5"/>
  <c r="K74" i="5"/>
  <c r="K75" i="5"/>
  <c r="K76" i="5"/>
  <c r="K77" i="5"/>
  <c r="K78" i="5"/>
  <c r="J68" i="5"/>
  <c r="J69" i="5"/>
  <c r="J70" i="5"/>
  <c r="J71" i="5"/>
  <c r="J72" i="5"/>
  <c r="J73" i="5"/>
  <c r="J74" i="5"/>
  <c r="J75" i="5"/>
  <c r="J76" i="5"/>
  <c r="J77" i="5"/>
  <c r="J78" i="5"/>
  <c r="H68" i="5"/>
  <c r="H69" i="5"/>
  <c r="H70" i="5"/>
  <c r="H71" i="5"/>
  <c r="H72" i="5"/>
  <c r="H73" i="5"/>
  <c r="H74" i="5"/>
  <c r="H75" i="5"/>
  <c r="H76" i="5"/>
  <c r="H77" i="5"/>
  <c r="H78" i="5"/>
  <c r="G68" i="5"/>
  <c r="G69" i="5"/>
  <c r="G70" i="5"/>
  <c r="G71" i="5"/>
  <c r="G72" i="5"/>
  <c r="G73" i="5"/>
  <c r="G74" i="5"/>
  <c r="G75" i="5"/>
  <c r="G76" i="5"/>
  <c r="G77" i="5"/>
  <c r="G78" i="5"/>
  <c r="F68" i="5"/>
  <c r="F69" i="5"/>
  <c r="F70" i="5"/>
  <c r="F71" i="5"/>
  <c r="F72" i="5"/>
  <c r="F73" i="5"/>
  <c r="F74" i="5"/>
  <c r="F75" i="5"/>
  <c r="F76" i="5"/>
  <c r="F77" i="5"/>
  <c r="F78" i="5"/>
  <c r="D68" i="5"/>
  <c r="D69" i="5"/>
  <c r="D70" i="5"/>
  <c r="D71" i="5"/>
  <c r="D72" i="5"/>
  <c r="D73" i="5"/>
  <c r="D74" i="5"/>
  <c r="D75" i="5"/>
  <c r="D76" i="5"/>
  <c r="D77" i="5"/>
  <c r="D78" i="5"/>
  <c r="D67" i="5"/>
  <c r="F67" i="5"/>
  <c r="G67" i="5"/>
  <c r="H67" i="5"/>
  <c r="J67" i="5"/>
  <c r="L67" i="5"/>
  <c r="N67" i="5"/>
  <c r="P67" i="5"/>
  <c r="C67" i="5"/>
  <c r="C68" i="5"/>
  <c r="C69" i="5"/>
  <c r="C70" i="5"/>
  <c r="C71" i="5"/>
  <c r="C72" i="5"/>
  <c r="C73" i="5"/>
  <c r="C74" i="5"/>
  <c r="C75" i="5"/>
  <c r="C76" i="5"/>
  <c r="C77" i="5"/>
  <c r="C78" i="5"/>
  <c r="B68" i="5"/>
  <c r="B69" i="5"/>
  <c r="B70" i="5"/>
  <c r="B71" i="5"/>
  <c r="B72" i="5"/>
  <c r="B73" i="5"/>
  <c r="B74" i="5"/>
  <c r="B75" i="5"/>
  <c r="B67" i="5"/>
  <c r="C124" i="5"/>
  <c r="D124" i="5"/>
  <c r="F124" i="5"/>
  <c r="G124" i="5"/>
  <c r="H124" i="5"/>
  <c r="J124" i="5"/>
  <c r="K124" i="5"/>
  <c r="L124" i="5"/>
  <c r="N124" i="5"/>
  <c r="O124" i="5"/>
  <c r="P124" i="5"/>
  <c r="B124" i="5"/>
  <c r="C122" i="5"/>
  <c r="D122" i="5"/>
  <c r="F122" i="5"/>
  <c r="G122" i="5"/>
  <c r="H122" i="5"/>
  <c r="J122" i="5"/>
  <c r="K122" i="5"/>
  <c r="L122" i="5"/>
  <c r="N122" i="5"/>
  <c r="O122" i="5"/>
  <c r="P122" i="5"/>
  <c r="B122" i="5"/>
  <c r="H44" i="7"/>
  <c r="E113" i="7"/>
  <c r="I63" i="7"/>
  <c r="I62" i="7"/>
  <c r="I61" i="7"/>
  <c r="I59" i="7"/>
  <c r="I58" i="7"/>
  <c r="I60" i="7"/>
  <c r="I57" i="7"/>
  <c r="E73" i="7"/>
  <c r="I56" i="7"/>
  <c r="I55" i="7"/>
  <c r="M94" i="7"/>
  <c r="M110" i="7" s="1"/>
  <c r="R94" i="7"/>
  <c r="E112" i="7"/>
  <c r="M95" i="7"/>
  <c r="M112" i="7" s="1"/>
  <c r="R95" i="7"/>
  <c r="R112" i="7" s="1"/>
  <c r="E118" i="7"/>
  <c r="M101" i="7"/>
  <c r="M117" i="7" s="1"/>
  <c r="R101" i="7"/>
  <c r="R115" i="7" s="1"/>
  <c r="O87" i="7"/>
  <c r="K87" i="7"/>
  <c r="B46" i="7"/>
  <c r="I50" i="7"/>
  <c r="I51" i="7"/>
  <c r="I52" i="7"/>
  <c r="I53" i="7"/>
  <c r="I54" i="7"/>
  <c r="M53" i="7"/>
  <c r="R53" i="7"/>
  <c r="E71" i="7"/>
  <c r="M54" i="7"/>
  <c r="R54" i="7"/>
  <c r="E77" i="7"/>
  <c r="M60" i="7"/>
  <c r="R60" i="7"/>
  <c r="I64" i="7"/>
  <c r="M64" i="7"/>
  <c r="R64" i="7"/>
  <c r="H22" i="8"/>
  <c r="G22" i="8"/>
  <c r="G21" i="8"/>
  <c r="H12" i="8"/>
  <c r="G12" i="8"/>
  <c r="G11" i="8"/>
  <c r="J2" i="8"/>
  <c r="I2" i="8"/>
  <c r="K2" i="8"/>
  <c r="H2" i="8"/>
  <c r="G2" i="8"/>
  <c r="G1" i="8"/>
  <c r="M85" i="6"/>
  <c r="M44" i="6"/>
  <c r="O46" i="6"/>
  <c r="K87" i="6"/>
  <c r="G46" i="6"/>
  <c r="G87" i="6" s="1"/>
  <c r="C46" i="6"/>
  <c r="C87" i="6" s="1"/>
  <c r="H8" i="6"/>
  <c r="G8" i="6"/>
  <c r="F8" i="6"/>
  <c r="F25" i="6" s="1"/>
  <c r="F40" i="6" s="1"/>
  <c r="I90" i="6"/>
  <c r="I91" i="6"/>
  <c r="I92" i="6"/>
  <c r="I93" i="6"/>
  <c r="I94" i="6"/>
  <c r="I95" i="6"/>
  <c r="I96" i="6"/>
  <c r="I97" i="6"/>
  <c r="O109" i="6"/>
  <c r="O110" i="6"/>
  <c r="O111" i="6"/>
  <c r="J109" i="6"/>
  <c r="J110" i="6"/>
  <c r="J111" i="6"/>
  <c r="H109" i="6"/>
  <c r="H110" i="6"/>
  <c r="H111" i="6"/>
  <c r="G109" i="6"/>
  <c r="G110" i="6"/>
  <c r="G111" i="6"/>
  <c r="F109" i="6"/>
  <c r="F110" i="6"/>
  <c r="F111" i="6"/>
  <c r="D109" i="6"/>
  <c r="D110" i="6"/>
  <c r="D111" i="6"/>
  <c r="B108" i="6"/>
  <c r="I53" i="6"/>
  <c r="I54" i="6"/>
  <c r="I55" i="6"/>
  <c r="I56" i="6"/>
  <c r="I8" i="6"/>
  <c r="F26" i="6"/>
  <c r="F27" i="6"/>
  <c r="F28" i="6"/>
  <c r="G26" i="6"/>
  <c r="G28" i="6"/>
  <c r="G29" i="6"/>
  <c r="H27" i="6"/>
  <c r="H28" i="6"/>
  <c r="H29" i="6"/>
  <c r="H85" i="7"/>
  <c r="P12" i="7"/>
  <c r="P29" i="7" s="1"/>
  <c r="P13" i="7"/>
  <c r="P14" i="7"/>
  <c r="P15" i="7"/>
  <c r="P11" i="7"/>
  <c r="P28" i="7" s="1"/>
  <c r="P10" i="7"/>
  <c r="P27" i="7" s="1"/>
  <c r="P9" i="7"/>
  <c r="P26" i="7" s="1"/>
  <c r="P8" i="7"/>
  <c r="P25" i="7" s="1"/>
  <c r="P40" i="7" s="1"/>
  <c r="O46" i="7"/>
  <c r="K46" i="7"/>
  <c r="Q15" i="7"/>
  <c r="O15" i="7"/>
  <c r="N15" i="7"/>
  <c r="R15" i="7" s="1"/>
  <c r="Q14" i="7"/>
  <c r="O14" i="7"/>
  <c r="N14" i="7"/>
  <c r="R14" i="7" s="1"/>
  <c r="Q13" i="7"/>
  <c r="O13" i="7"/>
  <c r="N13" i="7"/>
  <c r="R13" i="7" s="1"/>
  <c r="Q12" i="7"/>
  <c r="Q29" i="7" s="1"/>
  <c r="O12" i="7"/>
  <c r="O29" i="7" s="1"/>
  <c r="N12" i="7"/>
  <c r="N29" i="7" s="1"/>
  <c r="Q11" i="7"/>
  <c r="Q28" i="7" s="1"/>
  <c r="O11" i="7"/>
  <c r="N11" i="7"/>
  <c r="N28" i="7" s="1"/>
  <c r="Q10" i="7"/>
  <c r="Q27" i="7" s="1"/>
  <c r="O10" i="7"/>
  <c r="O27" i="7" s="1"/>
  <c r="N10" i="7"/>
  <c r="R10" i="7" s="1"/>
  <c r="R27" i="7" s="1"/>
  <c r="Q9" i="7"/>
  <c r="Q26" i="7" s="1"/>
  <c r="O9" i="7"/>
  <c r="O26" i="7" s="1"/>
  <c r="N9" i="7"/>
  <c r="N26" i="7" s="1"/>
  <c r="Q8" i="7"/>
  <c r="Q41" i="7" s="1"/>
  <c r="O8" i="7"/>
  <c r="N8" i="7"/>
  <c r="R8" i="7" s="1"/>
  <c r="R25" i="7" s="1"/>
  <c r="R40" i="7" s="1"/>
  <c r="L15" i="7"/>
  <c r="K15" i="7"/>
  <c r="J15" i="7"/>
  <c r="M15" i="7" s="1"/>
  <c r="L14" i="7"/>
  <c r="K14" i="7"/>
  <c r="J14" i="7"/>
  <c r="M14" i="7" s="1"/>
  <c r="L13" i="7"/>
  <c r="K13" i="7"/>
  <c r="J13" i="7"/>
  <c r="M13" i="7" s="1"/>
  <c r="L12" i="7"/>
  <c r="L29" i="7" s="1"/>
  <c r="K12" i="7"/>
  <c r="J12" i="7"/>
  <c r="J29" i="7" s="1"/>
  <c r="L11" i="7"/>
  <c r="L28" i="7" s="1"/>
  <c r="K11" i="7"/>
  <c r="K28" i="7" s="1"/>
  <c r="J11" i="7"/>
  <c r="L10" i="7"/>
  <c r="L27" i="7" s="1"/>
  <c r="K10" i="7"/>
  <c r="K27" i="7" s="1"/>
  <c r="J10" i="7"/>
  <c r="M10" i="7" s="1"/>
  <c r="M27" i="7" s="1"/>
  <c r="L9" i="7"/>
  <c r="L26" i="7" s="1"/>
  <c r="K9" i="7"/>
  <c r="K26" i="7" s="1"/>
  <c r="J9" i="7"/>
  <c r="M9" i="7" s="1"/>
  <c r="M26" i="7" s="1"/>
  <c r="L8" i="7"/>
  <c r="K8" i="7"/>
  <c r="K39" i="7" s="1"/>
  <c r="J8" i="7"/>
  <c r="J39" i="7" s="1"/>
  <c r="Q68" i="7"/>
  <c r="Q69" i="7"/>
  <c r="Q71" i="7"/>
  <c r="O68" i="7"/>
  <c r="O69" i="7"/>
  <c r="O71" i="7"/>
  <c r="N68" i="7"/>
  <c r="N69" i="7"/>
  <c r="N71" i="7"/>
  <c r="L68" i="7"/>
  <c r="L69" i="7"/>
  <c r="L71" i="7"/>
  <c r="K68" i="7"/>
  <c r="K69" i="7"/>
  <c r="K71" i="7"/>
  <c r="J68" i="7"/>
  <c r="J69" i="7"/>
  <c r="J71" i="7"/>
  <c r="R11" i="7"/>
  <c r="R28" i="7" s="1"/>
  <c r="G25" i="7"/>
  <c r="G26" i="7"/>
  <c r="G27" i="7"/>
  <c r="G28" i="7"/>
  <c r="G29" i="7"/>
  <c r="H25" i="7"/>
  <c r="H26" i="7"/>
  <c r="H27" i="7"/>
  <c r="H28" i="7"/>
  <c r="H29" i="7"/>
  <c r="J27" i="7"/>
  <c r="K25" i="7"/>
  <c r="K40" i="7" s="1"/>
  <c r="K29" i="7"/>
  <c r="N27" i="7"/>
  <c r="O25" i="7"/>
  <c r="O40" i="7" s="1"/>
  <c r="O28" i="7"/>
  <c r="H85" i="5"/>
  <c r="O46" i="5"/>
  <c r="O87" i="5" s="1"/>
  <c r="K46" i="5"/>
  <c r="K87" i="5" s="1"/>
  <c r="G46" i="5"/>
  <c r="G87" i="5" s="1"/>
  <c r="C46" i="5"/>
  <c r="C87" i="5" s="1"/>
  <c r="E82" i="7"/>
  <c r="E80" i="7"/>
  <c r="E111" i="5"/>
  <c r="I109" i="5"/>
  <c r="E116" i="5"/>
  <c r="Q72" i="5"/>
  <c r="M75" i="5"/>
  <c r="F41" i="6"/>
  <c r="O123" i="6"/>
  <c r="Q119" i="6"/>
  <c r="M119" i="6"/>
  <c r="R49" i="6"/>
  <c r="M12" i="6"/>
  <c r="M78" i="6"/>
  <c r="R50" i="6"/>
  <c r="Q19" i="6"/>
  <c r="Q15" i="6"/>
  <c r="Q13" i="6"/>
  <c r="E11" i="6"/>
  <c r="K41" i="7"/>
  <c r="O41" i="7"/>
  <c r="O39" i="7"/>
  <c r="I67" i="6"/>
  <c r="M116" i="7"/>
  <c r="E111" i="7"/>
  <c r="E110" i="7"/>
  <c r="E109" i="7"/>
  <c r="E108" i="7"/>
  <c r="E75" i="7"/>
  <c r="E116" i="7"/>
  <c r="L39" i="7"/>
  <c r="E70" i="7"/>
  <c r="E69" i="7"/>
  <c r="E68" i="7"/>
  <c r="E67" i="7"/>
  <c r="E72" i="7"/>
  <c r="E74" i="7"/>
  <c r="E76" i="7"/>
  <c r="E78" i="7"/>
  <c r="E114" i="7"/>
  <c r="E115" i="7"/>
  <c r="E119" i="7"/>
  <c r="E117" i="7"/>
  <c r="E122" i="7"/>
  <c r="Q39" i="7"/>
  <c r="F30" i="5"/>
  <c r="J37" i="5"/>
  <c r="K32" i="5"/>
  <c r="F29" i="5"/>
  <c r="H31" i="5"/>
  <c r="K29" i="5"/>
  <c r="E73" i="6"/>
  <c r="N27" i="5"/>
  <c r="G39" i="5"/>
  <c r="G37" i="5"/>
  <c r="I16" i="5"/>
  <c r="I14" i="5"/>
  <c r="R105" i="6"/>
  <c r="Q82" i="6"/>
  <c r="M19" i="6"/>
  <c r="E10" i="6"/>
  <c r="E17" i="5"/>
  <c r="G26" i="5"/>
  <c r="N30" i="5"/>
  <c r="K36" i="5"/>
  <c r="L39" i="5"/>
  <c r="R57" i="5"/>
  <c r="L41" i="5"/>
  <c r="I73" i="5"/>
  <c r="L25" i="5"/>
  <c r="J32" i="5"/>
  <c r="R58" i="5"/>
  <c r="O26" i="5"/>
  <c r="M11" i="5"/>
  <c r="E17" i="6"/>
  <c r="M8" i="6"/>
  <c r="R53" i="6"/>
  <c r="P30" i="6"/>
  <c r="M17" i="6"/>
  <c r="Q78" i="6"/>
  <c r="E16" i="6"/>
  <c r="Q10" i="6"/>
  <c r="Q115" i="6"/>
  <c r="M15" i="6"/>
  <c r="R92" i="6"/>
  <c r="R92" i="5"/>
  <c r="E18" i="5"/>
  <c r="E74" i="5"/>
  <c r="G25" i="5"/>
  <c r="B28" i="5"/>
  <c r="I20" i="5"/>
  <c r="I76" i="5"/>
  <c r="Q122" i="5"/>
  <c r="J41" i="5"/>
  <c r="F41" i="5"/>
  <c r="D34" i="5"/>
  <c r="F32" i="5"/>
  <c r="G33" i="5"/>
  <c r="H36" i="5"/>
  <c r="H28" i="5"/>
  <c r="J31" i="5"/>
  <c r="K34" i="5"/>
  <c r="L33" i="5"/>
  <c r="N36" i="5"/>
  <c r="O31" i="5"/>
  <c r="M73" i="5"/>
  <c r="M13" i="5"/>
  <c r="M12" i="5"/>
  <c r="M16" i="5"/>
  <c r="M20" i="5"/>
  <c r="M22" i="5"/>
  <c r="M36" i="5" s="1"/>
  <c r="R53" i="5"/>
  <c r="E11" i="5"/>
  <c r="R52" i="5"/>
  <c r="M119" i="5"/>
  <c r="Q12" i="5"/>
  <c r="I12" i="5"/>
  <c r="I11" i="5"/>
  <c r="I9" i="5"/>
  <c r="R100" i="5"/>
  <c r="R91" i="6"/>
  <c r="I107" i="6"/>
  <c r="R103" i="6"/>
  <c r="M107" i="6"/>
  <c r="E13" i="6"/>
  <c r="I111" i="6"/>
  <c r="Q107" i="6"/>
  <c r="E107" i="6"/>
  <c r="K27" i="6"/>
  <c r="R63" i="6"/>
  <c r="P26" i="6"/>
  <c r="M66" i="6"/>
  <c r="E66" i="6"/>
  <c r="E23" i="6"/>
  <c r="C27" i="6"/>
  <c r="E8" i="6"/>
  <c r="R98" i="5"/>
  <c r="R90" i="5"/>
  <c r="R102" i="5"/>
  <c r="R94" i="5"/>
  <c r="M107" i="5"/>
  <c r="I107" i="5"/>
  <c r="E107" i="5"/>
  <c r="Q66" i="5"/>
  <c r="N26" i="5"/>
  <c r="Q8" i="5"/>
  <c r="M66" i="5"/>
  <c r="I8" i="5"/>
  <c r="I66" i="5"/>
  <c r="P41" i="7"/>
  <c r="I110" i="6"/>
  <c r="I108" i="6"/>
  <c r="I122" i="6"/>
  <c r="G25" i="6"/>
  <c r="G40" i="6" s="1"/>
  <c r="G39" i="6"/>
  <c r="G41" i="6"/>
  <c r="I23" i="5"/>
  <c r="I78" i="5"/>
  <c r="Q22" i="5"/>
  <c r="Q77" i="5"/>
  <c r="E15" i="5"/>
  <c r="E73" i="5"/>
  <c r="E14" i="5"/>
  <c r="E72" i="5"/>
  <c r="E13" i="5"/>
  <c r="E71" i="5"/>
  <c r="E70" i="5"/>
  <c r="E69" i="5"/>
  <c r="E68" i="5"/>
  <c r="M70" i="5"/>
  <c r="M68" i="5"/>
  <c r="I10" i="5"/>
  <c r="I67" i="5"/>
  <c r="I80" i="5"/>
  <c r="R51" i="5"/>
  <c r="Q9" i="5"/>
  <c r="Q82" i="5"/>
  <c r="Q67" i="5"/>
  <c r="E9" i="5"/>
  <c r="E67" i="5"/>
  <c r="E8" i="5"/>
  <c r="I14" i="7"/>
  <c r="Q21" i="5"/>
  <c r="Q119" i="5"/>
  <c r="R103" i="5"/>
  <c r="I118" i="5"/>
  <c r="I119" i="5"/>
  <c r="I117" i="5"/>
  <c r="M118" i="5"/>
  <c r="M117" i="5"/>
  <c r="E118" i="5"/>
  <c r="E117" i="5"/>
  <c r="E119" i="5"/>
  <c r="E20" i="5"/>
  <c r="Q17" i="5"/>
  <c r="Q113" i="5"/>
  <c r="Q115" i="5"/>
  <c r="Q114" i="5"/>
  <c r="R99" i="5"/>
  <c r="I115" i="5"/>
  <c r="I116" i="5"/>
  <c r="M114" i="5"/>
  <c r="M113" i="5"/>
  <c r="M112" i="5"/>
  <c r="E114" i="5"/>
  <c r="E16" i="5"/>
  <c r="E112" i="5"/>
  <c r="Q112" i="5"/>
  <c r="Q111" i="5"/>
  <c r="Q110" i="5"/>
  <c r="R95" i="5"/>
  <c r="I112" i="5"/>
  <c r="I110" i="5"/>
  <c r="M111" i="5"/>
  <c r="M110" i="5"/>
  <c r="M109" i="5"/>
  <c r="M108" i="5"/>
  <c r="E110" i="5"/>
  <c r="E108" i="5"/>
  <c r="Q108" i="5"/>
  <c r="Q124" i="5"/>
  <c r="I122" i="5"/>
  <c r="I108" i="5"/>
  <c r="M124" i="5"/>
  <c r="E122" i="5"/>
  <c r="E124" i="5"/>
  <c r="I13" i="5"/>
  <c r="E12" i="5"/>
  <c r="R50" i="5"/>
  <c r="R67" i="5" s="1"/>
  <c r="E115" i="5"/>
  <c r="Q117" i="5"/>
  <c r="I111" i="5"/>
  <c r="M116" i="5"/>
  <c r="E109" i="5"/>
  <c r="E113" i="5"/>
  <c r="Q78" i="5"/>
  <c r="N39" i="7"/>
  <c r="I73" i="6"/>
  <c r="K26" i="5"/>
  <c r="R104" i="6"/>
  <c r="R102" i="6"/>
  <c r="E119" i="6"/>
  <c r="R101" i="6"/>
  <c r="M117" i="6"/>
  <c r="Q117" i="6"/>
  <c r="Q116" i="6"/>
  <c r="R100" i="6"/>
  <c r="R117" i="6" s="1"/>
  <c r="E117" i="6"/>
  <c r="R99" i="6"/>
  <c r="M116" i="6"/>
  <c r="R98" i="6"/>
  <c r="E114" i="6"/>
  <c r="E115" i="6"/>
  <c r="M114" i="6"/>
  <c r="Q113" i="6"/>
  <c r="Q112" i="6"/>
  <c r="R96" i="6"/>
  <c r="M111" i="6"/>
  <c r="R95" i="6"/>
  <c r="Q111" i="6"/>
  <c r="Q122" i="6"/>
  <c r="Q124" i="6"/>
  <c r="E110" i="6"/>
  <c r="E108" i="6"/>
  <c r="E109" i="6"/>
  <c r="E122" i="6"/>
  <c r="M110" i="6"/>
  <c r="M109" i="6"/>
  <c r="R90" i="6"/>
  <c r="M124" i="6"/>
  <c r="M77" i="6"/>
  <c r="E76" i="6"/>
  <c r="M76" i="6"/>
  <c r="R54" i="6"/>
  <c r="M69" i="6"/>
  <c r="R52" i="6"/>
  <c r="R51" i="6"/>
  <c r="M68" i="6"/>
  <c r="M67" i="6"/>
  <c r="Q67" i="6"/>
  <c r="E82" i="6"/>
  <c r="L25" i="6"/>
  <c r="N25" i="6"/>
  <c r="F81" i="6"/>
  <c r="B81" i="6"/>
  <c r="C81" i="6"/>
  <c r="C25" i="6"/>
  <c r="B37" i="6"/>
  <c r="I12" i="6"/>
  <c r="I29" i="6" s="1"/>
  <c r="F29" i="6"/>
  <c r="B26" i="6"/>
  <c r="B29" i="6"/>
  <c r="E12" i="6"/>
  <c r="B39" i="6"/>
  <c r="N26" i="6"/>
  <c r="N28" i="6"/>
  <c r="Q11" i="6"/>
  <c r="M11" i="7"/>
  <c r="M28" i="7" s="1"/>
  <c r="J28" i="7"/>
  <c r="I72" i="6"/>
  <c r="C81" i="5"/>
  <c r="M18" i="6"/>
  <c r="M33" i="6" s="1"/>
  <c r="M16" i="6"/>
  <c r="R16" i="6" s="1"/>
  <c r="L33" i="6"/>
  <c r="C31" i="6"/>
  <c r="C33" i="6"/>
  <c r="C32" i="6"/>
  <c r="P32" i="6"/>
  <c r="K31" i="6"/>
  <c r="K32" i="6"/>
  <c r="M14" i="6"/>
  <c r="L29" i="6"/>
  <c r="I21" i="5"/>
  <c r="R93" i="6"/>
  <c r="M13" i="6"/>
  <c r="L30" i="6"/>
  <c r="I12" i="7"/>
  <c r="R105" i="5"/>
  <c r="R101" i="5"/>
  <c r="R97" i="5"/>
  <c r="R114" i="5" s="1"/>
  <c r="R93" i="5"/>
  <c r="R108" i="5" s="1"/>
  <c r="R118" i="6"/>
  <c r="R119" i="5"/>
  <c r="E26" i="5"/>
  <c r="I27" i="5"/>
  <c r="E32" i="5"/>
  <c r="R109" i="5"/>
  <c r="R118" i="5"/>
  <c r="R12" i="5"/>
  <c r="I30" i="5"/>
  <c r="M27" i="5"/>
  <c r="E123" i="5" l="1"/>
  <c r="M37" i="5"/>
  <c r="I82" i="6"/>
  <c r="I109" i="6"/>
  <c r="I124" i="6"/>
  <c r="J81" i="5"/>
  <c r="O123" i="5"/>
  <c r="P30" i="5"/>
  <c r="M108" i="6"/>
  <c r="B27" i="6"/>
  <c r="Q23" i="5"/>
  <c r="Q20" i="5"/>
  <c r="R20" i="5" s="1"/>
  <c r="E69" i="6"/>
  <c r="G35" i="12"/>
  <c r="S40" i="12" s="1"/>
  <c r="D39" i="12"/>
  <c r="M35" i="12" s="1"/>
  <c r="S46" i="12" s="1"/>
  <c r="D38" i="12"/>
  <c r="L35" i="12" s="1"/>
  <c r="I24" i="16"/>
  <c r="B48" i="12"/>
  <c r="L43" i="12" s="1"/>
  <c r="G43" i="12"/>
  <c r="Q50" i="12" s="1"/>
  <c r="B49" i="12"/>
  <c r="M43" i="12" s="1"/>
  <c r="Q56" i="12" s="1"/>
  <c r="T19" i="17"/>
  <c r="R49" i="13"/>
  <c r="C13" i="12" s="1"/>
  <c r="R21" i="16"/>
  <c r="M24" i="13"/>
  <c r="G13" i="12"/>
  <c r="Q20" i="12" s="1"/>
  <c r="B19" i="12"/>
  <c r="M13" i="12" s="1"/>
  <c r="Q26" i="12" s="1"/>
  <c r="B18" i="12"/>
  <c r="L13" i="12" s="1"/>
  <c r="R23" i="14"/>
  <c r="R25" i="14"/>
  <c r="R17" i="14"/>
  <c r="R124" i="16"/>
  <c r="C36" i="12" s="1"/>
  <c r="J34" i="12" s="1"/>
  <c r="R43" i="12" s="1"/>
  <c r="R74" i="13"/>
  <c r="C14" i="12" s="1"/>
  <c r="H14" i="12" s="1"/>
  <c r="R21" i="12" s="1"/>
  <c r="R23" i="16"/>
  <c r="R67" i="6"/>
  <c r="R116" i="6"/>
  <c r="E25" i="5"/>
  <c r="E27" i="5"/>
  <c r="E31" i="5"/>
  <c r="R115" i="5"/>
  <c r="N81" i="7"/>
  <c r="E19" i="6"/>
  <c r="P25" i="6"/>
  <c r="G45" i="12"/>
  <c r="S50" i="12" s="1"/>
  <c r="D49" i="12"/>
  <c r="M45" i="12" s="1"/>
  <c r="S56" i="12" s="1"/>
  <c r="D48" i="12"/>
  <c r="L45" i="12" s="1"/>
  <c r="R149" i="14"/>
  <c r="C27" i="12" s="1"/>
  <c r="K24" i="12" s="1"/>
  <c r="R34" i="12" s="1"/>
  <c r="R49" i="16"/>
  <c r="C33" i="12" s="1"/>
  <c r="T18" i="17"/>
  <c r="G23" i="12"/>
  <c r="Q30" i="12" s="1"/>
  <c r="B29" i="12"/>
  <c r="M23" i="12" s="1"/>
  <c r="Q36" i="12" s="1"/>
  <c r="B28" i="12"/>
  <c r="L23" i="12" s="1"/>
  <c r="Q24" i="15"/>
  <c r="R19" i="16"/>
  <c r="R20" i="16"/>
  <c r="T149" i="17"/>
  <c r="C47" i="12" s="1"/>
  <c r="K44" i="12" s="1"/>
  <c r="R54" i="12" s="1"/>
  <c r="B38" i="12"/>
  <c r="L33" i="12" s="1"/>
  <c r="C9" i="12"/>
  <c r="M4" i="12" s="1"/>
  <c r="R16" i="12" s="1"/>
  <c r="R117" i="5"/>
  <c r="I70" i="6"/>
  <c r="D26" i="5"/>
  <c r="M23" i="6"/>
  <c r="R23" i="6" s="1"/>
  <c r="P37" i="6"/>
  <c r="L34" i="6"/>
  <c r="N36" i="6"/>
  <c r="K33" i="6"/>
  <c r="B34" i="6"/>
  <c r="Q9" i="6"/>
  <c r="L66" i="7"/>
  <c r="M24" i="14"/>
  <c r="Q24" i="13"/>
  <c r="R19" i="14"/>
  <c r="R74" i="16"/>
  <c r="C34" i="12" s="1"/>
  <c r="H34" i="12" s="1"/>
  <c r="R41" i="12" s="1"/>
  <c r="T49" i="17"/>
  <c r="C43" i="12" s="1"/>
  <c r="R18" i="13"/>
  <c r="E24" i="17"/>
  <c r="R149" i="13"/>
  <c r="C17" i="12" s="1"/>
  <c r="K14" i="12" s="1"/>
  <c r="R24" i="12" s="1"/>
  <c r="R18" i="14"/>
  <c r="R49" i="14"/>
  <c r="C23" i="12" s="1"/>
  <c r="M24" i="15"/>
  <c r="R2" i="12"/>
  <c r="Q15" i="12"/>
  <c r="D18" i="12"/>
  <c r="L15" i="12" s="1"/>
  <c r="G15" i="12"/>
  <c r="S20" i="12" s="1"/>
  <c r="D19" i="12"/>
  <c r="M15" i="12" s="1"/>
  <c r="S26" i="12" s="1"/>
  <c r="R19" i="13"/>
  <c r="T124" i="17"/>
  <c r="C46" i="12" s="1"/>
  <c r="J44" i="12" s="1"/>
  <c r="R53" i="12" s="1"/>
  <c r="I72" i="5"/>
  <c r="G81" i="6"/>
  <c r="P81" i="6"/>
  <c r="H81" i="6"/>
  <c r="K81" i="6"/>
  <c r="R17" i="13"/>
  <c r="R24" i="13" s="1"/>
  <c r="R23" i="13"/>
  <c r="R25" i="13"/>
  <c r="S15" i="12"/>
  <c r="R4" i="12"/>
  <c r="T99" i="17"/>
  <c r="C45" i="12" s="1"/>
  <c r="I44" i="12" s="1"/>
  <c r="R52" i="12" s="1"/>
  <c r="S24" i="17"/>
  <c r="T23" i="17"/>
  <c r="T17" i="17"/>
  <c r="T24" i="17" s="1"/>
  <c r="T25" i="17"/>
  <c r="R18" i="16"/>
  <c r="Q24" i="16"/>
  <c r="D28" i="12"/>
  <c r="L25" i="12" s="1"/>
  <c r="G25" i="12"/>
  <c r="S30" i="12" s="1"/>
  <c r="D29" i="12"/>
  <c r="M25" i="12" s="1"/>
  <c r="S36" i="12" s="1"/>
  <c r="R99" i="13"/>
  <c r="C15" i="12" s="1"/>
  <c r="I14" i="12" s="1"/>
  <c r="R22" i="12" s="1"/>
  <c r="R20" i="14"/>
  <c r="R149" i="16"/>
  <c r="C37" i="12" s="1"/>
  <c r="K34" i="12" s="1"/>
  <c r="R44" i="12" s="1"/>
  <c r="T20" i="17"/>
  <c r="B39" i="12"/>
  <c r="M33" i="12" s="1"/>
  <c r="Q46" i="12" s="1"/>
  <c r="R17" i="16"/>
  <c r="R24" i="16" s="1"/>
  <c r="C8" i="12"/>
  <c r="L4" i="12" s="1"/>
  <c r="M14" i="5"/>
  <c r="M72" i="5"/>
  <c r="M71" i="5"/>
  <c r="E20" i="6"/>
  <c r="B36" i="6"/>
  <c r="N35" i="6"/>
  <c r="N32" i="6"/>
  <c r="P36" i="6"/>
  <c r="R68" i="6"/>
  <c r="M69" i="5"/>
  <c r="M82" i="5"/>
  <c r="B33" i="6"/>
  <c r="K34" i="6"/>
  <c r="M77" i="5"/>
  <c r="R61" i="5"/>
  <c r="M74" i="5"/>
  <c r="R59" i="5"/>
  <c r="M18" i="5"/>
  <c r="M35" i="5" s="1"/>
  <c r="E19" i="5"/>
  <c r="R60" i="5"/>
  <c r="Q76" i="5"/>
  <c r="Q74" i="5"/>
  <c r="I77" i="5"/>
  <c r="I19" i="5"/>
  <c r="I35" i="5" s="1"/>
  <c r="M15" i="5"/>
  <c r="R15" i="5" s="1"/>
  <c r="R56" i="5"/>
  <c r="R73" i="5" s="1"/>
  <c r="R58" i="6"/>
  <c r="M75" i="6"/>
  <c r="E70" i="6"/>
  <c r="E71" i="6"/>
  <c r="M72" i="6"/>
  <c r="N41" i="6"/>
  <c r="P35" i="6"/>
  <c r="N37" i="6"/>
  <c r="Q68" i="6"/>
  <c r="I25" i="5"/>
  <c r="I123" i="6"/>
  <c r="Q75" i="5"/>
  <c r="Q21" i="6"/>
  <c r="H25" i="6"/>
  <c r="H40" i="6" s="1"/>
  <c r="H39" i="6"/>
  <c r="H41" i="6"/>
  <c r="F81" i="5"/>
  <c r="K81" i="5"/>
  <c r="D123" i="6"/>
  <c r="J25" i="5"/>
  <c r="J26" i="5"/>
  <c r="C39" i="5"/>
  <c r="C26" i="5"/>
  <c r="D37" i="5"/>
  <c r="G36" i="5"/>
  <c r="G35" i="5"/>
  <c r="G29" i="5"/>
  <c r="G31" i="5"/>
  <c r="H37" i="5"/>
  <c r="H35" i="5"/>
  <c r="J33" i="5"/>
  <c r="J35" i="5"/>
  <c r="J34" i="5"/>
  <c r="J29" i="5"/>
  <c r="J30" i="5"/>
  <c r="K37" i="5"/>
  <c r="L37" i="5"/>
  <c r="L36" i="5"/>
  <c r="L31" i="5"/>
  <c r="L32" i="5"/>
  <c r="L27" i="5"/>
  <c r="L29" i="5"/>
  <c r="N33" i="5"/>
  <c r="N35" i="5"/>
  <c r="Q108" i="6"/>
  <c r="R94" i="6"/>
  <c r="E111" i="6"/>
  <c r="E112" i="6"/>
  <c r="B27" i="5"/>
  <c r="Q37" i="5"/>
  <c r="Q19" i="5"/>
  <c r="Q36" i="5" s="1"/>
  <c r="Q118" i="5"/>
  <c r="Q116" i="5"/>
  <c r="M115" i="5"/>
  <c r="M123" i="5" s="1"/>
  <c r="M122" i="5"/>
  <c r="I113" i="5"/>
  <c r="I17" i="5"/>
  <c r="I124" i="5"/>
  <c r="R96" i="5"/>
  <c r="R110" i="5" s="1"/>
  <c r="Q14" i="5"/>
  <c r="Q109" i="5"/>
  <c r="Q107" i="5"/>
  <c r="F123" i="6"/>
  <c r="M80" i="6"/>
  <c r="Q71" i="6"/>
  <c r="I29" i="5"/>
  <c r="R116" i="5"/>
  <c r="M76" i="5"/>
  <c r="M20" i="6"/>
  <c r="R122" i="5"/>
  <c r="B4" i="8" s="1"/>
  <c r="H3" i="8" s="1"/>
  <c r="L36" i="6"/>
  <c r="M82" i="6"/>
  <c r="M73" i="6"/>
  <c r="I71" i="6"/>
  <c r="R55" i="5"/>
  <c r="R72" i="5" s="1"/>
  <c r="M78" i="5"/>
  <c r="Q18" i="6"/>
  <c r="K39" i="6"/>
  <c r="B41" i="6"/>
  <c r="R54" i="5"/>
  <c r="Q13" i="5"/>
  <c r="Q30" i="5" s="1"/>
  <c r="Q71" i="5"/>
  <c r="Q68" i="5"/>
  <c r="Q11" i="5"/>
  <c r="Q80" i="5"/>
  <c r="Q69" i="5"/>
  <c r="I68" i="5"/>
  <c r="I82" i="5"/>
  <c r="M9" i="5"/>
  <c r="M67" i="5"/>
  <c r="M80" i="5"/>
  <c r="M8" i="5"/>
  <c r="R8" i="5" s="1"/>
  <c r="L32" i="6"/>
  <c r="B32" i="6"/>
  <c r="E15" i="6"/>
  <c r="K30" i="6"/>
  <c r="K29" i="6"/>
  <c r="L26" i="6"/>
  <c r="M11" i="6"/>
  <c r="B31" i="6"/>
  <c r="E14" i="6"/>
  <c r="J123" i="6"/>
  <c r="D81" i="5"/>
  <c r="G81" i="5"/>
  <c r="H81" i="5"/>
  <c r="N81" i="5"/>
  <c r="P81" i="5"/>
  <c r="B81" i="5"/>
  <c r="B123" i="5"/>
  <c r="C123" i="5"/>
  <c r="D123" i="5"/>
  <c r="F123" i="5"/>
  <c r="G123" i="5"/>
  <c r="J123" i="5"/>
  <c r="K123" i="5"/>
  <c r="N123" i="5"/>
  <c r="B123" i="6"/>
  <c r="L123" i="6"/>
  <c r="G123" i="6"/>
  <c r="C123" i="6"/>
  <c r="N123" i="6"/>
  <c r="B34" i="5"/>
  <c r="B29" i="5"/>
  <c r="P26" i="5"/>
  <c r="N25" i="5"/>
  <c r="H25" i="5"/>
  <c r="F25" i="5"/>
  <c r="C37" i="5"/>
  <c r="C34" i="5"/>
  <c r="C31" i="5"/>
  <c r="C25" i="5"/>
  <c r="D35" i="5"/>
  <c r="D29" i="5"/>
  <c r="F35" i="5"/>
  <c r="O33" i="5"/>
  <c r="O30" i="5"/>
  <c r="O27" i="5"/>
  <c r="P29" i="5"/>
  <c r="R22" i="5"/>
  <c r="E76" i="5"/>
  <c r="E116" i="6"/>
  <c r="E113" i="6"/>
  <c r="M113" i="6"/>
  <c r="E74" i="6"/>
  <c r="K25" i="6"/>
  <c r="B35" i="6"/>
  <c r="L28" i="6"/>
  <c r="B28" i="6"/>
  <c r="Q12" i="6"/>
  <c r="Q27" i="6" s="1"/>
  <c r="R19" i="6"/>
  <c r="R66" i="6"/>
  <c r="I80" i="6"/>
  <c r="H123" i="6"/>
  <c r="K33" i="5"/>
  <c r="K27" i="5"/>
  <c r="L28" i="5"/>
  <c r="N31" i="5"/>
  <c r="M71" i="6"/>
  <c r="Q22" i="6"/>
  <c r="L31" i="6"/>
  <c r="P28" i="6"/>
  <c r="M9" i="6"/>
  <c r="R119" i="6"/>
  <c r="E29" i="5"/>
  <c r="F39" i="6"/>
  <c r="F37" i="5"/>
  <c r="F27" i="5"/>
  <c r="G32" i="5"/>
  <c r="R64" i="6"/>
  <c r="R62" i="6"/>
  <c r="E77" i="6"/>
  <c r="Q75" i="6"/>
  <c r="R57" i="6"/>
  <c r="Q73" i="6"/>
  <c r="Q70" i="6"/>
  <c r="C39" i="6"/>
  <c r="K37" i="6"/>
  <c r="P34" i="6"/>
  <c r="Q17" i="6"/>
  <c r="C34" i="6"/>
  <c r="B30" i="6"/>
  <c r="D40" i="7"/>
  <c r="I28" i="7"/>
  <c r="R118" i="7"/>
  <c r="R109" i="7"/>
  <c r="M124" i="7"/>
  <c r="M69" i="7"/>
  <c r="O123" i="7"/>
  <c r="J25" i="7"/>
  <c r="J40" i="7" s="1"/>
  <c r="N41" i="7"/>
  <c r="P39" i="7"/>
  <c r="I70" i="7"/>
  <c r="N123" i="7"/>
  <c r="I37" i="7"/>
  <c r="R67" i="7"/>
  <c r="J41" i="7"/>
  <c r="M115" i="7"/>
  <c r="J123" i="7"/>
  <c r="M80" i="7"/>
  <c r="R117" i="7"/>
  <c r="K66" i="7"/>
  <c r="K81" i="7" s="1"/>
  <c r="J26" i="7"/>
  <c r="N25" i="7"/>
  <c r="N40" i="7" s="1"/>
  <c r="F35" i="7"/>
  <c r="R116" i="7"/>
  <c r="M111" i="7"/>
  <c r="M8" i="7"/>
  <c r="M25" i="7" s="1"/>
  <c r="M40" i="7" s="1"/>
  <c r="M71" i="7"/>
  <c r="R71" i="7"/>
  <c r="I66" i="7"/>
  <c r="R111" i="7"/>
  <c r="C40" i="7"/>
  <c r="K123" i="7"/>
  <c r="Q123" i="7"/>
  <c r="L123" i="7"/>
  <c r="O66" i="7"/>
  <c r="O81" i="7" s="1"/>
  <c r="P123" i="7"/>
  <c r="M122" i="7"/>
  <c r="R110" i="7"/>
  <c r="M118" i="7"/>
  <c r="Q25" i="7"/>
  <c r="Q40" i="7" s="1"/>
  <c r="M12" i="7"/>
  <c r="M29" i="7" s="1"/>
  <c r="L81" i="7"/>
  <c r="R80" i="7"/>
  <c r="R124" i="7"/>
  <c r="E123" i="7"/>
  <c r="E81" i="7"/>
  <c r="M109" i="7"/>
  <c r="R68" i="7"/>
  <c r="I114" i="7"/>
  <c r="I112" i="7"/>
  <c r="J66" i="7"/>
  <c r="J81" i="7" s="1"/>
  <c r="M108" i="7"/>
  <c r="M67" i="7"/>
  <c r="R69" i="7"/>
  <c r="M82" i="7"/>
  <c r="B36" i="7"/>
  <c r="M68" i="7"/>
  <c r="R82" i="7"/>
  <c r="R12" i="7"/>
  <c r="R29" i="7" s="1"/>
  <c r="I71" i="7"/>
  <c r="D25" i="5"/>
  <c r="D39" i="5"/>
  <c r="P37" i="5"/>
  <c r="P32" i="5"/>
  <c r="P31" i="5"/>
  <c r="R23" i="5"/>
  <c r="N31" i="6"/>
  <c r="Q14" i="6"/>
  <c r="I31" i="5"/>
  <c r="E30" i="5"/>
  <c r="M29" i="5"/>
  <c r="I26" i="5"/>
  <c r="I37" i="5"/>
  <c r="R107" i="6"/>
  <c r="C37" i="6"/>
  <c r="P31" i="6"/>
  <c r="K36" i="6"/>
  <c r="L37" i="6"/>
  <c r="C41" i="6"/>
  <c r="N39" i="6"/>
  <c r="R56" i="6"/>
  <c r="Q74" i="6"/>
  <c r="Q76" i="6"/>
  <c r="E78" i="6"/>
  <c r="P25" i="5"/>
  <c r="E82" i="5"/>
  <c r="E77" i="5"/>
  <c r="C35" i="6"/>
  <c r="R55" i="6"/>
  <c r="R62" i="5"/>
  <c r="D33" i="5"/>
  <c r="C35" i="5"/>
  <c r="F26" i="5"/>
  <c r="P41" i="5"/>
  <c r="B32" i="5"/>
  <c r="P41" i="6"/>
  <c r="E31" i="6"/>
  <c r="P28" i="5"/>
  <c r="D32" i="5"/>
  <c r="O35" i="5"/>
  <c r="C32" i="5"/>
  <c r="N33" i="6"/>
  <c r="L41" i="7"/>
  <c r="L25" i="7"/>
  <c r="L40" i="7" s="1"/>
  <c r="L34" i="5"/>
  <c r="L35" i="5"/>
  <c r="O37" i="5"/>
  <c r="M22" i="6"/>
  <c r="M36" i="6" s="1"/>
  <c r="C26" i="6"/>
  <c r="R122" i="7"/>
  <c r="R108" i="7"/>
  <c r="Q34" i="6"/>
  <c r="R13" i="5"/>
  <c r="Q31" i="5"/>
  <c r="I34" i="5"/>
  <c r="R113" i="5"/>
  <c r="R115" i="6"/>
  <c r="K41" i="6"/>
  <c r="L41" i="6"/>
  <c r="Q80" i="6"/>
  <c r="Q72" i="6"/>
  <c r="R59" i="6"/>
  <c r="Q77" i="6"/>
  <c r="K41" i="5"/>
  <c r="P39" i="5"/>
  <c r="R64" i="5"/>
  <c r="E21" i="5"/>
  <c r="D30" i="5"/>
  <c r="C27" i="5"/>
  <c r="B35" i="5"/>
  <c r="H39" i="5"/>
  <c r="O34" i="5"/>
  <c r="O28" i="5"/>
  <c r="C29" i="5"/>
  <c r="E75" i="6"/>
  <c r="H41" i="5"/>
  <c r="R9" i="7"/>
  <c r="R26" i="7" s="1"/>
  <c r="H33" i="5"/>
  <c r="H34" i="5"/>
  <c r="H27" i="5"/>
  <c r="K35" i="5"/>
  <c r="Q18" i="5"/>
  <c r="Q33" i="5" s="1"/>
  <c r="Q73" i="5"/>
  <c r="I75" i="5"/>
  <c r="Q70" i="5"/>
  <c r="M25" i="5"/>
  <c r="E118" i="6"/>
  <c r="E123" i="6" s="1"/>
  <c r="E67" i="6"/>
  <c r="E68" i="6"/>
  <c r="R20" i="6"/>
  <c r="N30" i="6"/>
  <c r="C30" i="6"/>
  <c r="L27" i="6"/>
  <c r="N41" i="5"/>
  <c r="N39" i="5"/>
  <c r="R112" i="5"/>
  <c r="I28" i="5"/>
  <c r="E28" i="5"/>
  <c r="R107" i="5"/>
  <c r="L35" i="6"/>
  <c r="E28" i="6"/>
  <c r="E21" i="6"/>
  <c r="R21" i="6" s="1"/>
  <c r="L39" i="6"/>
  <c r="E80" i="6"/>
  <c r="R61" i="6"/>
  <c r="K39" i="5"/>
  <c r="E78" i="5"/>
  <c r="B39" i="5"/>
  <c r="P33" i="6"/>
  <c r="P34" i="5"/>
  <c r="B36" i="5"/>
  <c r="O41" i="5"/>
  <c r="O25" i="5"/>
  <c r="P39" i="6"/>
  <c r="O36" i="5"/>
  <c r="N29" i="6"/>
  <c r="I41" i="6"/>
  <c r="I25" i="6"/>
  <c r="I40" i="6" s="1"/>
  <c r="I69" i="6"/>
  <c r="I68" i="6"/>
  <c r="G41" i="5"/>
  <c r="C36" i="6"/>
  <c r="O81" i="5"/>
  <c r="B41" i="5"/>
  <c r="L81" i="6"/>
  <c r="K123" i="6"/>
  <c r="I78" i="7"/>
  <c r="L81" i="5"/>
  <c r="H123" i="5"/>
  <c r="I119" i="7"/>
  <c r="B33" i="5"/>
  <c r="B26" i="5"/>
  <c r="O39" i="5"/>
  <c r="F39" i="5"/>
  <c r="C33" i="5"/>
  <c r="D28" i="5"/>
  <c r="G34" i="5"/>
  <c r="H29" i="5"/>
  <c r="J28" i="5"/>
  <c r="K31" i="5"/>
  <c r="L30" i="5"/>
  <c r="N29" i="5"/>
  <c r="I39" i="5"/>
  <c r="Q29" i="5"/>
  <c r="Q10" i="5"/>
  <c r="Q109" i="6"/>
  <c r="M112" i="6"/>
  <c r="M123" i="6" s="1"/>
  <c r="E72" i="6"/>
  <c r="E18" i="6"/>
  <c r="E35" i="6" s="1"/>
  <c r="R107" i="7"/>
  <c r="M107" i="7"/>
  <c r="S70" i="7"/>
  <c r="Q66" i="7"/>
  <c r="Q81" i="7" s="1"/>
  <c r="S114" i="7"/>
  <c r="S110" i="7"/>
  <c r="P123" i="5"/>
  <c r="I117" i="7"/>
  <c r="I115" i="7"/>
  <c r="I110" i="7"/>
  <c r="B30" i="5"/>
  <c r="J39" i="5"/>
  <c r="D36" i="5"/>
  <c r="D31" i="5"/>
  <c r="F31" i="5"/>
  <c r="G27" i="5"/>
  <c r="K28" i="5"/>
  <c r="N34" i="5"/>
  <c r="N32" i="5"/>
  <c r="O29" i="5"/>
  <c r="P27" i="5"/>
  <c r="E75" i="5"/>
  <c r="M122" i="6"/>
  <c r="N81" i="6"/>
  <c r="K35" i="6"/>
  <c r="K28" i="6"/>
  <c r="C28" i="6"/>
  <c r="N27" i="6"/>
  <c r="E9" i="6"/>
  <c r="R9" i="6" s="1"/>
  <c r="I114" i="5"/>
  <c r="I123" i="5" s="1"/>
  <c r="M66" i="7"/>
  <c r="H40" i="7"/>
  <c r="G40" i="7"/>
  <c r="L123" i="5"/>
  <c r="P123" i="6"/>
  <c r="L26" i="5"/>
  <c r="L40" i="5" s="1"/>
  <c r="C28" i="5"/>
  <c r="F34" i="5"/>
  <c r="H26" i="5"/>
  <c r="N37" i="5"/>
  <c r="O32" i="5"/>
  <c r="P35" i="5"/>
  <c r="M17" i="5"/>
  <c r="R16" i="5"/>
  <c r="I74" i="5"/>
  <c r="I71" i="5"/>
  <c r="E66" i="5"/>
  <c r="R97" i="6"/>
  <c r="R113" i="6" s="1"/>
  <c r="E124" i="6"/>
  <c r="M74" i="6"/>
  <c r="M70" i="6"/>
  <c r="Q8" i="6"/>
  <c r="Q25" i="6" s="1"/>
  <c r="E22" i="6"/>
  <c r="E37" i="6" s="1"/>
  <c r="N34" i="6"/>
  <c r="P29" i="6"/>
  <c r="K26" i="6"/>
  <c r="M31" i="6"/>
  <c r="Q30" i="6"/>
  <c r="Q31" i="6"/>
  <c r="R15" i="6"/>
  <c r="R10" i="6"/>
  <c r="Q32" i="6"/>
  <c r="M29" i="6"/>
  <c r="M34" i="6"/>
  <c r="S16" i="7"/>
  <c r="E29" i="6"/>
  <c r="R11" i="6"/>
  <c r="E30" i="6"/>
  <c r="Q29" i="6"/>
  <c r="I39" i="6"/>
  <c r="Q26" i="6"/>
  <c r="M35" i="6"/>
  <c r="R14" i="6"/>
  <c r="R41" i="7"/>
  <c r="E27" i="6"/>
  <c r="Q28" i="6"/>
  <c r="M28" i="6"/>
  <c r="M32" i="6"/>
  <c r="R17" i="6"/>
  <c r="Q35" i="6"/>
  <c r="M27" i="6"/>
  <c r="R12" i="6"/>
  <c r="R39" i="7"/>
  <c r="Q33" i="6"/>
  <c r="M30" i="6"/>
  <c r="E41" i="5"/>
  <c r="E80" i="5"/>
  <c r="R49" i="5"/>
  <c r="B25" i="5"/>
  <c r="S119" i="7"/>
  <c r="E37" i="7"/>
  <c r="I116" i="7"/>
  <c r="I118" i="7"/>
  <c r="B37" i="7"/>
  <c r="S118" i="7"/>
  <c r="S117" i="7"/>
  <c r="B32" i="7"/>
  <c r="S115" i="7"/>
  <c r="I31" i="7"/>
  <c r="F30" i="7"/>
  <c r="S116" i="7"/>
  <c r="F31" i="7"/>
  <c r="F32" i="7"/>
  <c r="I113" i="7"/>
  <c r="B33" i="7"/>
  <c r="S15" i="7"/>
  <c r="E31" i="7"/>
  <c r="B31" i="7"/>
  <c r="S113" i="7"/>
  <c r="S14" i="7"/>
  <c r="S112" i="7"/>
  <c r="S111" i="7"/>
  <c r="B27" i="7"/>
  <c r="B123" i="7"/>
  <c r="S109" i="7"/>
  <c r="I111" i="7"/>
  <c r="I109" i="7"/>
  <c r="I108" i="7"/>
  <c r="I107" i="7"/>
  <c r="F123" i="7"/>
  <c r="B25" i="7"/>
  <c r="S124" i="7"/>
  <c r="D24" i="8" s="1"/>
  <c r="H25" i="8" s="1"/>
  <c r="S108" i="7"/>
  <c r="S122" i="7"/>
  <c r="B24" i="8" s="1"/>
  <c r="H23" i="8" s="1"/>
  <c r="S107" i="7"/>
  <c r="I122" i="7"/>
  <c r="I124" i="7"/>
  <c r="I36" i="7"/>
  <c r="F37" i="7"/>
  <c r="I76" i="7"/>
  <c r="I77" i="7"/>
  <c r="S77" i="7"/>
  <c r="S20" i="7"/>
  <c r="I34" i="7"/>
  <c r="I75" i="7"/>
  <c r="F36" i="7"/>
  <c r="S78" i="7"/>
  <c r="S75" i="7"/>
  <c r="I33" i="7"/>
  <c r="F33" i="7"/>
  <c r="I35" i="7"/>
  <c r="B34" i="7"/>
  <c r="E19" i="7"/>
  <c r="E35" i="7" s="1"/>
  <c r="S18" i="7"/>
  <c r="I32" i="7"/>
  <c r="F34" i="7"/>
  <c r="B35" i="7"/>
  <c r="S76" i="7"/>
  <c r="E32" i="7"/>
  <c r="I73" i="7"/>
  <c r="I74" i="7"/>
  <c r="S17" i="7"/>
  <c r="S73" i="7"/>
  <c r="I72" i="7"/>
  <c r="I30" i="7"/>
  <c r="S74" i="7"/>
  <c r="I29" i="7"/>
  <c r="S72" i="7"/>
  <c r="E29" i="7"/>
  <c r="S71" i="7"/>
  <c r="F28" i="7"/>
  <c r="I69" i="7"/>
  <c r="F29" i="7"/>
  <c r="B28" i="7"/>
  <c r="B39" i="7"/>
  <c r="B41" i="7"/>
  <c r="S69" i="7"/>
  <c r="B29" i="7"/>
  <c r="B30" i="7"/>
  <c r="I68" i="7"/>
  <c r="F27" i="7"/>
  <c r="S12" i="7"/>
  <c r="I67" i="7"/>
  <c r="I80" i="7"/>
  <c r="I10" i="7"/>
  <c r="I27" i="7" s="1"/>
  <c r="F41" i="7"/>
  <c r="G66" i="7"/>
  <c r="F66" i="7"/>
  <c r="F81" i="7" s="1"/>
  <c r="E26" i="7"/>
  <c r="E27" i="7"/>
  <c r="S68" i="7"/>
  <c r="S67" i="7"/>
  <c r="B81" i="7"/>
  <c r="F26" i="7"/>
  <c r="I82" i="7"/>
  <c r="H66" i="7"/>
  <c r="F25" i="7"/>
  <c r="S82" i="7"/>
  <c r="D23" i="8" s="1"/>
  <c r="P66" i="7"/>
  <c r="P81" i="7" s="1"/>
  <c r="R66" i="7"/>
  <c r="S66" i="7"/>
  <c r="S80" i="7"/>
  <c r="B23" i="8" s="1"/>
  <c r="B26" i="7"/>
  <c r="F39" i="7"/>
  <c r="S8" i="7"/>
  <c r="E34" i="6"/>
  <c r="E33" i="6"/>
  <c r="S23" i="7"/>
  <c r="S21" i="7"/>
  <c r="F40" i="5"/>
  <c r="S9" i="7"/>
  <c r="E25" i="7"/>
  <c r="Q36" i="6"/>
  <c r="M26" i="6"/>
  <c r="M25" i="6"/>
  <c r="S22" i="7"/>
  <c r="R114" i="6"/>
  <c r="R112" i="6"/>
  <c r="E30" i="7"/>
  <c r="S13" i="7"/>
  <c r="E28" i="7"/>
  <c r="S11" i="7"/>
  <c r="I70" i="5"/>
  <c r="Q114" i="6"/>
  <c r="Q110" i="6"/>
  <c r="D41" i="5"/>
  <c r="C41" i="5"/>
  <c r="C36" i="5"/>
  <c r="G30" i="5"/>
  <c r="J36" i="5"/>
  <c r="J40" i="5" s="1"/>
  <c r="I69" i="5"/>
  <c r="R13" i="6"/>
  <c r="Q41" i="6" l="1"/>
  <c r="Q4" i="12"/>
  <c r="S35" i="12"/>
  <c r="S2" i="12"/>
  <c r="Q45" i="12"/>
  <c r="S4" i="12"/>
  <c r="S45" i="12"/>
  <c r="P40" i="6"/>
  <c r="Q35" i="12"/>
  <c r="Q2" i="12"/>
  <c r="G34" i="12"/>
  <c r="R40" i="12" s="1"/>
  <c r="C39" i="12"/>
  <c r="M34" i="12" s="1"/>
  <c r="R46" i="12" s="1"/>
  <c r="C38" i="12"/>
  <c r="L34" i="12" s="1"/>
  <c r="Q25" i="12"/>
  <c r="P2" i="12"/>
  <c r="Q123" i="5"/>
  <c r="R124" i="6"/>
  <c r="D14" i="8" s="1"/>
  <c r="R14" i="5"/>
  <c r="P4" i="12"/>
  <c r="S25" i="12"/>
  <c r="G24" i="12"/>
  <c r="R30" i="12" s="1"/>
  <c r="C29" i="12"/>
  <c r="M24" i="12" s="1"/>
  <c r="R36" i="12" s="1"/>
  <c r="C28" i="12"/>
  <c r="L24" i="12" s="1"/>
  <c r="R24" i="14"/>
  <c r="G14" i="12"/>
  <c r="R20" i="12" s="1"/>
  <c r="C18" i="12"/>
  <c r="L14" i="12" s="1"/>
  <c r="C19" i="12"/>
  <c r="M14" i="12" s="1"/>
  <c r="R26" i="12" s="1"/>
  <c r="Q55" i="12"/>
  <c r="T2" i="12"/>
  <c r="Q81" i="5"/>
  <c r="R29" i="5"/>
  <c r="B40" i="6"/>
  <c r="Q28" i="5"/>
  <c r="R124" i="5"/>
  <c r="D4" i="8" s="1"/>
  <c r="H5" i="8" s="1"/>
  <c r="R3" i="12"/>
  <c r="R15" i="12"/>
  <c r="C48" i="12"/>
  <c r="L44" i="12" s="1"/>
  <c r="C49" i="12"/>
  <c r="M44" i="12" s="1"/>
  <c r="R56" i="12" s="1"/>
  <c r="G44" i="12"/>
  <c r="R50" i="12" s="1"/>
  <c r="T4" i="12"/>
  <c r="S55" i="12"/>
  <c r="R71" i="5"/>
  <c r="R70" i="5"/>
  <c r="R68" i="5"/>
  <c r="R69" i="5"/>
  <c r="R109" i="6"/>
  <c r="G40" i="5"/>
  <c r="Q37" i="6"/>
  <c r="Q40" i="6" s="1"/>
  <c r="O40" i="5"/>
  <c r="K40" i="6"/>
  <c r="K40" i="5"/>
  <c r="N40" i="5"/>
  <c r="H40" i="5"/>
  <c r="I36" i="5"/>
  <c r="Q81" i="6"/>
  <c r="R108" i="6"/>
  <c r="C40" i="6"/>
  <c r="P40" i="5"/>
  <c r="R73" i="6"/>
  <c r="I33" i="5"/>
  <c r="I40" i="5" s="1"/>
  <c r="E34" i="5"/>
  <c r="E33" i="5"/>
  <c r="R11" i="5"/>
  <c r="R111" i="6"/>
  <c r="R122" i="6"/>
  <c r="B14" i="8" s="1"/>
  <c r="H13" i="8" s="1"/>
  <c r="M41" i="5"/>
  <c r="E81" i="6"/>
  <c r="D40" i="5"/>
  <c r="I41" i="5"/>
  <c r="R19" i="5"/>
  <c r="M30" i="5"/>
  <c r="R30" i="5" s="1"/>
  <c r="M81" i="5"/>
  <c r="R110" i="6"/>
  <c r="I32" i="5"/>
  <c r="I81" i="5"/>
  <c r="B40" i="5"/>
  <c r="E32" i="6"/>
  <c r="R18" i="6"/>
  <c r="R34" i="6" s="1"/>
  <c r="M81" i="6"/>
  <c r="M39" i="5"/>
  <c r="I81" i="6"/>
  <c r="N40" i="6"/>
  <c r="M28" i="5"/>
  <c r="R28" i="5" s="1"/>
  <c r="Q32" i="5"/>
  <c r="M26" i="5"/>
  <c r="R9" i="5"/>
  <c r="R74" i="5"/>
  <c r="R75" i="5"/>
  <c r="R111" i="5"/>
  <c r="R123" i="5" s="1"/>
  <c r="C4" i="8" s="1"/>
  <c r="H4" i="8" s="1"/>
  <c r="M123" i="7"/>
  <c r="R123" i="7"/>
  <c r="M39" i="7"/>
  <c r="M41" i="7"/>
  <c r="R81" i="7"/>
  <c r="M81" i="7"/>
  <c r="E41" i="6"/>
  <c r="R22" i="6"/>
  <c r="R37" i="6" s="1"/>
  <c r="R41" i="5"/>
  <c r="E36" i="6"/>
  <c r="E25" i="6"/>
  <c r="R31" i="6"/>
  <c r="E39" i="6"/>
  <c r="R8" i="6"/>
  <c r="R25" i="6" s="1"/>
  <c r="Q39" i="6"/>
  <c r="Q39" i="5"/>
  <c r="R10" i="5"/>
  <c r="Q26" i="5"/>
  <c r="R26" i="5" s="1"/>
  <c r="Q27" i="5"/>
  <c r="R27" i="5" s="1"/>
  <c r="Q41" i="5"/>
  <c r="Q25" i="5"/>
  <c r="R18" i="5"/>
  <c r="Q35" i="5"/>
  <c r="Q34" i="5"/>
  <c r="E35" i="5"/>
  <c r="E37" i="5"/>
  <c r="R37" i="5" s="1"/>
  <c r="R21" i="5"/>
  <c r="E36" i="5"/>
  <c r="R36" i="5" s="1"/>
  <c r="E39" i="5"/>
  <c r="S10" i="7"/>
  <c r="S26" i="7" s="1"/>
  <c r="Q123" i="6"/>
  <c r="E26" i="6"/>
  <c r="M39" i="6"/>
  <c r="R35" i="6"/>
  <c r="E81" i="5"/>
  <c r="M33" i="5"/>
  <c r="M31" i="5"/>
  <c r="M32" i="5"/>
  <c r="R32" i="5" s="1"/>
  <c r="M34" i="5"/>
  <c r="R78" i="6"/>
  <c r="R77" i="6"/>
  <c r="L40" i="6"/>
  <c r="R76" i="6"/>
  <c r="R75" i="6"/>
  <c r="R76" i="5"/>
  <c r="R77" i="5"/>
  <c r="R78" i="5"/>
  <c r="R17" i="5"/>
  <c r="R31" i="5"/>
  <c r="R74" i="6"/>
  <c r="C40" i="5"/>
  <c r="M37" i="6"/>
  <c r="M41" i="6"/>
  <c r="R69" i="6"/>
  <c r="R81" i="6" s="1"/>
  <c r="C13" i="8" s="1"/>
  <c r="G14" i="8" s="1"/>
  <c r="R71" i="6"/>
  <c r="R70" i="6"/>
  <c r="R72" i="6"/>
  <c r="R82" i="6"/>
  <c r="D13" i="8" s="1"/>
  <c r="G15" i="8" s="1"/>
  <c r="R80" i="6"/>
  <c r="B13" i="8" s="1"/>
  <c r="S32" i="7"/>
  <c r="M40" i="6"/>
  <c r="I26" i="7"/>
  <c r="I25" i="7"/>
  <c r="I40" i="7" s="1"/>
  <c r="R66" i="5"/>
  <c r="R80" i="5"/>
  <c r="B3" i="8" s="1"/>
  <c r="R82" i="5"/>
  <c r="D3" i="8" s="1"/>
  <c r="E36" i="7"/>
  <c r="E39" i="7"/>
  <c r="E41" i="7"/>
  <c r="B25" i="8"/>
  <c r="I23" i="8" s="1"/>
  <c r="I31" i="8" s="1"/>
  <c r="S31" i="7"/>
  <c r="I123" i="7"/>
  <c r="D26" i="8"/>
  <c r="J25" i="8" s="1"/>
  <c r="S123" i="7"/>
  <c r="C24" i="8" s="1"/>
  <c r="H24" i="8" s="1"/>
  <c r="E33" i="7"/>
  <c r="S19" i="7"/>
  <c r="S33" i="7" s="1"/>
  <c r="E34" i="7"/>
  <c r="B40" i="7"/>
  <c r="I81" i="7"/>
  <c r="F40" i="7"/>
  <c r="D25" i="8"/>
  <c r="I25" i="8" s="1"/>
  <c r="I33" i="8" s="1"/>
  <c r="I41" i="7"/>
  <c r="I39" i="7"/>
  <c r="S81" i="7"/>
  <c r="C23" i="8" s="1"/>
  <c r="G25" i="8"/>
  <c r="G23" i="8"/>
  <c r="B26" i="8"/>
  <c r="J23" i="8" s="1"/>
  <c r="R30" i="6"/>
  <c r="R28" i="6"/>
  <c r="R29" i="6"/>
  <c r="R27" i="6"/>
  <c r="S28" i="7"/>
  <c r="R26" i="6"/>
  <c r="S29" i="7"/>
  <c r="S30" i="7"/>
  <c r="S37" i="7"/>
  <c r="H15" i="8"/>
  <c r="R36" i="6"/>
  <c r="R35" i="12" l="1"/>
  <c r="Q3" i="12"/>
  <c r="U2" i="12"/>
  <c r="P3" i="12"/>
  <c r="R25" i="12"/>
  <c r="R123" i="6"/>
  <c r="C14" i="8" s="1"/>
  <c r="H14" i="8" s="1"/>
  <c r="S27" i="7"/>
  <c r="U4" i="12"/>
  <c r="R33" i="6"/>
  <c r="R32" i="6"/>
  <c r="E40" i="5"/>
  <c r="T3" i="12"/>
  <c r="R55" i="12"/>
  <c r="S3" i="12"/>
  <c r="R45" i="12"/>
  <c r="C15" i="8"/>
  <c r="I14" i="8" s="1"/>
  <c r="G32" i="8" s="1"/>
  <c r="M40" i="5"/>
  <c r="R33" i="5"/>
  <c r="R39" i="5"/>
  <c r="D16" i="8"/>
  <c r="J15" i="8" s="1"/>
  <c r="R34" i="5"/>
  <c r="E40" i="6"/>
  <c r="S25" i="7"/>
  <c r="R39" i="6"/>
  <c r="R81" i="5"/>
  <c r="C3" i="8" s="1"/>
  <c r="C5" i="8" s="1"/>
  <c r="I4" i="8" s="1"/>
  <c r="H32" i="8" s="1"/>
  <c r="Q40" i="5"/>
  <c r="R25" i="5"/>
  <c r="R40" i="5" s="1"/>
  <c r="D15" i="8"/>
  <c r="I15" i="8" s="1"/>
  <c r="G33" i="8" s="1"/>
  <c r="S35" i="7"/>
  <c r="R35" i="5"/>
  <c r="C16" i="8"/>
  <c r="J14" i="8" s="1"/>
  <c r="G13" i="8"/>
  <c r="B15" i="8"/>
  <c r="I13" i="8" s="1"/>
  <c r="G31" i="8" s="1"/>
  <c r="B16" i="8"/>
  <c r="J13" i="8" s="1"/>
  <c r="R41" i="6"/>
  <c r="D5" i="8"/>
  <c r="I5" i="8" s="1"/>
  <c r="H33" i="8" s="1"/>
  <c r="G5" i="8"/>
  <c r="D6" i="8"/>
  <c r="J5" i="8" s="1"/>
  <c r="G3" i="8"/>
  <c r="B5" i="8"/>
  <c r="I3" i="8" s="1"/>
  <c r="H31" i="8" s="1"/>
  <c r="B6" i="8"/>
  <c r="J3" i="8" s="1"/>
  <c r="C6" i="8"/>
  <c r="J4" i="8" s="1"/>
  <c r="G4" i="8"/>
  <c r="E40" i="7"/>
  <c r="S39" i="7"/>
  <c r="S34" i="7"/>
  <c r="S36" i="7"/>
  <c r="S41" i="7"/>
  <c r="C26" i="8"/>
  <c r="J24" i="8" s="1"/>
  <c r="G24" i="8"/>
  <c r="C25" i="8"/>
  <c r="I24" i="8" s="1"/>
  <c r="I32" i="8" s="1"/>
  <c r="R40" i="6"/>
  <c r="U3" i="12" l="1"/>
  <c r="J33" i="8"/>
  <c r="J32" i="8"/>
  <c r="S40" i="7"/>
  <c r="J31" i="8"/>
</calcChain>
</file>

<file path=xl/sharedStrings.xml><?xml version="1.0" encoding="utf-8"?>
<sst xmlns="http://schemas.openxmlformats.org/spreadsheetml/2006/main" count="3182" uniqueCount="238">
  <si>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</si>
  <si>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</si>
  <si>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</si>
  <si>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</si>
  <si>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</si>
  <si>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</si>
  <si>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</si>
  <si>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</si>
  <si>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</si>
  <si>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</si>
  <si>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PEAK HOUR</t>
  </si>
  <si>
    <t>AVERAGE HR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</si>
  <si>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</si>
  <si>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</si>
  <si>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</si>
  <si>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</si>
  <si>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</si>
  <si>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</si>
  <si>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</si>
  <si>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</si>
  <si>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</si>
  <si>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</si>
  <si>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</si>
  <si>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</si>
  <si>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</si>
  <si>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</si>
  <si>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</si>
  <si>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</si>
  <si>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</si>
  <si>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</si>
  <si>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Day</t>
  </si>
  <si>
    <t>Peak Hr</t>
  </si>
  <si>
    <t>Avg Hr</t>
  </si>
  <si>
    <t>Average Day</t>
  </si>
  <si>
    <t>Thorndon</t>
  </si>
  <si>
    <t>TOTAL</t>
  </si>
  <si>
    <t>Pk Hr</t>
  </si>
  <si>
    <t>Conditions</t>
  </si>
  <si>
    <t>Recreational Cycle Surveys</t>
  </si>
  <si>
    <t>Saturday</t>
  </si>
  <si>
    <t>Sunday</t>
  </si>
  <si>
    <t>Lyall Pde between Freyberg St &amp; Onepu Rd</t>
  </si>
  <si>
    <t>Lyall Pde</t>
  </si>
  <si>
    <t>9:15-9:30</t>
  </si>
  <si>
    <t>9:30-9:45</t>
  </si>
  <si>
    <t>9:45-10:00</t>
  </si>
  <si>
    <t>10.00:10:15</t>
  </si>
  <si>
    <t>10:15-10.30</t>
  </si>
  <si>
    <t>10.30:10.45</t>
  </si>
  <si>
    <t>10.45:11.00</t>
  </si>
  <si>
    <t>11.00:11.15</t>
  </si>
  <si>
    <t>11.15:11.30</t>
  </si>
  <si>
    <t>11.30:11.45</t>
  </si>
  <si>
    <t>11.45:12.00</t>
  </si>
  <si>
    <t>12.00:12.15</t>
  </si>
  <si>
    <t>12.15:12.30</t>
  </si>
  <si>
    <t>12.30:12.45</t>
  </si>
  <si>
    <t>12.45:1.00</t>
  </si>
  <si>
    <t>9.00:9.15</t>
  </si>
  <si>
    <t>Sunny</t>
  </si>
  <si>
    <t>9:00-9:15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</si>
  <si>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</si>
  <si>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</si>
  <si>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</si>
  <si>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</si>
  <si>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</si>
  <si>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</si>
  <si>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</si>
  <si>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</si>
  <si>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</si>
  <si>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</si>
  <si>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</si>
  <si>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12:45-1:00</t>
  </si>
  <si>
    <t>9:00-10.00</t>
  </si>
  <si>
    <t>11.00-12.00</t>
  </si>
  <si>
    <t>12.00-1.00</t>
  </si>
  <si>
    <t>9.15-10.15</t>
  </si>
  <si>
    <t>9.30-10.30</t>
  </si>
  <si>
    <t>9.45-10.45</t>
  </si>
  <si>
    <t>10.00-11.00</t>
  </si>
  <si>
    <t>10.15-11.15</t>
  </si>
  <si>
    <t>10.30-11.30</t>
  </si>
  <si>
    <t>10.45-11.45</t>
  </si>
  <si>
    <t>11.15-12.15</t>
  </si>
  <si>
    <t>11.30-12.30</t>
  </si>
  <si>
    <t>11.45-12.45</t>
  </si>
  <si>
    <t>12.15-12.30</t>
  </si>
  <si>
    <t>4 Hour</t>
  </si>
  <si>
    <t>4HR TOTAL</t>
  </si>
  <si>
    <t>WeekendTotal</t>
  </si>
  <si>
    <t>Kilbirnie</t>
  </si>
  <si>
    <t>Total</t>
  </si>
  <si>
    <t>4 Hr</t>
  </si>
  <si>
    <t>Lyall Bay</t>
  </si>
  <si>
    <r>
      <rPr>
        <b/>
        <sz val="10"/>
        <rFont val="Arial"/>
        <family val="2"/>
      </rPr>
      <t>Site:</t>
    </r>
    <r>
      <rPr>
        <b/>
        <sz val="10"/>
        <color rgb="FF0000FF"/>
        <rFont val="Arial"/>
        <family val="2"/>
      </rPr>
      <t xml:space="preserve"> Lyall Pde</t>
    </r>
  </si>
  <si>
    <t>Overcast</t>
  </si>
  <si>
    <t>Large group of cyclists turning left from Evans Bay Parade between 9am to 9.15am</t>
  </si>
  <si>
    <t>Tinakori Rd</t>
  </si>
  <si>
    <t>Average Sat-Sun 12-13 March 2016</t>
  </si>
  <si>
    <t>Saturday 12 March 2016</t>
  </si>
  <si>
    <t>Sunday 13 March 2016</t>
  </si>
  <si>
    <t>Outbound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</si>
  <si>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</si>
  <si>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</si>
  <si>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</si>
  <si>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</si>
  <si>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</si>
  <si>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</si>
  <si>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</si>
  <si>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</si>
  <si>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</si>
  <si>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</si>
  <si>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</si>
  <si>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</si>
  <si>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</si>
  <si>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</si>
  <si>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</si>
  <si>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</si>
  <si>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</si>
  <si>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</si>
  <si>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</si>
  <si>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</si>
  <si>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</si>
  <si>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</si>
  <si>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</si>
  <si>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</si>
  <si>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</si>
  <si>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</si>
  <si>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</si>
  <si>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</si>
  <si>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</si>
  <si>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</si>
  <si>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</si>
  <si>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</si>
  <si>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8.00am to 8.15am time period missing, surveyor has no explaination</t>
  </si>
  <si>
    <t>Tasman Street</t>
  </si>
  <si>
    <t>In = East, Out=West, Buckle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</si>
  <si>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</si>
  <si>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</si>
  <si>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</si>
  <si>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</si>
  <si>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</si>
  <si>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</si>
  <si>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</si>
  <si>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</si>
  <si>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</si>
  <si>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</si>
  <si>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</si>
  <si>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</si>
  <si>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</si>
  <si>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</si>
  <si>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8:45-9:00</t>
  </si>
  <si>
    <t>8:30-8:45</t>
  </si>
  <si>
    <t>8:15-8:30</t>
  </si>
  <si>
    <t>8:00-8:15</t>
  </si>
  <si>
    <t>7:45-8:00</t>
  </si>
  <si>
    <t>7:30-7:45</t>
  </si>
  <si>
    <t>7:15-7:30</t>
  </si>
  <si>
    <t>7:00-7:15</t>
  </si>
  <si>
    <t>DIR</t>
  </si>
  <si>
    <t>LOCATION</t>
  </si>
  <si>
    <t>Friday 11 March 2016</t>
  </si>
  <si>
    <t>Cycle Cordon Surveys</t>
  </si>
  <si>
    <t>Time period 7.30am to 7.45am repeated twice in survey booklet, I have included both and excluded the 8.45am to 9am time period</t>
  </si>
  <si>
    <t>8.15am to 8.33am (18 mins), 8.33am to 8.45am (12 mins)</t>
  </si>
  <si>
    <t>Start 7.08am, finish 8.54am, only 7 time periods, 1st time period missing</t>
  </si>
  <si>
    <t>7.04 to 7.15</t>
  </si>
  <si>
    <t>Thursday 10 March 2016</t>
  </si>
  <si>
    <t>Missing 1st time period, start 7.10 finish 8.55, all time periods 15 mins</t>
  </si>
  <si>
    <t>Start 7.06am, finish 9.07am, all periods 15 mins</t>
  </si>
  <si>
    <t>Wednesday 9 March 2016</t>
  </si>
  <si>
    <t>1st time period starts 7.07, all time periods 15mins except the 6th, 8.22am to 8.42am (20 mins), 9.12am finish</t>
  </si>
  <si>
    <t>Missing 1st time period, start 7.15, finish 9. Data collected by separate surveyor to rest of week and is very different, much higher values</t>
  </si>
  <si>
    <t>Different surveyor for Tuesday, very significantly lower data gathered for cyclists heading away from city</t>
  </si>
  <si>
    <t>Tuesday 8 March 2016</t>
  </si>
  <si>
    <t>7am to 7.15am period missing, start 7.19am, finish 9.04am (all time periods 15 mins)</t>
  </si>
  <si>
    <t>Strat 7.02am, finish 8.50am, missing last time period, all periods 15 or 16 mins. Different surveyor for Monday, significantly higher amount of cyclists recorded</t>
  </si>
  <si>
    <t>For all time periods cyclists are uncharacteristically low heading away from the city for Monday</t>
  </si>
  <si>
    <t>1st &amp; 2nd time periods missing,start 7.27am, all time periods 15 mins except the last, 8.43am to 9.00am, 17 mins</t>
  </si>
  <si>
    <t>7.15am to 7.37am, 2nd time period 22 mins long, all other time periods 15 mins, 9.08am finish</t>
  </si>
  <si>
    <t>7.30am to 7.48am and 7.48am to 8.00am, just for Cambridge Terrace Monday</t>
  </si>
  <si>
    <t>value with yellow background and no note means data is abnormally high or low for this time period</t>
  </si>
  <si>
    <t>Monday 7 March 2016</t>
  </si>
  <si>
    <t>Average Mon-Fri March 2016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</si>
  <si>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</si>
  <si>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</si>
  <si>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</si>
  <si>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</si>
  <si>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</si>
  <si>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</si>
  <si>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</si>
  <si>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</si>
  <si>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</si>
  <si>
    <t>2 Hr</t>
  </si>
  <si>
    <t>tot</t>
  </si>
  <si>
    <t>avg</t>
  </si>
  <si>
    <t>fri</t>
  </si>
  <si>
    <t>thu</t>
  </si>
  <si>
    <t>wed</t>
  </si>
  <si>
    <t>tue</t>
  </si>
  <si>
    <t>mon</t>
  </si>
  <si>
    <t>Fine and Dry</t>
  </si>
  <si>
    <t>Friday</t>
  </si>
  <si>
    <t>Thursday</t>
  </si>
  <si>
    <t>Wednesday</t>
  </si>
  <si>
    <t>Tuesday</t>
  </si>
  <si>
    <t xml:space="preserve">Monday </t>
  </si>
  <si>
    <t>Commuter Cycle Surveys</t>
  </si>
  <si>
    <t>WeekTotal</t>
  </si>
  <si>
    <t>Monday</t>
  </si>
  <si>
    <t>Ngauranga</t>
  </si>
  <si>
    <t>2 Hour</t>
  </si>
  <si>
    <t>Newtown</t>
  </si>
  <si>
    <t>Kelburn</t>
  </si>
  <si>
    <t>2HR TOTAL</t>
  </si>
  <si>
    <t>8:00-9:00</t>
  </si>
  <si>
    <t>7:45-8:45</t>
  </si>
  <si>
    <t>7:30-8:30</t>
  </si>
  <si>
    <t>7:15-8:15</t>
  </si>
  <si>
    <t>7:00-8:00</t>
  </si>
  <si>
    <t>Riddiford</t>
  </si>
  <si>
    <t>Adelaide (S)</t>
  </si>
  <si>
    <t>John</t>
  </si>
  <si>
    <t>Adelaide (N)</t>
  </si>
  <si>
    <t>Adelaide/John/Riddiford</t>
  </si>
  <si>
    <t>Friday 4 March 2016</t>
  </si>
  <si>
    <t>Thursday 3 March 2016</t>
  </si>
  <si>
    <t>Wednesday 2 March 2016</t>
  </si>
  <si>
    <t>Tuesday 1 March 2016</t>
  </si>
  <si>
    <t>Monday 29 February 2016</t>
  </si>
  <si>
    <t>Upland</t>
  </si>
  <si>
    <t>Glenmore (S)</t>
  </si>
  <si>
    <t>Glenmore (N)</t>
  </si>
  <si>
    <t>Upland/Glenmore</t>
  </si>
  <si>
    <t>Hutt (N)</t>
  </si>
  <si>
    <t>Jarden Mile</t>
  </si>
  <si>
    <t>Cent Hway</t>
  </si>
  <si>
    <t>Jarden Mile/Centennial Hway/Hutt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</si>
</sst>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</cellStyleXfs>
  <cellXfs count="30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11" xfId="0" applyFont="1" applyBorder="1"/>
    <xf numFmtId="0" fontId="4" fillId="0" borderId="0" xfId="0" applyFont="1"/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22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43" xfId="0" applyFont="1" applyFill="1" applyBorder="1" applyAlignment="1">
      <alignment horizontal="center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2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30" xfId="0" applyNumberFormat="1" applyFont="1" applyFill="1" applyBorder="1"/>
    <xf numFmtId="1" fontId="3" fillId="0" borderId="55" xfId="0" applyNumberFormat="1" applyFont="1" applyFill="1" applyBorder="1"/>
    <xf numFmtId="1" fontId="3" fillId="0" borderId="19" xfId="0" applyNumberFormat="1" applyFont="1" applyFill="1" applyBorder="1"/>
    <xf numFmtId="1" fontId="3" fillId="0" borderId="22" xfId="0" applyNumberFormat="1" applyFont="1" applyFill="1" applyBorder="1"/>
    <xf numFmtId="1" fontId="3" fillId="0" borderId="39" xfId="0" applyNumberFormat="1" applyFont="1" applyFill="1" applyBorder="1"/>
    <xf numFmtId="1" fontId="3" fillId="0" borderId="37" xfId="0" applyNumberFormat="1" applyFont="1" applyFill="1" applyBorder="1"/>
    <xf numFmtId="1" fontId="3" fillId="0" borderId="51" xfId="0" applyNumberFormat="1" applyFont="1" applyFill="1" applyBorder="1"/>
    <xf numFmtId="1" fontId="3" fillId="0" borderId="52" xfId="0" applyNumberFormat="1" applyFont="1" applyFill="1" applyBorder="1"/>
    <xf numFmtId="1" fontId="3" fillId="0" borderId="53" xfId="0" applyNumberFormat="1" applyFont="1" applyFill="1" applyBorder="1"/>
    <xf numFmtId="1" fontId="3" fillId="0" borderId="50" xfId="0" applyNumberFormat="1" applyFont="1" applyFill="1" applyBorder="1"/>
    <xf numFmtId="1" fontId="3" fillId="0" borderId="49" xfId="0" applyNumberFormat="1" applyFont="1" applyFill="1" applyBorder="1"/>
    <xf numFmtId="1" fontId="3" fillId="0" borderId="0" xfId="0" applyNumberFormat="1" applyFont="1" applyFill="1"/>
    <xf numFmtId="1" fontId="0" fillId="0" borderId="9" xfId="0" applyNumberFormat="1" applyFill="1" applyBorder="1"/>
    <xf numFmtId="1" fontId="0" fillId="0" borderId="10" xfId="0" applyNumberFormat="1" applyFill="1" applyBorder="1"/>
    <xf numFmtId="1" fontId="0" fillId="0" borderId="11" xfId="0" applyNumberFormat="1" applyFill="1" applyBorder="1"/>
    <xf numFmtId="1" fontId="0" fillId="0" borderId="12" xfId="0" applyNumberFormat="1" applyFill="1" applyBorder="1"/>
    <xf numFmtId="1" fontId="0" fillId="0" borderId="13" xfId="0" applyNumberFormat="1" applyFill="1" applyBorder="1"/>
    <xf numFmtId="1" fontId="0" fillId="0" borderId="14" xfId="0" applyNumberFormat="1" applyFill="1" applyBorder="1"/>
    <xf numFmtId="1" fontId="0" fillId="0" borderId="16" xfId="0" applyNumberFormat="1" applyFill="1" applyBorder="1"/>
    <xf numFmtId="1" fontId="0" fillId="0" borderId="17" xfId="0" applyNumberFormat="1" applyFill="1" applyBorder="1"/>
    <xf numFmtId="1" fontId="0" fillId="0" borderId="18" xfId="0" applyNumberFormat="1" applyFill="1" applyBorder="1"/>
    <xf numFmtId="1" fontId="0" fillId="0" borderId="15" xfId="0" applyNumberFormat="1" applyFill="1" applyBorder="1"/>
    <xf numFmtId="1" fontId="0" fillId="0" borderId="0" xfId="0" applyNumberFormat="1" applyFill="1"/>
    <xf numFmtId="1" fontId="1" fillId="0" borderId="0" xfId="0" applyNumberFormat="1" applyFont="1" applyFill="1"/>
    <xf numFmtId="1" fontId="1" fillId="0" borderId="0" xfId="0" applyNumberFormat="1" applyFon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32" xfId="0" applyNumberFormat="1" applyFill="1" applyBorder="1"/>
    <xf numFmtId="1" fontId="0" fillId="0" borderId="2" xfId="0" applyNumberFormat="1" applyFill="1" applyBorder="1"/>
    <xf numFmtId="1" fontId="0" fillId="0" borderId="3" xfId="0" applyNumberFormat="1" applyFill="1" applyBorder="1"/>
    <xf numFmtId="1" fontId="0" fillId="0" borderId="4" xfId="0" applyNumberFormat="1" applyFill="1" applyBorder="1"/>
    <xf numFmtId="1" fontId="2" fillId="0" borderId="20" xfId="0" applyNumberFormat="1" applyFont="1" applyFill="1" applyBorder="1"/>
    <xf numFmtId="1" fontId="3" fillId="0" borderId="20" xfId="0" applyNumberFormat="1" applyFont="1" applyFill="1" applyBorder="1"/>
    <xf numFmtId="1" fontId="3" fillId="0" borderId="21" xfId="0" applyNumberFormat="1" applyFont="1" applyFill="1" applyBorder="1"/>
    <xf numFmtId="1" fontId="3" fillId="0" borderId="6" xfId="0" applyNumberFormat="1" applyFont="1" applyFill="1" applyBorder="1"/>
    <xf numFmtId="1" fontId="2" fillId="0" borderId="7" xfId="0" applyNumberFormat="1" applyFont="1" applyFill="1" applyBorder="1"/>
    <xf numFmtId="1" fontId="3" fillId="0" borderId="7" xfId="0" applyNumberFormat="1" applyFont="1" applyFill="1" applyBorder="1"/>
    <xf numFmtId="1" fontId="3" fillId="0" borderId="8" xfId="0" applyNumberFormat="1" applyFont="1" applyFill="1" applyBorder="1"/>
    <xf numFmtId="1" fontId="3" fillId="0" borderId="33" xfId="0" applyNumberFormat="1" applyFont="1" applyFill="1" applyBorder="1"/>
    <xf numFmtId="1" fontId="4" fillId="0" borderId="19" xfId="0" applyNumberFormat="1" applyFont="1" applyFill="1" applyBorder="1"/>
    <xf numFmtId="1" fontId="4" fillId="0" borderId="20" xfId="0" applyNumberFormat="1" applyFont="1" applyFill="1" applyBorder="1"/>
    <xf numFmtId="1" fontId="4" fillId="0" borderId="21" xfId="0" applyNumberFormat="1" applyFont="1" applyFill="1" applyBorder="1"/>
    <xf numFmtId="1" fontId="4" fillId="0" borderId="9" xfId="0" applyNumberFormat="1" applyFont="1" applyFill="1" applyBorder="1"/>
    <xf numFmtId="1" fontId="4" fillId="0" borderId="10" xfId="0" applyNumberFormat="1" applyFont="1" applyFill="1" applyBorder="1"/>
    <xf numFmtId="1" fontId="4" fillId="0" borderId="11" xfId="0" applyNumberFormat="1" applyFont="1" applyFill="1" applyBorder="1"/>
    <xf numFmtId="1" fontId="4" fillId="0" borderId="4" xfId="0" applyNumberFormat="1" applyFont="1" applyFill="1" applyBorder="1"/>
    <xf numFmtId="1" fontId="4" fillId="0" borderId="19" xfId="0" applyNumberFormat="1" applyFont="1" applyFill="1" applyBorder="1" applyAlignment="1">
      <alignment wrapText="1"/>
    </xf>
    <xf numFmtId="1" fontId="4" fillId="0" borderId="20" xfId="0" applyNumberFormat="1" applyFont="1" applyFill="1" applyBorder="1" applyAlignment="1">
      <alignment wrapText="1"/>
    </xf>
    <xf numFmtId="1" fontId="4" fillId="0" borderId="21" xfId="0" applyNumberFormat="1" applyFont="1" applyFill="1" applyBorder="1" applyAlignment="1">
      <alignment wrapText="1"/>
    </xf>
    <xf numFmtId="1" fontId="4" fillId="0" borderId="12" xfId="0" applyNumberFormat="1" applyFont="1" applyFill="1" applyBorder="1" applyAlignment="1">
      <alignment wrapText="1"/>
    </xf>
    <xf numFmtId="1" fontId="4" fillId="0" borderId="13" xfId="0" applyNumberFormat="1" applyFont="1" applyFill="1" applyBorder="1" applyAlignment="1">
      <alignment wrapText="1"/>
    </xf>
    <xf numFmtId="1" fontId="4" fillId="0" borderId="14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wrapText="1"/>
    </xf>
    <xf numFmtId="1" fontId="3" fillId="0" borderId="34" xfId="0" applyNumberFormat="1" applyFont="1" applyFill="1" applyBorder="1"/>
    <xf numFmtId="1" fontId="3" fillId="0" borderId="36" xfId="0" applyNumberFormat="1" applyFont="1" applyFill="1" applyBorder="1"/>
    <xf numFmtId="1" fontId="3" fillId="0" borderId="38" xfId="0" applyNumberFormat="1" applyFont="1" applyFill="1" applyBorder="1"/>
    <xf numFmtId="1" fontId="3" fillId="0" borderId="29" xfId="0" applyNumberFormat="1" applyFont="1" applyFill="1" applyBorder="1"/>
    <xf numFmtId="1" fontId="3" fillId="0" borderId="44" xfId="0" applyNumberFormat="1" applyFont="1" applyFill="1" applyBorder="1"/>
    <xf numFmtId="1" fontId="0" fillId="0" borderId="42" xfId="0" applyNumberFormat="1" applyFill="1" applyBorder="1"/>
    <xf numFmtId="1" fontId="0" fillId="0" borderId="5" xfId="0" applyNumberFormat="1" applyFill="1" applyBorder="1"/>
    <xf numFmtId="1" fontId="0" fillId="0" borderId="45" xfId="0" applyNumberFormat="1" applyFill="1" applyBorder="1"/>
    <xf numFmtId="1" fontId="0" fillId="0" borderId="1" xfId="0" applyNumberFormat="1" applyFill="1" applyBorder="1"/>
    <xf numFmtId="1" fontId="0" fillId="0" borderId="27" xfId="0" applyNumberFormat="1" applyFill="1" applyBorder="1"/>
    <xf numFmtId="1" fontId="3" fillId="0" borderId="5" xfId="0" applyNumberFormat="1" applyFont="1" applyFill="1" applyBorder="1"/>
    <xf numFmtId="1" fontId="4" fillId="0" borderId="1" xfId="0" applyNumberFormat="1" applyFont="1" applyFill="1" applyBorder="1"/>
    <xf numFmtId="1" fontId="3" fillId="0" borderId="35" xfId="0" applyNumberFormat="1" applyFont="1" applyFill="1" applyBorder="1"/>
    <xf numFmtId="1" fontId="3" fillId="0" borderId="23" xfId="0" applyNumberFormat="1" applyFont="1" applyFill="1" applyBorder="1"/>
    <xf numFmtId="1" fontId="3" fillId="0" borderId="24" xfId="0" applyNumberFormat="1" applyFont="1" applyFill="1" applyBorder="1"/>
    <xf numFmtId="1" fontId="3" fillId="0" borderId="25" xfId="0" applyNumberFormat="1" applyFont="1" applyFill="1" applyBorder="1"/>
    <xf numFmtId="1" fontId="3" fillId="0" borderId="46" xfId="0" applyNumberFormat="1" applyFont="1" applyFill="1" applyBorder="1"/>
    <xf numFmtId="1" fontId="3" fillId="0" borderId="40" xfId="0" applyNumberFormat="1" applyFont="1" applyFill="1" applyBorder="1"/>
    <xf numFmtId="1" fontId="0" fillId="0" borderId="47" xfId="0" applyNumberFormat="1" applyFill="1" applyBorder="1"/>
    <xf numFmtId="1" fontId="3" fillId="0" borderId="21" xfId="0" applyNumberFormat="1" applyFont="1" applyBorder="1"/>
    <xf numFmtId="1" fontId="3" fillId="0" borderId="22" xfId="0" applyNumberFormat="1" applyFont="1" applyBorder="1"/>
    <xf numFmtId="1" fontId="3" fillId="0" borderId="12" xfId="0" applyNumberFormat="1" applyFont="1" applyFill="1" applyBorder="1"/>
    <xf numFmtId="1" fontId="3" fillId="0" borderId="13" xfId="0" applyNumberFormat="1" applyFont="1" applyFill="1" applyBorder="1"/>
    <xf numFmtId="1" fontId="3" fillId="0" borderId="14" xfId="0" applyNumberFormat="1" applyFont="1" applyFill="1" applyBorder="1"/>
    <xf numFmtId="1" fontId="3" fillId="0" borderId="25" xfId="0" applyNumberFormat="1" applyFont="1" applyBorder="1"/>
    <xf numFmtId="1" fontId="3" fillId="0" borderId="26" xfId="0" applyNumberFormat="1" applyFont="1" applyBorder="1"/>
    <xf numFmtId="1" fontId="0" fillId="0" borderId="11" xfId="0" applyNumberFormat="1" applyBorder="1"/>
    <xf numFmtId="1" fontId="0" fillId="0" borderId="1" xfId="0" applyNumberFormat="1" applyBorder="1"/>
    <xf numFmtId="1" fontId="0" fillId="0" borderId="5" xfId="0" applyNumberFormat="1" applyBorder="1"/>
    <xf numFmtId="1" fontId="0" fillId="0" borderId="18" xfId="0" applyNumberFormat="1" applyBorder="1"/>
    <xf numFmtId="1" fontId="0" fillId="0" borderId="15" xfId="0" applyNumberFormat="1" applyBorder="1"/>
    <xf numFmtId="1" fontId="0" fillId="0" borderId="4" xfId="0" applyNumberFormat="1" applyBorder="1"/>
    <xf numFmtId="1" fontId="3" fillId="0" borderId="8" xfId="0" applyNumberFormat="1" applyFont="1" applyBorder="1"/>
    <xf numFmtId="1" fontId="4" fillId="0" borderId="11" xfId="0" applyNumberFormat="1" applyFont="1" applyBorder="1"/>
    <xf numFmtId="1" fontId="3" fillId="0" borderId="14" xfId="0" applyNumberFormat="1" applyFont="1" applyBorder="1" applyAlignment="1">
      <alignment wrapText="1"/>
    </xf>
    <xf numFmtId="1" fontId="3" fillId="0" borderId="42" xfId="0" applyNumberFormat="1" applyFont="1" applyFill="1" applyBorder="1"/>
    <xf numFmtId="1" fontId="3" fillId="0" borderId="34" xfId="0" applyNumberFormat="1" applyFont="1" applyBorder="1"/>
    <xf numFmtId="1" fontId="3" fillId="0" borderId="16" xfId="0" applyNumberFormat="1" applyFont="1" applyFill="1" applyBorder="1"/>
    <xf numFmtId="1" fontId="3" fillId="0" borderId="17" xfId="0" applyNumberFormat="1" applyFont="1" applyFill="1" applyBorder="1"/>
    <xf numFmtId="1" fontId="3" fillId="0" borderId="18" xfId="0" applyNumberFormat="1" applyFont="1" applyFill="1" applyBorder="1"/>
    <xf numFmtId="1" fontId="3" fillId="0" borderId="15" xfId="0" applyNumberFormat="1" applyFont="1" applyFill="1" applyBorder="1"/>
    <xf numFmtId="1" fontId="4" fillId="0" borderId="12" xfId="0" applyNumberFormat="1" applyFont="1" applyFill="1" applyBorder="1"/>
    <xf numFmtId="1" fontId="4" fillId="0" borderId="14" xfId="0" applyNumberFormat="1" applyFont="1" applyFill="1" applyBorder="1"/>
    <xf numFmtId="1" fontId="4" fillId="0" borderId="13" xfId="0" applyNumberFormat="1" applyFont="1" applyFill="1" applyBorder="1"/>
    <xf numFmtId="1" fontId="4" fillId="0" borderId="5" xfId="0" applyNumberFormat="1" applyFont="1" applyFill="1" applyBorder="1"/>
    <xf numFmtId="0" fontId="6" fillId="0" borderId="0" xfId="0" applyFont="1" applyFill="1"/>
    <xf numFmtId="1" fontId="4" fillId="0" borderId="45" xfId="0" applyNumberFormat="1" applyFont="1" applyFill="1" applyBorder="1"/>
    <xf numFmtId="1" fontId="4" fillId="0" borderId="42" xfId="0" applyNumberFormat="1" applyFont="1" applyFill="1" applyBorder="1"/>
    <xf numFmtId="1" fontId="4" fillId="0" borderId="44" xfId="0" applyNumberFormat="1" applyFont="1" applyFill="1" applyBorder="1" applyAlignment="1">
      <alignment wrapText="1"/>
    </xf>
    <xf numFmtId="0" fontId="3" fillId="0" borderId="26" xfId="0" applyFont="1" applyFill="1" applyBorder="1" applyAlignment="1">
      <alignment horizontal="center"/>
    </xf>
    <xf numFmtId="0" fontId="4" fillId="0" borderId="45" xfId="0" applyFont="1" applyFill="1" applyBorder="1"/>
    <xf numFmtId="0" fontId="4" fillId="0" borderId="42" xfId="0" applyFont="1" applyFill="1" applyBorder="1" applyAlignment="1">
      <alignment wrapText="1"/>
    </xf>
    <xf numFmtId="0" fontId="2" fillId="0" borderId="15" xfId="0" applyFont="1" applyFill="1" applyBorder="1"/>
    <xf numFmtId="1" fontId="0" fillId="0" borderId="56" xfId="0" applyNumberFormat="1" applyFill="1" applyBorder="1"/>
    <xf numFmtId="1" fontId="2" fillId="0" borderId="15" xfId="0" applyNumberFormat="1" applyFont="1" applyFill="1" applyBorder="1"/>
    <xf numFmtId="1" fontId="4" fillId="0" borderId="47" xfId="0" applyNumberFormat="1" applyFont="1" applyFill="1" applyBorder="1"/>
    <xf numFmtId="1" fontId="4" fillId="0" borderId="41" xfId="0" applyNumberFormat="1" applyFont="1" applyFill="1" applyBorder="1"/>
    <xf numFmtId="1" fontId="3" fillId="0" borderId="26" xfId="0" applyNumberFormat="1" applyFont="1" applyFill="1" applyBorder="1"/>
    <xf numFmtId="1" fontId="3" fillId="0" borderId="29" xfId="0" applyNumberFormat="1" applyFont="1" applyFill="1" applyBorder="1" applyAlignment="1">
      <alignment wrapText="1"/>
    </xf>
    <xf numFmtId="1" fontId="3" fillId="0" borderId="56" xfId="0" applyNumberFormat="1" applyFont="1" applyFill="1" applyBorder="1"/>
    <xf numFmtId="1" fontId="3" fillId="0" borderId="57" xfId="0" applyNumberFormat="1" applyFont="1" applyFill="1" applyBorder="1"/>
    <xf numFmtId="1" fontId="0" fillId="0" borderId="41" xfId="0" applyNumberFormat="1" applyFill="1" applyBorder="1"/>
    <xf numFmtId="1" fontId="0" fillId="0" borderId="57" xfId="0" applyNumberFormat="1" applyFill="1" applyBorder="1"/>
    <xf numFmtId="1" fontId="3" fillId="0" borderId="31" xfId="0" applyNumberFormat="1" applyFont="1" applyFill="1" applyBorder="1"/>
    <xf numFmtId="1" fontId="3" fillId="0" borderId="32" xfId="0" applyNumberFormat="1" applyFont="1" applyFill="1" applyBorder="1"/>
    <xf numFmtId="1" fontId="4" fillId="0" borderId="4" xfId="0" applyNumberFormat="1" applyFont="1" applyBorder="1"/>
    <xf numFmtId="1" fontId="3" fillId="0" borderId="33" xfId="0" applyNumberFormat="1" applyFont="1" applyBorder="1"/>
    <xf numFmtId="0" fontId="3" fillId="0" borderId="13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1" fontId="7" fillId="0" borderId="7" xfId="0" applyNumberFormat="1" applyFont="1" applyFill="1" applyBorder="1"/>
    <xf numFmtId="1" fontId="7" fillId="0" borderId="8" xfId="0" applyNumberFormat="1" applyFont="1" applyBorder="1"/>
    <xf numFmtId="1" fontId="6" fillId="0" borderId="6" xfId="0" applyNumberFormat="1" applyFont="1" applyFill="1" applyBorder="1"/>
    <xf numFmtId="0" fontId="0" fillId="2" borderId="0" xfId="0" applyFont="1" applyFill="1"/>
    <xf numFmtId="0" fontId="0" fillId="2" borderId="0" xfId="0" applyFill="1"/>
    <xf numFmtId="1" fontId="3" fillId="0" borderId="22" xfId="0" applyNumberFormat="1" applyFont="1" applyFill="1" applyBorder="1" applyAlignment="1">
      <alignment wrapText="1"/>
    </xf>
    <xf numFmtId="1" fontId="3" fillId="0" borderId="44" xfId="0" applyNumberFormat="1" applyFont="1" applyFill="1" applyBorder="1" applyAlignment="1">
      <alignment wrapText="1"/>
    </xf>
    <xf numFmtId="1" fontId="3" fillId="0" borderId="20" xfId="0" applyNumberFormat="1" applyFont="1" applyFill="1" applyBorder="1" applyAlignment="1">
      <alignment wrapText="1"/>
    </xf>
    <xf numFmtId="1" fontId="6" fillId="0" borderId="7" xfId="0" applyNumberFormat="1" applyFont="1" applyFill="1" applyBorder="1"/>
    <xf numFmtId="1" fontId="4" fillId="0" borderId="41" xfId="0" applyNumberFormat="1" applyFont="1" applyFill="1" applyBorder="1" applyAlignment="1">
      <alignment wrapText="1"/>
    </xf>
    <xf numFmtId="1" fontId="3" fillId="0" borderId="41" xfId="0" applyNumberFormat="1" applyFont="1" applyFill="1" applyBorder="1"/>
    <xf numFmtId="1" fontId="3" fillId="0" borderId="58" xfId="0" applyNumberFormat="1" applyFont="1" applyFill="1" applyBorder="1"/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1" fontId="4" fillId="0" borderId="25" xfId="0" applyNumberFormat="1" applyFont="1" applyFill="1" applyBorder="1" applyAlignment="1">
      <alignment horizontal="right" vertical="center"/>
    </xf>
    <xf numFmtId="1" fontId="4" fillId="0" borderId="24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" fontId="4" fillId="0" borderId="21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 wrapText="1"/>
    </xf>
    <xf numFmtId="0" fontId="4" fillId="0" borderId="20" xfId="0" applyFont="1" applyFill="1" applyBorder="1" applyAlignment="1">
      <alignment wrapText="1"/>
    </xf>
    <xf numFmtId="0" fontId="0" fillId="0" borderId="20" xfId="0" applyFill="1" applyBorder="1"/>
    <xf numFmtId="0" fontId="0" fillId="0" borderId="19" xfId="0" applyFill="1" applyBorder="1"/>
    <xf numFmtId="1" fontId="4" fillId="0" borderId="21" xfId="0" applyNumberFormat="1" applyFont="1" applyFill="1" applyBorder="1" applyAlignment="1">
      <alignment horizontal="right" wrapText="1"/>
    </xf>
    <xf numFmtId="1" fontId="4" fillId="0" borderId="20" xfId="3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" fontId="4" fillId="0" borderId="0" xfId="0" applyNumberFormat="1" applyFont="1" applyFill="1" applyAlignment="1">
      <alignment vertical="center"/>
    </xf>
    <xf numFmtId="20" fontId="4" fillId="0" borderId="31" xfId="0" applyNumberFormat="1" applyFont="1" applyFill="1" applyBorder="1" applyAlignment="1">
      <alignment wrapText="1"/>
    </xf>
    <xf numFmtId="1" fontId="4" fillId="0" borderId="32" xfId="0" applyNumberFormat="1" applyFont="1" applyFill="1" applyBorder="1" applyAlignment="1">
      <alignment horizontal="right" wrapText="1"/>
    </xf>
    <xf numFmtId="1" fontId="4" fillId="0" borderId="31" xfId="0" applyNumberFormat="1" applyFont="1" applyFill="1" applyBorder="1" applyAlignment="1">
      <alignment horizontal="right" wrapText="1"/>
    </xf>
    <xf numFmtId="0" fontId="4" fillId="0" borderId="31" xfId="0" applyFont="1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30" xfId="0" applyFill="1" applyBorder="1" applyAlignment="1">
      <alignment wrapText="1"/>
    </xf>
    <xf numFmtId="1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Alignment="1">
      <alignment horizontal="right"/>
    </xf>
    <xf numFmtId="1" fontId="4" fillId="0" borderId="21" xfId="0" applyNumberFormat="1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right" wrapText="1"/>
    </xf>
    <xf numFmtId="0" fontId="4" fillId="0" borderId="31" xfId="0" applyFont="1" applyFill="1" applyBorder="1" applyAlignment="1">
      <alignment horizontal="right" wrapText="1"/>
    </xf>
    <xf numFmtId="20" fontId="4" fillId="0" borderId="31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1" fontId="4" fillId="0" borderId="25" xfId="0" applyNumberFormat="1" applyFont="1" applyFill="1" applyBorder="1" applyAlignment="1">
      <alignment horizontal="right" vertical="center" wrapText="1"/>
    </xf>
    <xf numFmtId="1" fontId="4" fillId="0" borderId="24" xfId="0" applyNumberFormat="1" applyFont="1" applyFill="1" applyBorder="1" applyAlignment="1">
      <alignment horizontal="right" vertical="center" wrapText="1"/>
    </xf>
    <xf numFmtId="1" fontId="4" fillId="0" borderId="2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0" fillId="0" borderId="0" xfId="0" applyFont="1"/>
    <xf numFmtId="0" fontId="0" fillId="0" borderId="0" xfId="0" quotePrefix="1" applyAlignment="1">
      <alignment horizontal="right"/>
    </xf>
    <xf numFmtId="1" fontId="0" fillId="0" borderId="0" xfId="0" applyNumberFormat="1" applyAlignment="1">
      <alignment horizontal="left" indent="3"/>
    </xf>
    <xf numFmtId="0" fontId="10" fillId="0" borderId="1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/>
    <xf numFmtId="1" fontId="10" fillId="0" borderId="0" xfId="0" applyNumberFormat="1" applyFont="1" applyFill="1"/>
    <xf numFmtId="1" fontId="10" fillId="0" borderId="15" xfId="0" applyNumberFormat="1" applyFont="1" applyFill="1" applyBorder="1"/>
    <xf numFmtId="1" fontId="10" fillId="0" borderId="18" xfId="0" applyNumberFormat="1" applyFont="1" applyFill="1" applyBorder="1"/>
    <xf numFmtId="1" fontId="10" fillId="0" borderId="17" xfId="0" applyNumberFormat="1" applyFont="1" applyFill="1" applyBorder="1"/>
    <xf numFmtId="1" fontId="10" fillId="0" borderId="16" xfId="0" applyNumberFormat="1" applyFont="1" applyFill="1" applyBorder="1"/>
    <xf numFmtId="1" fontId="10" fillId="0" borderId="5" xfId="0" applyNumberFormat="1" applyFont="1" applyFill="1" applyBorder="1"/>
    <xf numFmtId="1" fontId="10" fillId="0" borderId="14" xfId="0" applyNumberFormat="1" applyFont="1" applyFill="1" applyBorder="1"/>
    <xf numFmtId="1" fontId="10" fillId="0" borderId="13" xfId="0" applyNumberFormat="1" applyFont="1" applyFill="1" applyBorder="1"/>
    <xf numFmtId="1" fontId="10" fillId="0" borderId="12" xfId="0" applyNumberFormat="1" applyFont="1" applyFill="1" applyBorder="1"/>
    <xf numFmtId="1" fontId="10" fillId="0" borderId="22" xfId="0" applyNumberFormat="1" applyFont="1" applyFill="1" applyBorder="1"/>
    <xf numFmtId="1" fontId="10" fillId="0" borderId="21" xfId="0" applyNumberFormat="1" applyFont="1" applyFill="1" applyBorder="1"/>
    <xf numFmtId="1" fontId="10" fillId="0" borderId="20" xfId="0" applyNumberFormat="1" applyFont="1" applyFill="1" applyBorder="1"/>
    <xf numFmtId="1" fontId="10" fillId="0" borderId="19" xfId="0" applyNumberFormat="1" applyFont="1" applyFill="1" applyBorder="1"/>
    <xf numFmtId="0" fontId="10" fillId="0" borderId="22" xfId="0" applyFont="1" applyFill="1" applyBorder="1" applyAlignment="1">
      <alignment horizontal="center"/>
    </xf>
    <xf numFmtId="1" fontId="10" fillId="0" borderId="14" xfId="0" applyNumberFormat="1" applyFont="1" applyFill="1" applyBorder="1" applyAlignment="1">
      <alignment wrapText="1"/>
    </xf>
    <xf numFmtId="1" fontId="4" fillId="0" borderId="0" xfId="0" applyNumberFormat="1" applyFont="1" applyFill="1"/>
    <xf numFmtId="1" fontId="10" fillId="0" borderId="8" xfId="0" applyNumberFormat="1" applyFont="1" applyFill="1" applyBorder="1"/>
    <xf numFmtId="1" fontId="10" fillId="0" borderId="7" xfId="0" applyNumberFormat="1" applyFont="1" applyFill="1" applyBorder="1"/>
    <xf numFmtId="1" fontId="10" fillId="0" borderId="6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14" xfId="0" applyFont="1" applyFill="1" applyBorder="1" applyAlignment="1">
      <alignment wrapText="1"/>
    </xf>
    <xf numFmtId="0" fontId="10" fillId="0" borderId="15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0" borderId="6" xfId="0" applyFont="1" applyFill="1" applyBorder="1"/>
    <xf numFmtId="0" fontId="0" fillId="0" borderId="0" xfId="0" applyFill="1" applyBorder="1"/>
    <xf numFmtId="1" fontId="10" fillId="0" borderId="26" xfId="0" applyNumberFormat="1" applyFont="1" applyFill="1" applyBorder="1"/>
    <xf numFmtId="1" fontId="10" fillId="0" borderId="25" xfId="0" applyNumberFormat="1" applyFont="1" applyFill="1" applyBorder="1"/>
    <xf numFmtId="1" fontId="10" fillId="0" borderId="24" xfId="0" applyNumberFormat="1" applyFont="1" applyFill="1" applyBorder="1"/>
    <xf numFmtId="1" fontId="10" fillId="0" borderId="23" xfId="0" applyNumberFormat="1" applyFont="1" applyFill="1" applyBorder="1"/>
    <xf numFmtId="0" fontId="10" fillId="0" borderId="26" xfId="0" applyFont="1" applyFill="1" applyBorder="1" applyAlignment="1">
      <alignment horizontal="center"/>
    </xf>
    <xf numFmtId="0" fontId="10" fillId="0" borderId="0" xfId="0" applyFont="1" applyFill="1" applyBorder="1"/>
    <xf numFmtId="1" fontId="10" fillId="0" borderId="27" xfId="0" applyNumberFormat="1" applyFont="1" applyFill="1" applyBorder="1"/>
    <xf numFmtId="0" fontId="4" fillId="0" borderId="0" xfId="0" applyFont="1" applyFill="1" applyBorder="1"/>
  </cellXfs>
  <cellStyles count="4">
    <cellStyle name="Followed Hyperlink" xfId="2" builtinId="9" hidden="1"/>
    <cellStyle name="Hyperlink" xfId="1" builtinId="8" hidden="1"/>
    <cellStyle name="Normal" xfId="0" builtinId="0"/>
    <cellStyle name="Normal 2 2" xfId="3" xr:uid="{B3AFC216-6F0D-D84B-B02A-8CB930E5E2FE}"/>
  </cellStyles>
  <dxfs count="0"/>
  <tableStyles count="0" defaultTableStyle="TableStyleMedium2" defaultPivotStyle="PivotStyleLight16"/>
  <colors>
    <mruColors>
      <color rgb="FFADE97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"/>
  <sheetViews>
    <sheetView workbookViewId="0">
      <selection activeCell="X8" sqref="X8"/>
    </sheetView>
  </sheetViews>
  <sheetFormatPr baseColWidth="10" defaultColWidth="8.6640625" defaultRowHeight="13" x14ac:dyDescent="0.15"/>
  <cols>
    <col min="1" max="1" width="24.6640625" bestFit="1" customWidth="1"/>
    <col min="2" max="17" width="5.6640625" customWidth="1"/>
  </cols>
  <sheetData>
    <row r="1" spans="1:9" x14ac:dyDescent="0.15">
      <c r="A1" s="1" t="s">
        <v>38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8" t="s">
        <v>30</v>
      </c>
      <c r="B3" t="s">
        <v>37</v>
      </c>
      <c r="D3" s="2"/>
    </row>
    <row r="4" spans="1:9" x14ac:dyDescent="0.15">
      <c r="A4" s="8" t="s">
        <v>39</v>
      </c>
      <c r="B4" t="s">
        <v>59</v>
      </c>
      <c r="D4" s="2"/>
    </row>
    <row r="5" spans="1:9" x14ac:dyDescent="0.15">
      <c r="A5" s="8" t="s">
        <v>40</v>
      </c>
      <c r="B5" t="s">
        <v>59</v>
      </c>
      <c r="D5" s="2"/>
    </row>
  </sheetData>
  <phoneticPr fontId="5" type="noConversion"/>
  <pageMargins left="0" right="0" top="0.19685039370078741" bottom="0" header="0" footer="0"/>
  <pageSetup paperSize="9" scale="95" orientation="portrait" horizont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02173-821A-D34C-918F-3A5361C375B5}">
  <dimension ref="A1:S328"/>
  <sheetViews>
    <sheetView topLeftCell="A106" zoomScaleNormal="100" workbookViewId="0">
      <selection activeCell="A9" sqref="A9"/>
    </sheetView>
  </sheetViews>
  <sheetFormatPr baseColWidth="10" defaultColWidth="9.1640625" defaultRowHeight="13" x14ac:dyDescent="0.15"/>
  <cols>
    <col min="1" max="1" width="13.5" style="30" customWidth="1"/>
    <col min="2" max="17" width="5.6640625" style="30" customWidth="1"/>
    <col min="18" max="16384" width="9.1640625" style="30"/>
  </cols>
  <sheetData>
    <row r="1" spans="1:18" x14ac:dyDescent="0.15">
      <c r="A1" s="28" t="s">
        <v>207</v>
      </c>
      <c r="B1" s="28"/>
      <c r="C1" s="29"/>
      <c r="D1" s="29"/>
      <c r="F1" s="28" t="s">
        <v>0</v>
      </c>
      <c r="I1" s="38" t="s">
        <v>224</v>
      </c>
    </row>
    <row r="2" spans="1:18" x14ac:dyDescent="0.15">
      <c r="A2" s="28"/>
      <c r="B2" s="28"/>
      <c r="C2" s="29"/>
      <c r="D2" s="29"/>
      <c r="F2" s="28"/>
      <c r="I2" s="38"/>
    </row>
    <row r="3" spans="1:18" ht="14" thickBot="1" x14ac:dyDescent="0.2">
      <c r="A3" s="28"/>
      <c r="B3" s="28" t="str">
        <f>Upland_Glenmore!B3</f>
        <v>Average Mon-Fri March 2016</v>
      </c>
      <c r="D3" s="29"/>
    </row>
    <row r="4" spans="1:18" x14ac:dyDescent="0.15">
      <c r="A4" s="39"/>
      <c r="B4" s="31" t="s">
        <v>2</v>
      </c>
      <c r="C4" s="32"/>
      <c r="D4" s="32"/>
      <c r="E4" s="40"/>
      <c r="F4" s="31" t="s">
        <v>3</v>
      </c>
      <c r="G4" s="32"/>
      <c r="H4" s="32"/>
      <c r="I4" s="40"/>
      <c r="J4" s="31" t="s">
        <v>4</v>
      </c>
      <c r="K4" s="32"/>
      <c r="L4" s="32"/>
      <c r="M4" s="40"/>
      <c r="N4" s="31" t="s">
        <v>5</v>
      </c>
      <c r="O4" s="32"/>
      <c r="P4" s="32"/>
      <c r="Q4" s="40"/>
      <c r="R4" s="41" t="s">
        <v>35</v>
      </c>
    </row>
    <row r="5" spans="1:18" s="264" customFormat="1" ht="14" thickBot="1" x14ac:dyDescent="0.2">
      <c r="A5" s="42"/>
      <c r="B5" s="290"/>
      <c r="C5" s="34" t="s">
        <v>223</v>
      </c>
      <c r="D5" s="289"/>
      <c r="E5" s="288"/>
      <c r="F5" s="290"/>
      <c r="G5" s="34" t="s">
        <v>222</v>
      </c>
      <c r="H5" s="289"/>
      <c r="I5" s="288"/>
      <c r="J5" s="290"/>
      <c r="K5" s="34" t="s">
        <v>221</v>
      </c>
      <c r="L5" s="289"/>
      <c r="M5" s="288"/>
      <c r="N5" s="290"/>
      <c r="O5" s="34" t="s">
        <v>220</v>
      </c>
      <c r="P5" s="289"/>
      <c r="Q5" s="288"/>
      <c r="R5" s="285"/>
    </row>
    <row r="6" spans="1:18" s="48" customFormat="1" ht="11" x14ac:dyDescent="0.15">
      <c r="A6" s="45"/>
      <c r="B6" s="35" t="s">
        <v>6</v>
      </c>
      <c r="C6" s="36" t="s">
        <v>7</v>
      </c>
      <c r="D6" s="36" t="s">
        <v>8</v>
      </c>
      <c r="E6" s="46" t="s">
        <v>9</v>
      </c>
      <c r="F6" s="35" t="s">
        <v>6</v>
      </c>
      <c r="G6" s="36" t="s">
        <v>7</v>
      </c>
      <c r="H6" s="36" t="s">
        <v>8</v>
      </c>
      <c r="I6" s="46" t="s">
        <v>9</v>
      </c>
      <c r="J6" s="35" t="s">
        <v>6</v>
      </c>
      <c r="K6" s="36" t="s">
        <v>7</v>
      </c>
      <c r="L6" s="36" t="s">
        <v>8</v>
      </c>
      <c r="M6" s="46" t="s">
        <v>9</v>
      </c>
      <c r="N6" s="35" t="s">
        <v>6</v>
      </c>
      <c r="O6" s="36" t="s">
        <v>7</v>
      </c>
      <c r="P6" s="36" t="s">
        <v>8</v>
      </c>
      <c r="Q6" s="46" t="s">
        <v>9</v>
      </c>
      <c r="R6" s="47"/>
    </row>
    <row r="7" spans="1:18" s="264" customFormat="1" x14ac:dyDescent="0.15">
      <c r="A7" s="42"/>
      <c r="B7" s="24"/>
      <c r="C7" s="25"/>
      <c r="D7" s="25"/>
      <c r="E7" s="49"/>
      <c r="F7" s="24"/>
      <c r="G7" s="25"/>
      <c r="H7" s="25"/>
      <c r="I7" s="49"/>
      <c r="J7" s="24"/>
      <c r="K7" s="25"/>
      <c r="L7" s="25"/>
      <c r="M7" s="49"/>
      <c r="N7" s="24"/>
      <c r="O7" s="25"/>
      <c r="P7" s="25"/>
      <c r="Q7" s="286"/>
      <c r="R7" s="285"/>
    </row>
    <row r="8" spans="1:18" s="264" customFormat="1" x14ac:dyDescent="0.15">
      <c r="A8" s="278" t="s">
        <v>158</v>
      </c>
      <c r="B8" s="277">
        <f>+(B33+B58+B83+B108+B133)/5</f>
        <v>3</v>
      </c>
      <c r="C8" s="276">
        <f>+(C33+C58+C83+C108+C133)/5</f>
        <v>0</v>
      </c>
      <c r="D8" s="276">
        <f>+(D33+D58+D83+D108+D133)/5</f>
        <v>0</v>
      </c>
      <c r="E8" s="275">
        <f>SUM(B8:D8)</f>
        <v>3</v>
      </c>
      <c r="F8" s="277">
        <f>+(F33+F58+F83+F108+F133)/5</f>
        <v>0</v>
      </c>
      <c r="G8" s="276">
        <f>+(G33+G58+G83+G108+G133)/5</f>
        <v>1.2</v>
      </c>
      <c r="H8" s="276">
        <f>+(H33+H58+H83+H108+H133)/5</f>
        <v>0</v>
      </c>
      <c r="I8" s="275">
        <f>SUM(F8:H8)</f>
        <v>1.2</v>
      </c>
      <c r="J8" s="277">
        <f>+(J33+J58+J83+J108+J133)/5</f>
        <v>0.6</v>
      </c>
      <c r="K8" s="276">
        <f>+(K33+K58+K83+K108+K133)/5</f>
        <v>4.4000000000000004</v>
      </c>
      <c r="L8" s="276">
        <f>+(L33+L58+L83+L108+L133)/5</f>
        <v>0</v>
      </c>
      <c r="M8" s="275">
        <f>SUM(J8:L8)</f>
        <v>5</v>
      </c>
      <c r="N8" s="277">
        <f>+(N33+N58+N83+N108+N133)/5</f>
        <v>0</v>
      </c>
      <c r="O8" s="276">
        <f>+(O33+O58+O83+O108+O133)/5</f>
        <v>0.6</v>
      </c>
      <c r="P8" s="276">
        <f>+(P33+P58+P83+P108+P133)/5</f>
        <v>9.4</v>
      </c>
      <c r="Q8" s="275">
        <f>SUM(N8:P8)</f>
        <v>10</v>
      </c>
      <c r="R8" s="274">
        <f>+(R33+R58+R83+R108+R133)/5</f>
        <v>19.2</v>
      </c>
    </row>
    <row r="9" spans="1:18" s="264" customFormat="1" x14ac:dyDescent="0.15">
      <c r="A9" s="278" t="s">
        <v>157</v>
      </c>
      <c r="B9" s="277">
        <f>+(B34+B59+B84+B109+B134)/5</f>
        <v>5.8</v>
      </c>
      <c r="C9" s="276">
        <f>+(C34+C59+C84+C109+C134)/5</f>
        <v>0.2</v>
      </c>
      <c r="D9" s="276">
        <f>+(D34+D59+D84+D109+D134)/5</f>
        <v>0</v>
      </c>
      <c r="E9" s="275">
        <f>SUM(B9:D9)</f>
        <v>6</v>
      </c>
      <c r="F9" s="277">
        <f>+(F34+F59+F84+F109+F134)/5</f>
        <v>0</v>
      </c>
      <c r="G9" s="276">
        <f>+(G34+G59+G84+G109+G134)/5</f>
        <v>0.8</v>
      </c>
      <c r="H9" s="276">
        <f>+(H34+H59+H84+H109+H134)/5</f>
        <v>0</v>
      </c>
      <c r="I9" s="275">
        <f>SUM(F9:H9)</f>
        <v>0.8</v>
      </c>
      <c r="J9" s="277">
        <f>+(J34+J59+J84+J109+J134)/5</f>
        <v>0.4</v>
      </c>
      <c r="K9" s="276">
        <f>+(K34+K59+K84+K109+K134)/5</f>
        <v>4</v>
      </c>
      <c r="L9" s="276">
        <f>+(L34+L59+L84+L109+L134)/5</f>
        <v>0</v>
      </c>
      <c r="M9" s="275">
        <f>SUM(J9:L9)</f>
        <v>4.4000000000000004</v>
      </c>
      <c r="N9" s="277">
        <f>+(N34+N59+N84+N109+N134)/5</f>
        <v>0</v>
      </c>
      <c r="O9" s="276">
        <f>+(O34+O59+O84+O109+O134)/5</f>
        <v>1.4</v>
      </c>
      <c r="P9" s="276">
        <f>+(P34+P59+P84+P109+P134)/5</f>
        <v>13.2</v>
      </c>
      <c r="Q9" s="275">
        <f>SUM(N9:P9)</f>
        <v>14.6</v>
      </c>
      <c r="R9" s="274">
        <f>+(R34+R59+R84+R109+R134)/5</f>
        <v>25.8</v>
      </c>
    </row>
    <row r="10" spans="1:18" s="264" customFormat="1" x14ac:dyDescent="0.15">
      <c r="A10" s="278" t="s">
        <v>156</v>
      </c>
      <c r="B10" s="277">
        <f>+(B35+B60+B85+B110+B135)/5</f>
        <v>3.6</v>
      </c>
      <c r="C10" s="276">
        <f>+(C35+C60+C85+C110+C135)/5</f>
        <v>0.2</v>
      </c>
      <c r="D10" s="276">
        <f>+(D35+D60+D85+D110+D135)/5</f>
        <v>0</v>
      </c>
      <c r="E10" s="275">
        <f>SUM(B10:D10)</f>
        <v>3.8000000000000003</v>
      </c>
      <c r="F10" s="277">
        <f>+(F35+F60+F85+F110+F135)/5</f>
        <v>0</v>
      </c>
      <c r="G10" s="276">
        <f>+(G35+G60+G85+G110+G135)/5</f>
        <v>3.6</v>
      </c>
      <c r="H10" s="276">
        <f>+(H35+H60+H85+H110+H135)/5</f>
        <v>0.4</v>
      </c>
      <c r="I10" s="275">
        <f>SUM(F10:H10)</f>
        <v>4</v>
      </c>
      <c r="J10" s="277">
        <f>+(J35+J60+J85+J110+J135)/5</f>
        <v>0</v>
      </c>
      <c r="K10" s="276">
        <f>+(K35+K60+K85+K110+K135)/5</f>
        <v>10</v>
      </c>
      <c r="L10" s="276">
        <f>+(L35+L60+L85+L110+L135)/5</f>
        <v>0</v>
      </c>
      <c r="M10" s="275">
        <f>SUM(J10:L10)</f>
        <v>10</v>
      </c>
      <c r="N10" s="277">
        <f>+(N35+N60+N85+N110+N135)/5</f>
        <v>0</v>
      </c>
      <c r="O10" s="276">
        <f>+(O35+O60+O85+O110+O135)/5</f>
        <v>2</v>
      </c>
      <c r="P10" s="276">
        <f>+(P35+P60+P85+P110+P135)/5</f>
        <v>21.2</v>
      </c>
      <c r="Q10" s="275">
        <f>SUM(N10:P10)</f>
        <v>23.2</v>
      </c>
      <c r="R10" s="274">
        <f>+(R35+R60+R85+R110+R135)/5</f>
        <v>41</v>
      </c>
    </row>
    <row r="11" spans="1:18" s="264" customFormat="1" x14ac:dyDescent="0.15">
      <c r="A11" s="278" t="s">
        <v>155</v>
      </c>
      <c r="B11" s="277">
        <f>+(B36+B61+B86+B111+B136)/5</f>
        <v>6.6</v>
      </c>
      <c r="C11" s="276">
        <f>+(C36+C61+C86+C111+C136)/5</f>
        <v>0</v>
      </c>
      <c r="D11" s="276">
        <f>+(D36+D61+D86+D111+D136)/5</f>
        <v>0</v>
      </c>
      <c r="E11" s="275">
        <f>SUM(B11:D11)</f>
        <v>6.6</v>
      </c>
      <c r="F11" s="277">
        <f>+(F36+F61+F86+F111+F136)/5</f>
        <v>0.4</v>
      </c>
      <c r="G11" s="276">
        <f>+(G36+G61+G86+G111+G136)/5</f>
        <v>3</v>
      </c>
      <c r="H11" s="276">
        <f>+(H36+H61+H86+H111+H136)/5</f>
        <v>0.2</v>
      </c>
      <c r="I11" s="275">
        <f>SUM(F11:H11)</f>
        <v>3.6</v>
      </c>
      <c r="J11" s="277">
        <f>+(J36+J61+J86+J111+J136)/5</f>
        <v>0.8</v>
      </c>
      <c r="K11" s="276">
        <f>+(K36+K61+K86+K111+K136)/5</f>
        <v>11.4</v>
      </c>
      <c r="L11" s="276">
        <f>+(L36+L61+L86+L111+L136)/5</f>
        <v>0</v>
      </c>
      <c r="M11" s="275">
        <f>SUM(J11:L11)</f>
        <v>12.200000000000001</v>
      </c>
      <c r="N11" s="277">
        <f>+(N36+N61+N86+N111+N136)/5</f>
        <v>0</v>
      </c>
      <c r="O11" s="276">
        <f>+(O36+O61+O86+O111+O136)/5</f>
        <v>1.4</v>
      </c>
      <c r="P11" s="276">
        <f>+(P36+P61+P86+P111+P136)/5</f>
        <v>35</v>
      </c>
      <c r="Q11" s="275">
        <f>SUM(N11:P11)</f>
        <v>36.4</v>
      </c>
      <c r="R11" s="274">
        <f>+(R36+R61+R86+R111+R136)/5</f>
        <v>58.8</v>
      </c>
    </row>
    <row r="12" spans="1:18" s="264" customFormat="1" x14ac:dyDescent="0.15">
      <c r="A12" s="278" t="s">
        <v>154</v>
      </c>
      <c r="B12" s="277">
        <f>+(B37+B62+B87+B112+B137)/5</f>
        <v>3.8</v>
      </c>
      <c r="C12" s="276">
        <f>+(C37+C62+C87+C112+C137)/5</f>
        <v>0</v>
      </c>
      <c r="D12" s="276">
        <f>+(D37+D62+D87+D112+D137)/5</f>
        <v>0</v>
      </c>
      <c r="E12" s="275">
        <f>SUM(B12:D12)</f>
        <v>3.8</v>
      </c>
      <c r="F12" s="277">
        <f>+(F37+F62+F87+F112+F137)/5</f>
        <v>0.4</v>
      </c>
      <c r="G12" s="276">
        <f>+(G37+G62+G87+G112+G137)/5</f>
        <v>3</v>
      </c>
      <c r="H12" s="276">
        <f>+(H37+H62+H87+H112+H137)/5</f>
        <v>0</v>
      </c>
      <c r="I12" s="275">
        <f>SUM(F12:H12)</f>
        <v>3.4</v>
      </c>
      <c r="J12" s="277">
        <f>+(J37+J62+J87+J112+J137)/5</f>
        <v>0.4</v>
      </c>
      <c r="K12" s="276">
        <f>+(K37+K62+K87+K112+K137)/5</f>
        <v>16.8</v>
      </c>
      <c r="L12" s="276">
        <f>+(L37+L62+L87+L112+L137)/5</f>
        <v>0</v>
      </c>
      <c r="M12" s="275">
        <f>SUM(J12:L12)</f>
        <v>17.2</v>
      </c>
      <c r="N12" s="277">
        <f>+(N37+N62+N87+N112+N137)/5</f>
        <v>0</v>
      </c>
      <c r="O12" s="276">
        <f>+(O37+O62+O87+O112+O137)/5</f>
        <v>2.4</v>
      </c>
      <c r="P12" s="276">
        <f>+(P37+P62+P87+P112+P137)/5</f>
        <v>34.4</v>
      </c>
      <c r="Q12" s="275">
        <f>SUM(N12:P12)</f>
        <v>36.799999999999997</v>
      </c>
      <c r="R12" s="274">
        <f>+(R37+R62+R87+R112+R137)/5</f>
        <v>61.2</v>
      </c>
    </row>
    <row r="13" spans="1:18" s="264" customFormat="1" x14ac:dyDescent="0.15">
      <c r="A13" s="278" t="s">
        <v>153</v>
      </c>
      <c r="B13" s="277">
        <f>+(B38+B63+B88+B113+B138)/5</f>
        <v>4.5999999999999996</v>
      </c>
      <c r="C13" s="276">
        <f>+(C38+C63+C88+C113+C138)/5</f>
        <v>0</v>
      </c>
      <c r="D13" s="276">
        <f>+(D38+D63+D88+D113+D138)/5</f>
        <v>0</v>
      </c>
      <c r="E13" s="275">
        <f>SUM(B13:D13)</f>
        <v>4.5999999999999996</v>
      </c>
      <c r="F13" s="277">
        <f>+(F38+F63+F88+F113+F138)/5</f>
        <v>0.8</v>
      </c>
      <c r="G13" s="276">
        <f>+(G38+G63+G88+G113+G138)/5</f>
        <v>2</v>
      </c>
      <c r="H13" s="276">
        <f>+(H38+H63+H88+H113+H138)/5</f>
        <v>0.2</v>
      </c>
      <c r="I13" s="275">
        <f>SUM(F13:H13)</f>
        <v>3</v>
      </c>
      <c r="J13" s="277">
        <f>+(J38+J63+J88+J113+J138)/5</f>
        <v>0.4</v>
      </c>
      <c r="K13" s="276">
        <f>+(K38+K63+K88+K113+K138)/5</f>
        <v>14.4</v>
      </c>
      <c r="L13" s="276">
        <f>+(L38+L63+L88+L113+L138)/5</f>
        <v>0</v>
      </c>
      <c r="M13" s="275">
        <f>SUM(J13:L13)</f>
        <v>14.8</v>
      </c>
      <c r="N13" s="277">
        <f>+(N38+N63+N88+N113+N138)/5</f>
        <v>0</v>
      </c>
      <c r="O13" s="276">
        <f>+(O38+O63+O88+O113+O138)/5</f>
        <v>2.4</v>
      </c>
      <c r="P13" s="276">
        <f>+(P38+P63+P88+P113+P138)/5</f>
        <v>45.2</v>
      </c>
      <c r="Q13" s="275">
        <f>SUM(N13:P13)</f>
        <v>47.6</v>
      </c>
      <c r="R13" s="274">
        <f>+(R38+R63+R88+R113+R138)/5</f>
        <v>70</v>
      </c>
    </row>
    <row r="14" spans="1:18" s="264" customFormat="1" x14ac:dyDescent="0.15">
      <c r="A14" s="278" t="s">
        <v>152</v>
      </c>
      <c r="B14" s="277">
        <f>+(B39+B64+B89+B114+B139)/5</f>
        <v>2.4</v>
      </c>
      <c r="C14" s="276">
        <f>+(C39+C64+C89+C114+C139)/5</f>
        <v>0</v>
      </c>
      <c r="D14" s="276">
        <f>+(D39+D64+D89+D114+D139)/5</f>
        <v>0.4</v>
      </c>
      <c r="E14" s="275">
        <f>SUM(B14:D14)</f>
        <v>2.8</v>
      </c>
      <c r="F14" s="277">
        <f>+(F39+F64+F89+F114+F139)/5</f>
        <v>0</v>
      </c>
      <c r="G14" s="276">
        <f>+(G39+G64+G89+G114+G139)/5</f>
        <v>3.4</v>
      </c>
      <c r="H14" s="276">
        <f>+(H39+H64+H89+H114+H139)/5</f>
        <v>0</v>
      </c>
      <c r="I14" s="275">
        <f>SUM(F14:H14)</f>
        <v>3.4</v>
      </c>
      <c r="J14" s="277">
        <f>+(J39+J64+J89+J114+J139)/5</f>
        <v>0.8</v>
      </c>
      <c r="K14" s="276">
        <f>+(K39+K64+K89+K114+K139)/5</f>
        <v>11.2</v>
      </c>
      <c r="L14" s="276">
        <f>+(L39+L64+L89+L114+L139)/5</f>
        <v>0</v>
      </c>
      <c r="M14" s="275">
        <f>SUM(J14:L14)</f>
        <v>12</v>
      </c>
      <c r="N14" s="277">
        <f>+(N39+N64+N89+N114+N139)/5</f>
        <v>0</v>
      </c>
      <c r="O14" s="276">
        <f>+(O39+O64+O89+O114+O139)/5</f>
        <v>3.4</v>
      </c>
      <c r="P14" s="276">
        <f>+(P39+P64+P89+P114+P139)/5</f>
        <v>33.200000000000003</v>
      </c>
      <c r="Q14" s="275">
        <f>SUM(N14:P14)</f>
        <v>36.6</v>
      </c>
      <c r="R14" s="274">
        <f>+(R39+R64+R89+R114+R139)/5</f>
        <v>54.8</v>
      </c>
    </row>
    <row r="15" spans="1:18" s="264" customFormat="1" ht="14" thickBot="1" x14ac:dyDescent="0.2">
      <c r="A15" s="278" t="s">
        <v>151</v>
      </c>
      <c r="B15" s="277">
        <f>+(B40+B65+B90+B115+B140)/5</f>
        <v>3.8</v>
      </c>
      <c r="C15" s="276">
        <f>+(C40+C65+C90+C115+C140)/5</f>
        <v>0.4</v>
      </c>
      <c r="D15" s="276">
        <f>+(D40+D65+D90+D115+D140)/5</f>
        <v>0.2</v>
      </c>
      <c r="E15" s="275">
        <f>SUM(B15:D15)</f>
        <v>4.4000000000000004</v>
      </c>
      <c r="F15" s="277">
        <f>+(F40+F65+F90+F115+F140)/5</f>
        <v>0.8</v>
      </c>
      <c r="G15" s="276">
        <f>+(G40+G65+G90+G115+G140)/5</f>
        <v>2</v>
      </c>
      <c r="H15" s="276">
        <f>+(H40+H65+H90+H115+H140)/5</f>
        <v>0</v>
      </c>
      <c r="I15" s="275">
        <f>SUM(F15:H15)</f>
        <v>2.8</v>
      </c>
      <c r="J15" s="277">
        <f>+(J40+J65+J90+J115+J140)/5</f>
        <v>0.2</v>
      </c>
      <c r="K15" s="276">
        <f>+(K40+K65+K90+K115+K140)/5</f>
        <v>9.1999999999999993</v>
      </c>
      <c r="L15" s="276">
        <f>+(L40+L65+L90+L115+L140)/5</f>
        <v>0</v>
      </c>
      <c r="M15" s="275">
        <f>SUM(J15:L15)</f>
        <v>9.3999999999999986</v>
      </c>
      <c r="N15" s="277">
        <f>+(N40+N65+N90+N115+N140)/5</f>
        <v>0</v>
      </c>
      <c r="O15" s="276">
        <f>+(O40+O65+O90+O115+O140)/5</f>
        <v>2.2000000000000002</v>
      </c>
      <c r="P15" s="276">
        <f>+(P40+P65+P90+P115+P140)/5</f>
        <v>31</v>
      </c>
      <c r="Q15" s="275">
        <f>SUM(N15:P15)</f>
        <v>33.200000000000003</v>
      </c>
      <c r="R15" s="274">
        <f>+(R40+R65+R90+R115+R140)/5</f>
        <v>49.8</v>
      </c>
    </row>
    <row r="16" spans="1:18" s="264" customFormat="1" ht="14" hidden="1" thickBot="1" x14ac:dyDescent="0.2">
      <c r="A16" s="262"/>
      <c r="B16" s="273"/>
      <c r="C16" s="272"/>
      <c r="D16" s="272"/>
      <c r="E16" s="271"/>
      <c r="F16" s="273"/>
      <c r="G16" s="272"/>
      <c r="H16" s="272"/>
      <c r="I16" s="271"/>
      <c r="J16" s="273"/>
      <c r="K16" s="272"/>
      <c r="L16" s="272"/>
      <c r="M16" s="271"/>
      <c r="N16" s="273"/>
      <c r="O16" s="272"/>
      <c r="P16" s="272"/>
      <c r="Q16" s="271"/>
      <c r="R16" s="270"/>
    </row>
    <row r="17" spans="1:18" s="264" customFormat="1" ht="14" hidden="1" thickBot="1" x14ac:dyDescent="0.2">
      <c r="A17" s="278" t="s">
        <v>219</v>
      </c>
      <c r="B17" s="277">
        <f>SUM(B8:B11)</f>
        <v>19</v>
      </c>
      <c r="C17" s="276">
        <f>SUM(C8:C11)</f>
        <v>0.4</v>
      </c>
      <c r="D17" s="276">
        <f>SUM(D8:D11)</f>
        <v>0</v>
      </c>
      <c r="E17" s="275">
        <f>SUM(E8:E11)</f>
        <v>19.399999999999999</v>
      </c>
      <c r="F17" s="277">
        <f>SUM(F8:F11)</f>
        <v>0.4</v>
      </c>
      <c r="G17" s="276">
        <f>SUM(G8:G11)</f>
        <v>8.6</v>
      </c>
      <c r="H17" s="276">
        <f>SUM(H8:H11)</f>
        <v>0.60000000000000009</v>
      </c>
      <c r="I17" s="275">
        <f>SUM(I8:I11)</f>
        <v>9.6</v>
      </c>
      <c r="J17" s="277">
        <f>SUM(J8:J11)</f>
        <v>1.8</v>
      </c>
      <c r="K17" s="276">
        <f>SUM(K8:K11)</f>
        <v>29.799999999999997</v>
      </c>
      <c r="L17" s="276">
        <f>SUM(L8:L11)</f>
        <v>0</v>
      </c>
      <c r="M17" s="275">
        <f>SUM(M8:M11)</f>
        <v>31.6</v>
      </c>
      <c r="N17" s="277">
        <f>SUM(N8:N11)</f>
        <v>0</v>
      </c>
      <c r="O17" s="276">
        <f>SUM(O8:O11)</f>
        <v>5.4</v>
      </c>
      <c r="P17" s="276">
        <f>SUM(P8:P11)</f>
        <v>78.8</v>
      </c>
      <c r="Q17" s="275">
        <f>SUM(Q8:Q11)</f>
        <v>84.199999999999989</v>
      </c>
      <c r="R17" s="274">
        <f>SUM(R8:R11)</f>
        <v>144.80000000000001</v>
      </c>
    </row>
    <row r="18" spans="1:18" s="264" customFormat="1" ht="14" hidden="1" thickBot="1" x14ac:dyDescent="0.2">
      <c r="A18" s="278" t="s">
        <v>218</v>
      </c>
      <c r="B18" s="277">
        <f>SUM(B9:B12)</f>
        <v>19.8</v>
      </c>
      <c r="C18" s="276">
        <f>SUM(C9:C12)</f>
        <v>0.4</v>
      </c>
      <c r="D18" s="276">
        <f>SUM(D9:D12)</f>
        <v>0</v>
      </c>
      <c r="E18" s="275">
        <f>SUM(E9:E12)</f>
        <v>20.2</v>
      </c>
      <c r="F18" s="277">
        <f>SUM(F9:F12)</f>
        <v>0.8</v>
      </c>
      <c r="G18" s="276">
        <f>SUM(G9:G12)</f>
        <v>10.4</v>
      </c>
      <c r="H18" s="276">
        <f>SUM(H9:H12)</f>
        <v>0.60000000000000009</v>
      </c>
      <c r="I18" s="275">
        <f>SUM(I9:I12)</f>
        <v>11.8</v>
      </c>
      <c r="J18" s="277">
        <f>SUM(J9:J12)</f>
        <v>1.6</v>
      </c>
      <c r="K18" s="276">
        <f>SUM(K9:K12)</f>
        <v>42.2</v>
      </c>
      <c r="L18" s="276">
        <f>SUM(L9:L12)</f>
        <v>0</v>
      </c>
      <c r="M18" s="275">
        <f>SUM(M9:M12)</f>
        <v>43.8</v>
      </c>
      <c r="N18" s="277">
        <f>SUM(N9:N12)</f>
        <v>0</v>
      </c>
      <c r="O18" s="276">
        <f>SUM(O9:O12)</f>
        <v>7.1999999999999993</v>
      </c>
      <c r="P18" s="276">
        <f>SUM(P9:P12)</f>
        <v>103.80000000000001</v>
      </c>
      <c r="Q18" s="275">
        <f>SUM(Q9:Q12)</f>
        <v>110.99999999999999</v>
      </c>
      <c r="R18" s="274">
        <f>SUM(R9:R12)</f>
        <v>186.8</v>
      </c>
    </row>
    <row r="19" spans="1:18" s="264" customFormat="1" ht="14" hidden="1" thickBot="1" x14ac:dyDescent="0.2">
      <c r="A19" s="278" t="s">
        <v>217</v>
      </c>
      <c r="B19" s="277">
        <f>SUM(B10:B13)</f>
        <v>18.600000000000001</v>
      </c>
      <c r="C19" s="276">
        <f>SUM(C10:C13)</f>
        <v>0.2</v>
      </c>
      <c r="D19" s="276">
        <f>SUM(D10:D13)</f>
        <v>0</v>
      </c>
      <c r="E19" s="275">
        <f>SUM(E10:E13)</f>
        <v>18.799999999999997</v>
      </c>
      <c r="F19" s="277">
        <f>SUM(F10:F13)</f>
        <v>1.6</v>
      </c>
      <c r="G19" s="276">
        <f>SUM(G10:G13)</f>
        <v>11.6</v>
      </c>
      <c r="H19" s="276">
        <f>SUM(H10:H13)</f>
        <v>0.8</v>
      </c>
      <c r="I19" s="275">
        <f>SUM(I10:I13)</f>
        <v>14</v>
      </c>
      <c r="J19" s="277">
        <f>SUM(J10:J13)</f>
        <v>1.6</v>
      </c>
      <c r="K19" s="276">
        <f>SUM(K10:K13)</f>
        <v>52.6</v>
      </c>
      <c r="L19" s="276">
        <f>SUM(L10:L13)</f>
        <v>0</v>
      </c>
      <c r="M19" s="275">
        <f>SUM(M10:M13)</f>
        <v>54.2</v>
      </c>
      <c r="N19" s="277">
        <f>SUM(N10:N13)</f>
        <v>0</v>
      </c>
      <c r="O19" s="276">
        <f>SUM(O10:O13)</f>
        <v>8.1999999999999993</v>
      </c>
      <c r="P19" s="276">
        <f>SUM(P10:P13)</f>
        <v>135.80000000000001</v>
      </c>
      <c r="Q19" s="275">
        <f>SUM(Q10:Q13)</f>
        <v>144</v>
      </c>
      <c r="R19" s="274">
        <f>SUM(R10:R13)</f>
        <v>231</v>
      </c>
    </row>
    <row r="20" spans="1:18" s="264" customFormat="1" ht="14" hidden="1" thickBot="1" x14ac:dyDescent="0.2">
      <c r="A20" s="278" t="s">
        <v>216</v>
      </c>
      <c r="B20" s="277">
        <f>SUM(B11:B14)</f>
        <v>17.399999999999999</v>
      </c>
      <c r="C20" s="276">
        <f>SUM(C11:C14)</f>
        <v>0</v>
      </c>
      <c r="D20" s="276">
        <f>SUM(D11:D14)</f>
        <v>0.4</v>
      </c>
      <c r="E20" s="275">
        <f>SUM(E11:E14)</f>
        <v>17.799999999999997</v>
      </c>
      <c r="F20" s="277">
        <f>SUM(F11:F14)</f>
        <v>1.6</v>
      </c>
      <c r="G20" s="276">
        <f>SUM(G11:G14)</f>
        <v>11.4</v>
      </c>
      <c r="H20" s="276">
        <f>SUM(H11:H14)</f>
        <v>0.4</v>
      </c>
      <c r="I20" s="275">
        <f>SUM(I11:I14)</f>
        <v>13.4</v>
      </c>
      <c r="J20" s="277">
        <f>SUM(J11:J14)</f>
        <v>2.4000000000000004</v>
      </c>
      <c r="K20" s="276">
        <f>SUM(K11:K14)</f>
        <v>53.8</v>
      </c>
      <c r="L20" s="276">
        <f>SUM(L11:L14)</f>
        <v>0</v>
      </c>
      <c r="M20" s="275">
        <f>SUM(M11:M14)</f>
        <v>56.2</v>
      </c>
      <c r="N20" s="277">
        <f>SUM(N11:N14)</f>
        <v>0</v>
      </c>
      <c r="O20" s="276">
        <f>SUM(O11:O14)</f>
        <v>9.6</v>
      </c>
      <c r="P20" s="276">
        <f>SUM(P11:P14)</f>
        <v>147.80000000000001</v>
      </c>
      <c r="Q20" s="275">
        <f>SUM(Q11:Q14)</f>
        <v>157.39999999999998</v>
      </c>
      <c r="R20" s="274">
        <f>SUM(R11:R14)</f>
        <v>244.8</v>
      </c>
    </row>
    <row r="21" spans="1:18" s="264" customFormat="1" ht="14" hidden="1" thickBot="1" x14ac:dyDescent="0.2">
      <c r="A21" s="296" t="s">
        <v>215</v>
      </c>
      <c r="B21" s="295">
        <f>SUM(B12:B15)</f>
        <v>14.599999999999998</v>
      </c>
      <c r="C21" s="294">
        <f>SUM(C12:C15)</f>
        <v>0.4</v>
      </c>
      <c r="D21" s="294">
        <f>SUM(D12:D15)</f>
        <v>0.60000000000000009</v>
      </c>
      <c r="E21" s="293">
        <f>SUM(E12:E15)</f>
        <v>15.6</v>
      </c>
      <c r="F21" s="295">
        <f>SUM(F12:F15)</f>
        <v>2</v>
      </c>
      <c r="G21" s="294">
        <f>SUM(G12:G15)</f>
        <v>10.4</v>
      </c>
      <c r="H21" s="294">
        <f>SUM(H12:H15)</f>
        <v>0.2</v>
      </c>
      <c r="I21" s="293">
        <f>SUM(I12:I15)</f>
        <v>12.600000000000001</v>
      </c>
      <c r="J21" s="295">
        <f>SUM(J12:J15)</f>
        <v>1.8</v>
      </c>
      <c r="K21" s="294">
        <f>SUM(K12:K15)</f>
        <v>51.600000000000009</v>
      </c>
      <c r="L21" s="294">
        <f>SUM(L12:L15)</f>
        <v>0</v>
      </c>
      <c r="M21" s="293">
        <f>SUM(M12:M15)</f>
        <v>53.4</v>
      </c>
      <c r="N21" s="295">
        <f>SUM(N12:N15)</f>
        <v>0</v>
      </c>
      <c r="O21" s="294">
        <f>SUM(O12:O15)</f>
        <v>10.399999999999999</v>
      </c>
      <c r="P21" s="294">
        <f>SUM(P12:P15)</f>
        <v>143.80000000000001</v>
      </c>
      <c r="Q21" s="293">
        <f>SUM(Q12:Q15)</f>
        <v>154.19999999999999</v>
      </c>
      <c r="R21" s="292">
        <f>SUM(R12:R15)</f>
        <v>235.8</v>
      </c>
    </row>
    <row r="22" spans="1:18" x14ac:dyDescent="0.15">
      <c r="A22" s="263"/>
      <c r="B22" s="86"/>
      <c r="C22" s="87"/>
      <c r="D22" s="87"/>
      <c r="E22" s="88"/>
      <c r="F22" s="86"/>
      <c r="G22" s="87"/>
      <c r="H22" s="87"/>
      <c r="I22" s="88"/>
      <c r="J22" s="86"/>
      <c r="K22" s="87"/>
      <c r="L22" s="87"/>
      <c r="M22" s="88"/>
      <c r="N22" s="86"/>
      <c r="O22" s="87"/>
      <c r="P22" s="87"/>
      <c r="Q22" s="88"/>
      <c r="R22" s="135"/>
    </row>
    <row r="23" spans="1:18" x14ac:dyDescent="0.15">
      <c r="A23" s="262" t="s">
        <v>214</v>
      </c>
      <c r="B23" s="89">
        <f>SUM(B8:B15)</f>
        <v>33.599999999999994</v>
      </c>
      <c r="C23" s="90">
        <f>SUM(C8:C15)</f>
        <v>0.8</v>
      </c>
      <c r="D23" s="90">
        <f>SUM(D8:D15)</f>
        <v>0.60000000000000009</v>
      </c>
      <c r="E23" s="91">
        <f>SUM(E8:E15)</f>
        <v>35</v>
      </c>
      <c r="F23" s="89">
        <f>SUM(F8:F15)</f>
        <v>2.4000000000000004</v>
      </c>
      <c r="G23" s="90">
        <f>SUM(G8:G15)</f>
        <v>19</v>
      </c>
      <c r="H23" s="90">
        <f>SUM(H8:H15)</f>
        <v>0.8</v>
      </c>
      <c r="I23" s="91">
        <f>SUM(I8:I15)</f>
        <v>22.2</v>
      </c>
      <c r="J23" s="89">
        <f>SUM(J8:J15)</f>
        <v>3.6000000000000005</v>
      </c>
      <c r="K23" s="90">
        <f>SUM(K8:K15)</f>
        <v>81.399999999999991</v>
      </c>
      <c r="L23" s="90">
        <f>SUM(L8:L15)</f>
        <v>0</v>
      </c>
      <c r="M23" s="91">
        <f>SUM(M8:M15)</f>
        <v>85</v>
      </c>
      <c r="N23" s="89">
        <f>SUM(N8:N15)</f>
        <v>0</v>
      </c>
      <c r="O23" s="90">
        <f>SUM(O8:O15)</f>
        <v>15.8</v>
      </c>
      <c r="P23" s="90">
        <f>SUM(P8:P15)</f>
        <v>222.59999999999997</v>
      </c>
      <c r="Q23" s="91">
        <f>SUM(Q8:Q15)</f>
        <v>238.39999999999998</v>
      </c>
      <c r="R23" s="133">
        <f>SUM(R8:R15)</f>
        <v>380.6</v>
      </c>
    </row>
    <row r="24" spans="1:18" x14ac:dyDescent="0.15">
      <c r="A24" s="262" t="s">
        <v>10</v>
      </c>
      <c r="B24" s="89">
        <f>MAX(B17:B21)</f>
        <v>19.8</v>
      </c>
      <c r="C24" s="90">
        <f>MAX(C17:C21)</f>
        <v>0.4</v>
      </c>
      <c r="D24" s="90">
        <f>MAX(D17:D21)</f>
        <v>0.60000000000000009</v>
      </c>
      <c r="E24" s="91">
        <f>MAX(E17:E21)</f>
        <v>20.2</v>
      </c>
      <c r="F24" s="89">
        <f>MAX(F17:F21)</f>
        <v>2</v>
      </c>
      <c r="G24" s="90">
        <f>MAX(G17:G21)</f>
        <v>11.6</v>
      </c>
      <c r="H24" s="90">
        <f>MAX(H17:H21)</f>
        <v>0.8</v>
      </c>
      <c r="I24" s="91">
        <f>MAX(I17:I21)</f>
        <v>14</v>
      </c>
      <c r="J24" s="89">
        <f>MAX(J17:J21)</f>
        <v>2.4000000000000004</v>
      </c>
      <c r="K24" s="90">
        <f>MAX(K17:K21)</f>
        <v>53.8</v>
      </c>
      <c r="L24" s="90">
        <f>MAX(L17:L21)</f>
        <v>0</v>
      </c>
      <c r="M24" s="91">
        <f>MAX(M17:M21)</f>
        <v>56.2</v>
      </c>
      <c r="N24" s="89">
        <f>MAX(N17:N21)</f>
        <v>0</v>
      </c>
      <c r="O24" s="90">
        <f>MAX(O17:O21)</f>
        <v>10.399999999999999</v>
      </c>
      <c r="P24" s="90">
        <f>MAX(P17:P21)</f>
        <v>147.80000000000001</v>
      </c>
      <c r="Q24" s="91">
        <f>MAX(Q17:Q21)</f>
        <v>157.39999999999998</v>
      </c>
      <c r="R24" s="133">
        <f>MAX(R17:R21)</f>
        <v>244.8</v>
      </c>
    </row>
    <row r="25" spans="1:18" x14ac:dyDescent="0.15">
      <c r="A25" s="262" t="s">
        <v>11</v>
      </c>
      <c r="B25" s="89">
        <f>SUM(B8:B15)/2</f>
        <v>16.799999999999997</v>
      </c>
      <c r="C25" s="90">
        <f>SUM(C8:C15)/2</f>
        <v>0.4</v>
      </c>
      <c r="D25" s="90">
        <f>SUM(D8:D15)/2</f>
        <v>0.30000000000000004</v>
      </c>
      <c r="E25" s="91">
        <f>SUM(E8:E15)/2</f>
        <v>17.5</v>
      </c>
      <c r="F25" s="89">
        <f>SUM(F8:F15)/2</f>
        <v>1.2000000000000002</v>
      </c>
      <c r="G25" s="90">
        <f>SUM(G8:G15)/2</f>
        <v>9.5</v>
      </c>
      <c r="H25" s="90">
        <f>SUM(H8:H15)/2</f>
        <v>0.4</v>
      </c>
      <c r="I25" s="91">
        <f>SUM(I8:I15)/2</f>
        <v>11.1</v>
      </c>
      <c r="J25" s="89">
        <f>SUM(J8:J15)/2</f>
        <v>1.8000000000000003</v>
      </c>
      <c r="K25" s="90">
        <f>SUM(K8:K15)/2</f>
        <v>40.699999999999996</v>
      </c>
      <c r="L25" s="90">
        <f>SUM(L8:L15)/2</f>
        <v>0</v>
      </c>
      <c r="M25" s="91">
        <f>SUM(M8:M15)/2</f>
        <v>42.5</v>
      </c>
      <c r="N25" s="89">
        <f>SUM(N8:N15)/2</f>
        <v>0</v>
      </c>
      <c r="O25" s="90">
        <f>SUM(O8:O15)/2</f>
        <v>7.9</v>
      </c>
      <c r="P25" s="90">
        <f>SUM(P8:P15)/2</f>
        <v>111.29999999999998</v>
      </c>
      <c r="Q25" s="91">
        <f>SUM(Q8:Q15)/2</f>
        <v>119.19999999999999</v>
      </c>
      <c r="R25" s="133">
        <f>SUM(R8:R15)/2</f>
        <v>190.3</v>
      </c>
    </row>
    <row r="26" spans="1:18" ht="14" thickBot="1" x14ac:dyDescent="0.2">
      <c r="A26" s="261"/>
      <c r="B26" s="92"/>
      <c r="C26" s="93"/>
      <c r="D26" s="93"/>
      <c r="E26" s="94"/>
      <c r="F26" s="92"/>
      <c r="G26" s="93"/>
      <c r="H26" s="93"/>
      <c r="I26" s="94"/>
      <c r="J26" s="92"/>
      <c r="K26" s="93"/>
      <c r="L26" s="93"/>
      <c r="M26" s="94"/>
      <c r="N26" s="92"/>
      <c r="O26" s="93"/>
      <c r="P26" s="93"/>
      <c r="Q26" s="94"/>
      <c r="R26" s="95"/>
    </row>
    <row r="27" spans="1:18" x14ac:dyDescent="0.15">
      <c r="A27" s="284"/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</row>
    <row r="28" spans="1:18" ht="14" thickBot="1" x14ac:dyDescent="0.2">
      <c r="A28" s="28"/>
      <c r="B28" s="28" t="str">
        <f>Upland_Glenmore!B28</f>
        <v>Monday 29 February 2016</v>
      </c>
      <c r="D28" s="29"/>
      <c r="H28" s="28" t="str">
        <f>'cycle (2)'!B5</f>
        <v>Fine and Dry</v>
      </c>
    </row>
    <row r="29" spans="1:18" x14ac:dyDescent="0.15">
      <c r="A29" s="39"/>
      <c r="B29" s="31" t="s">
        <v>2</v>
      </c>
      <c r="C29" s="32"/>
      <c r="D29" s="32"/>
      <c r="E29" s="40"/>
      <c r="F29" s="31" t="s">
        <v>3</v>
      </c>
      <c r="G29" s="32"/>
      <c r="H29" s="32"/>
      <c r="I29" s="40"/>
      <c r="J29" s="31" t="s">
        <v>4</v>
      </c>
      <c r="K29" s="32"/>
      <c r="L29" s="32"/>
      <c r="M29" s="40"/>
      <c r="N29" s="31" t="s">
        <v>5</v>
      </c>
      <c r="O29" s="32"/>
      <c r="P29" s="32"/>
      <c r="Q29" s="40"/>
      <c r="R29" s="41" t="s">
        <v>35</v>
      </c>
    </row>
    <row r="30" spans="1:18" s="264" customFormat="1" ht="14" thickBot="1" x14ac:dyDescent="0.2">
      <c r="A30" s="42"/>
      <c r="B30" s="290"/>
      <c r="C30" s="34" t="str">
        <f>C5</f>
        <v>Adelaide (N)</v>
      </c>
      <c r="D30" s="289"/>
      <c r="E30" s="288"/>
      <c r="F30" s="290"/>
      <c r="G30" s="34" t="str">
        <f>G5</f>
        <v>John</v>
      </c>
      <c r="H30" s="289"/>
      <c r="I30" s="288"/>
      <c r="J30" s="290"/>
      <c r="K30" s="34" t="str">
        <f>K5</f>
        <v>Adelaide (S)</v>
      </c>
      <c r="L30" s="289"/>
      <c r="M30" s="288"/>
      <c r="N30" s="290"/>
      <c r="O30" s="34" t="str">
        <f>O5</f>
        <v>Riddiford</v>
      </c>
      <c r="P30" s="289"/>
      <c r="Q30" s="288"/>
      <c r="R30" s="287"/>
    </row>
    <row r="31" spans="1:18" s="48" customFormat="1" ht="11" x14ac:dyDescent="0.15">
      <c r="A31" s="45"/>
      <c r="B31" s="35" t="s">
        <v>6</v>
      </c>
      <c r="C31" s="36" t="s">
        <v>7</v>
      </c>
      <c r="D31" s="36" t="s">
        <v>8</v>
      </c>
      <c r="E31" s="46" t="s">
        <v>9</v>
      </c>
      <c r="F31" s="35" t="s">
        <v>6</v>
      </c>
      <c r="G31" s="36" t="s">
        <v>7</v>
      </c>
      <c r="H31" s="36" t="s">
        <v>8</v>
      </c>
      <c r="I31" s="46" t="s">
        <v>9</v>
      </c>
      <c r="J31" s="35" t="s">
        <v>6</v>
      </c>
      <c r="K31" s="36" t="s">
        <v>7</v>
      </c>
      <c r="L31" s="36" t="s">
        <v>8</v>
      </c>
      <c r="M31" s="46" t="s">
        <v>9</v>
      </c>
      <c r="N31" s="35" t="s">
        <v>6</v>
      </c>
      <c r="O31" s="36" t="s">
        <v>7</v>
      </c>
      <c r="P31" s="36" t="s">
        <v>8</v>
      </c>
      <c r="Q31" s="46" t="s">
        <v>9</v>
      </c>
      <c r="R31" s="47"/>
    </row>
    <row r="32" spans="1:18" s="264" customFormat="1" x14ac:dyDescent="0.15">
      <c r="A32" s="42"/>
      <c r="B32" s="24"/>
      <c r="C32" s="25"/>
      <c r="D32" s="25"/>
      <c r="E32" s="49"/>
      <c r="F32" s="24"/>
      <c r="G32" s="25"/>
      <c r="H32" s="25"/>
      <c r="I32" s="49"/>
      <c r="J32" s="24"/>
      <c r="K32" s="25"/>
      <c r="L32" s="25"/>
      <c r="M32" s="49"/>
      <c r="N32" s="24"/>
      <c r="O32" s="25"/>
      <c r="P32" s="25"/>
      <c r="Q32" s="286"/>
      <c r="R32" s="285"/>
    </row>
    <row r="33" spans="1:19" s="264" customFormat="1" x14ac:dyDescent="0.15">
      <c r="A33" s="278" t="s">
        <v>158</v>
      </c>
      <c r="B33" s="277">
        <v>5</v>
      </c>
      <c r="C33" s="276"/>
      <c r="D33" s="276"/>
      <c r="E33" s="275">
        <f>SUM(B33:D33)</f>
        <v>5</v>
      </c>
      <c r="F33" s="277"/>
      <c r="G33" s="276">
        <v>2</v>
      </c>
      <c r="H33" s="276"/>
      <c r="I33" s="275">
        <f>SUM(F33:H33)</f>
        <v>2</v>
      </c>
      <c r="J33" s="277"/>
      <c r="K33" s="276">
        <v>2</v>
      </c>
      <c r="L33" s="276"/>
      <c r="M33" s="275">
        <f>SUM(J33:L33)</f>
        <v>2</v>
      </c>
      <c r="N33" s="277"/>
      <c r="O33" s="276"/>
      <c r="P33" s="276">
        <v>4</v>
      </c>
      <c r="Q33" s="275">
        <f>SUM(N33:P33)</f>
        <v>4</v>
      </c>
      <c r="R33" s="274">
        <f>E33+I33+M33+Q33</f>
        <v>13</v>
      </c>
      <c r="S33" s="265"/>
    </row>
    <row r="34" spans="1:19" s="264" customFormat="1" x14ac:dyDescent="0.15">
      <c r="A34" s="278" t="s">
        <v>157</v>
      </c>
      <c r="B34" s="277">
        <v>8</v>
      </c>
      <c r="C34" s="276">
        <v>1</v>
      </c>
      <c r="D34" s="276"/>
      <c r="E34" s="275">
        <f>SUM(B34:D34)</f>
        <v>9</v>
      </c>
      <c r="F34" s="277"/>
      <c r="G34" s="276">
        <v>2</v>
      </c>
      <c r="H34" s="276"/>
      <c r="I34" s="275">
        <f>SUM(F34:H34)</f>
        <v>2</v>
      </c>
      <c r="J34" s="277"/>
      <c r="K34" s="276">
        <v>4</v>
      </c>
      <c r="L34" s="276"/>
      <c r="M34" s="275">
        <f>SUM(J34:L34)</f>
        <v>4</v>
      </c>
      <c r="N34" s="277"/>
      <c r="O34" s="276">
        <v>3</v>
      </c>
      <c r="P34" s="276">
        <v>11</v>
      </c>
      <c r="Q34" s="275">
        <f>SUM(N34:P34)</f>
        <v>14</v>
      </c>
      <c r="R34" s="274">
        <f>E34+I34+M34+Q34</f>
        <v>29</v>
      </c>
      <c r="S34" s="265"/>
    </row>
    <row r="35" spans="1:19" s="264" customFormat="1" x14ac:dyDescent="0.15">
      <c r="A35" s="278" t="s">
        <v>156</v>
      </c>
      <c r="B35" s="277">
        <v>7</v>
      </c>
      <c r="C35" s="276"/>
      <c r="D35" s="276"/>
      <c r="E35" s="275">
        <f>SUM(B35:D35)</f>
        <v>7</v>
      </c>
      <c r="F35" s="277"/>
      <c r="G35" s="276">
        <v>3</v>
      </c>
      <c r="H35" s="276"/>
      <c r="I35" s="275">
        <f>SUM(F35:H35)</f>
        <v>3</v>
      </c>
      <c r="J35" s="277"/>
      <c r="K35" s="276">
        <v>10</v>
      </c>
      <c r="L35" s="276"/>
      <c r="M35" s="275">
        <f>SUM(J35:L35)</f>
        <v>10</v>
      </c>
      <c r="N35" s="277"/>
      <c r="O35" s="276">
        <v>3</v>
      </c>
      <c r="P35" s="276">
        <v>27</v>
      </c>
      <c r="Q35" s="275">
        <f>SUM(N35:P35)</f>
        <v>30</v>
      </c>
      <c r="R35" s="274">
        <f>E35+I35+M35+Q35</f>
        <v>50</v>
      </c>
      <c r="S35" s="265"/>
    </row>
    <row r="36" spans="1:19" s="264" customFormat="1" x14ac:dyDescent="0.15">
      <c r="A36" s="278" t="s">
        <v>155</v>
      </c>
      <c r="B36" s="277">
        <v>5</v>
      </c>
      <c r="C36" s="276"/>
      <c r="D36" s="276"/>
      <c r="E36" s="275">
        <f>SUM(B36:D36)</f>
        <v>5</v>
      </c>
      <c r="F36" s="277">
        <v>2</v>
      </c>
      <c r="G36" s="276">
        <v>3</v>
      </c>
      <c r="H36" s="276"/>
      <c r="I36" s="275">
        <f>SUM(F36:H36)</f>
        <v>5</v>
      </c>
      <c r="J36" s="277">
        <v>1</v>
      </c>
      <c r="K36" s="276">
        <v>11</v>
      </c>
      <c r="L36" s="276"/>
      <c r="M36" s="275">
        <f>SUM(J36:L36)</f>
        <v>12</v>
      </c>
      <c r="N36" s="277"/>
      <c r="O36" s="276">
        <v>1</v>
      </c>
      <c r="P36" s="276">
        <v>31</v>
      </c>
      <c r="Q36" s="275">
        <f>SUM(N36:P36)</f>
        <v>32</v>
      </c>
      <c r="R36" s="274">
        <f>E36+I36+M36+Q36</f>
        <v>54</v>
      </c>
      <c r="S36" s="265"/>
    </row>
    <row r="37" spans="1:19" s="264" customFormat="1" x14ac:dyDescent="0.15">
      <c r="A37" s="278" t="s">
        <v>154</v>
      </c>
      <c r="B37" s="277">
        <v>4</v>
      </c>
      <c r="C37" s="276"/>
      <c r="D37" s="276"/>
      <c r="E37" s="275">
        <f>SUM(B37:D37)</f>
        <v>4</v>
      </c>
      <c r="F37" s="277">
        <v>1</v>
      </c>
      <c r="G37" s="276"/>
      <c r="H37" s="276"/>
      <c r="I37" s="275">
        <f>SUM(F37:H37)</f>
        <v>1</v>
      </c>
      <c r="J37" s="277"/>
      <c r="K37" s="276">
        <v>15</v>
      </c>
      <c r="L37" s="276"/>
      <c r="M37" s="275">
        <f>SUM(J37:L37)</f>
        <v>15</v>
      </c>
      <c r="N37" s="277"/>
      <c r="O37" s="276">
        <v>2</v>
      </c>
      <c r="P37" s="276">
        <v>37</v>
      </c>
      <c r="Q37" s="275">
        <f>SUM(N37:P37)</f>
        <v>39</v>
      </c>
      <c r="R37" s="274">
        <f>E37+I37+M37+Q37</f>
        <v>59</v>
      </c>
      <c r="S37" s="265"/>
    </row>
    <row r="38" spans="1:19" s="264" customFormat="1" x14ac:dyDescent="0.15">
      <c r="A38" s="278" t="s">
        <v>153</v>
      </c>
      <c r="B38" s="277">
        <v>5</v>
      </c>
      <c r="C38" s="276"/>
      <c r="D38" s="276"/>
      <c r="E38" s="275">
        <f>SUM(B38:D38)</f>
        <v>5</v>
      </c>
      <c r="F38" s="277">
        <v>1</v>
      </c>
      <c r="G38" s="276">
        <v>3</v>
      </c>
      <c r="H38" s="276">
        <v>1</v>
      </c>
      <c r="I38" s="275">
        <f>SUM(F38:H38)</f>
        <v>5</v>
      </c>
      <c r="J38" s="277"/>
      <c r="K38" s="276">
        <v>11</v>
      </c>
      <c r="L38" s="276"/>
      <c r="M38" s="275">
        <f>SUM(J38:L38)</f>
        <v>11</v>
      </c>
      <c r="N38" s="277"/>
      <c r="O38" s="276">
        <v>1</v>
      </c>
      <c r="P38" s="276">
        <v>50</v>
      </c>
      <c r="Q38" s="275">
        <f>SUM(N38:P38)</f>
        <v>51</v>
      </c>
      <c r="R38" s="274">
        <f>E38+I38+M38+Q38</f>
        <v>72</v>
      </c>
      <c r="S38" s="265"/>
    </row>
    <row r="39" spans="1:19" s="264" customFormat="1" x14ac:dyDescent="0.15">
      <c r="A39" s="278" t="s">
        <v>152</v>
      </c>
      <c r="B39" s="277">
        <v>2</v>
      </c>
      <c r="C39" s="276"/>
      <c r="D39" s="276"/>
      <c r="E39" s="275">
        <f>SUM(B39:D39)</f>
        <v>2</v>
      </c>
      <c r="F39" s="277"/>
      <c r="G39" s="276">
        <v>2</v>
      </c>
      <c r="H39" s="276"/>
      <c r="I39" s="275">
        <f>SUM(F39:H39)</f>
        <v>2</v>
      </c>
      <c r="J39" s="277">
        <v>1</v>
      </c>
      <c r="K39" s="276">
        <v>8</v>
      </c>
      <c r="L39" s="276"/>
      <c r="M39" s="275">
        <f>SUM(J39:L39)</f>
        <v>9</v>
      </c>
      <c r="N39" s="277"/>
      <c r="O39" s="276">
        <v>9</v>
      </c>
      <c r="P39" s="276">
        <v>33</v>
      </c>
      <c r="Q39" s="275">
        <f>SUM(N39:P39)</f>
        <v>42</v>
      </c>
      <c r="R39" s="274">
        <f>E39+I39+M39+Q39</f>
        <v>55</v>
      </c>
      <c r="S39" s="265"/>
    </row>
    <row r="40" spans="1:19" s="264" customFormat="1" ht="14" thickBot="1" x14ac:dyDescent="0.2">
      <c r="A40" s="278" t="s">
        <v>151</v>
      </c>
      <c r="B40" s="277">
        <v>3</v>
      </c>
      <c r="C40" s="276"/>
      <c r="D40" s="276"/>
      <c r="E40" s="275">
        <f>SUM(B40:D40)</f>
        <v>3</v>
      </c>
      <c r="F40" s="277"/>
      <c r="G40" s="276">
        <v>3</v>
      </c>
      <c r="H40" s="276"/>
      <c r="I40" s="275">
        <f>SUM(F40:H40)</f>
        <v>3</v>
      </c>
      <c r="J40" s="277"/>
      <c r="K40" s="276">
        <v>10</v>
      </c>
      <c r="L40" s="276"/>
      <c r="M40" s="275">
        <f>SUM(J40:L40)</f>
        <v>10</v>
      </c>
      <c r="N40" s="277"/>
      <c r="O40" s="276">
        <v>3</v>
      </c>
      <c r="P40" s="276">
        <v>30</v>
      </c>
      <c r="Q40" s="275">
        <f>SUM(N40:P40)</f>
        <v>33</v>
      </c>
      <c r="R40" s="274">
        <f>E40+I40+M40+Q40</f>
        <v>49</v>
      </c>
      <c r="S40" s="265"/>
    </row>
    <row r="41" spans="1:19" s="264" customFormat="1" ht="14" hidden="1" thickBot="1" x14ac:dyDescent="0.2">
      <c r="A41" s="262"/>
      <c r="B41" s="273"/>
      <c r="C41" s="272"/>
      <c r="D41" s="272"/>
      <c r="E41" s="271"/>
      <c r="F41" s="273"/>
      <c r="G41" s="272"/>
      <c r="H41" s="272"/>
      <c r="I41" s="271"/>
      <c r="J41" s="273"/>
      <c r="K41" s="272"/>
      <c r="L41" s="272"/>
      <c r="M41" s="271"/>
      <c r="N41" s="273"/>
      <c r="O41" s="272"/>
      <c r="P41" s="272"/>
      <c r="Q41" s="271"/>
      <c r="R41" s="270"/>
      <c r="S41" s="265"/>
    </row>
    <row r="42" spans="1:19" s="264" customFormat="1" ht="14" hidden="1" thickBot="1" x14ac:dyDescent="0.2">
      <c r="A42" s="262" t="s">
        <v>219</v>
      </c>
      <c r="B42" s="273">
        <f>SUM(B33:B40)</f>
        <v>39</v>
      </c>
      <c r="C42" s="272">
        <f>SUM(C33:C36)</f>
        <v>1</v>
      </c>
      <c r="D42" s="272">
        <f>SUM(D33:D36)</f>
        <v>0</v>
      </c>
      <c r="E42" s="271">
        <f>SUM(E33:E36)</f>
        <v>26</v>
      </c>
      <c r="F42" s="273">
        <f>SUM(F33:F36)</f>
        <v>2</v>
      </c>
      <c r="G42" s="272">
        <f>SUM(G33:G36)</f>
        <v>10</v>
      </c>
      <c r="H42" s="272">
        <f>SUM(H33:H36)</f>
        <v>0</v>
      </c>
      <c r="I42" s="271">
        <f>SUM(I33:I36)</f>
        <v>12</v>
      </c>
      <c r="J42" s="273">
        <f>SUM(J33:J36)</f>
        <v>1</v>
      </c>
      <c r="K42" s="272">
        <f>SUM(K33:K40)</f>
        <v>71</v>
      </c>
      <c r="L42" s="272">
        <f>SUM(L33:L36)</f>
        <v>0</v>
      </c>
      <c r="M42" s="271">
        <f>SUM(M33:M36)</f>
        <v>28</v>
      </c>
      <c r="N42" s="273">
        <f>SUM(N33:N36)</f>
        <v>0</v>
      </c>
      <c r="O42" s="272">
        <f>SUM(O33:O40)</f>
        <v>22</v>
      </c>
      <c r="P42" s="272">
        <f>SUM(P33:P40)</f>
        <v>223</v>
      </c>
      <c r="Q42" s="271">
        <f>SUM(Q33:Q36)</f>
        <v>80</v>
      </c>
      <c r="R42" s="270">
        <f>SUM(R33:R36)</f>
        <v>146</v>
      </c>
      <c r="S42" s="265"/>
    </row>
    <row r="43" spans="1:19" s="264" customFormat="1" ht="14" hidden="1" thickBot="1" x14ac:dyDescent="0.2">
      <c r="A43" s="262" t="s">
        <v>218</v>
      </c>
      <c r="B43" s="273">
        <f>SUM(B34:B37)</f>
        <v>24</v>
      </c>
      <c r="C43" s="272">
        <f>SUM(C34:C37)</f>
        <v>1</v>
      </c>
      <c r="D43" s="272">
        <f>SUM(D34:D37)</f>
        <v>0</v>
      </c>
      <c r="E43" s="271">
        <f>SUM(E34:E37)</f>
        <v>25</v>
      </c>
      <c r="F43" s="273">
        <f>SUM(F34:F37)</f>
        <v>3</v>
      </c>
      <c r="G43" s="272">
        <f>SUM(G34:G37)</f>
        <v>8</v>
      </c>
      <c r="H43" s="272">
        <f>SUM(H34:H37)</f>
        <v>0</v>
      </c>
      <c r="I43" s="271">
        <f>SUM(I34:I37)</f>
        <v>11</v>
      </c>
      <c r="J43" s="273">
        <f>SUM(J34:J37)</f>
        <v>1</v>
      </c>
      <c r="K43" s="272">
        <f>SUM(K34:K37)</f>
        <v>40</v>
      </c>
      <c r="L43" s="272">
        <f>SUM(L34:L37)</f>
        <v>0</v>
      </c>
      <c r="M43" s="271">
        <f>SUM(M34:M37)</f>
        <v>41</v>
      </c>
      <c r="N43" s="273">
        <f>SUM(N34:N37)</f>
        <v>0</v>
      </c>
      <c r="O43" s="272">
        <f>SUM(O34:O40)</f>
        <v>22</v>
      </c>
      <c r="P43" s="272">
        <f>SUM(P34:P37)</f>
        <v>106</v>
      </c>
      <c r="Q43" s="271">
        <f>SUM(Q34:Q37)</f>
        <v>115</v>
      </c>
      <c r="R43" s="270">
        <f>SUM(R34:R37)</f>
        <v>192</v>
      </c>
      <c r="S43" s="265"/>
    </row>
    <row r="44" spans="1:19" s="264" customFormat="1" ht="14" hidden="1" thickBot="1" x14ac:dyDescent="0.2">
      <c r="A44" s="262" t="s">
        <v>217</v>
      </c>
      <c r="B44" s="273">
        <f>SUM(B35:B38)</f>
        <v>21</v>
      </c>
      <c r="C44" s="272">
        <f>SUM(C35:C38)</f>
        <v>0</v>
      </c>
      <c r="D44" s="272">
        <f>SUM(D35:D38)</f>
        <v>0</v>
      </c>
      <c r="E44" s="271">
        <f>SUM(E35:E38)</f>
        <v>21</v>
      </c>
      <c r="F44" s="273">
        <f>SUM(F35:F38)</f>
        <v>4</v>
      </c>
      <c r="G44" s="272">
        <f>SUM(G35:G38)</f>
        <v>9</v>
      </c>
      <c r="H44" s="272">
        <f>SUM(H35:H38)</f>
        <v>1</v>
      </c>
      <c r="I44" s="271">
        <f>SUM(I35:I38)</f>
        <v>14</v>
      </c>
      <c r="J44" s="273">
        <f>SUM(J35:J38)</f>
        <v>1</v>
      </c>
      <c r="K44" s="272">
        <f>SUM(K35:K38)</f>
        <v>47</v>
      </c>
      <c r="L44" s="272">
        <f>SUM(L35:L38)</f>
        <v>0</v>
      </c>
      <c r="M44" s="271">
        <f>SUM(M35:M38)</f>
        <v>48</v>
      </c>
      <c r="N44" s="273">
        <f>SUM(N35:N38)</f>
        <v>0</v>
      </c>
      <c r="O44" s="272">
        <f>SUM(O35:O38)</f>
        <v>7</v>
      </c>
      <c r="P44" s="272">
        <f>SUM(P35:P38)</f>
        <v>145</v>
      </c>
      <c r="Q44" s="271">
        <f>SUM(Q35:Q38)</f>
        <v>152</v>
      </c>
      <c r="R44" s="270">
        <f>SUM(R35:R38)</f>
        <v>235</v>
      </c>
      <c r="S44" s="265"/>
    </row>
    <row r="45" spans="1:19" s="264" customFormat="1" ht="14" hidden="1" thickBot="1" x14ac:dyDescent="0.2">
      <c r="A45" s="262" t="s">
        <v>216</v>
      </c>
      <c r="B45" s="273">
        <f>SUM(B36:B39)</f>
        <v>16</v>
      </c>
      <c r="C45" s="272">
        <f>SUM(C36:C39)</f>
        <v>0</v>
      </c>
      <c r="D45" s="272">
        <f>SUM(D36:D39)</f>
        <v>0</v>
      </c>
      <c r="E45" s="271">
        <f>SUM(E36:E39)</f>
        <v>16</v>
      </c>
      <c r="F45" s="273">
        <f>SUM(F36:F39)</f>
        <v>4</v>
      </c>
      <c r="G45" s="272">
        <f>SUM(G36:G39)</f>
        <v>8</v>
      </c>
      <c r="H45" s="272">
        <f>SUM(H36:H39)</f>
        <v>1</v>
      </c>
      <c r="I45" s="271">
        <f>SUM(I36:I39)</f>
        <v>13</v>
      </c>
      <c r="J45" s="273">
        <f>SUM(J36:J39)</f>
        <v>2</v>
      </c>
      <c r="K45" s="272">
        <f>SUM(K36:K39)</f>
        <v>45</v>
      </c>
      <c r="L45" s="272">
        <f>SUM(L36:L39)</f>
        <v>0</v>
      </c>
      <c r="M45" s="271">
        <f>SUM(M36:M39)</f>
        <v>47</v>
      </c>
      <c r="N45" s="273">
        <f>SUM(N36:N39)</f>
        <v>0</v>
      </c>
      <c r="O45" s="272">
        <f>SUM(O36:O39)</f>
        <v>13</v>
      </c>
      <c r="P45" s="272">
        <f>SUM(P36:P39)</f>
        <v>151</v>
      </c>
      <c r="Q45" s="271">
        <f>SUM(Q36:Q39)</f>
        <v>164</v>
      </c>
      <c r="R45" s="270">
        <f>SUM(R36:R39)</f>
        <v>240</v>
      </c>
      <c r="S45" s="265"/>
    </row>
    <row r="46" spans="1:19" s="264" customFormat="1" ht="14" hidden="1" thickBot="1" x14ac:dyDescent="0.2">
      <c r="A46" s="261" t="s">
        <v>215</v>
      </c>
      <c r="B46" s="269">
        <f>SUM(B37:B40)</f>
        <v>14</v>
      </c>
      <c r="C46" s="268">
        <f>SUM(C37:C40)</f>
        <v>0</v>
      </c>
      <c r="D46" s="268">
        <f>SUM(D37:D40)</f>
        <v>0</v>
      </c>
      <c r="E46" s="267">
        <f>SUM(E37:E40)</f>
        <v>14</v>
      </c>
      <c r="F46" s="269">
        <f>SUM(F37:F40)</f>
        <v>2</v>
      </c>
      <c r="G46" s="268">
        <f>SUM(G37:G40)</f>
        <v>8</v>
      </c>
      <c r="H46" s="268">
        <f>SUM(H37:H40)</f>
        <v>1</v>
      </c>
      <c r="I46" s="267">
        <f>SUM(I37:I40)</f>
        <v>11</v>
      </c>
      <c r="J46" s="269">
        <f>SUM(J37:J40)</f>
        <v>1</v>
      </c>
      <c r="K46" s="268">
        <f>SUM(K37:K40)</f>
        <v>44</v>
      </c>
      <c r="L46" s="268">
        <f>SUM(L37:L40)</f>
        <v>0</v>
      </c>
      <c r="M46" s="267">
        <f>SUM(M37:M40)</f>
        <v>45</v>
      </c>
      <c r="N46" s="269">
        <f>SUM(N37:N40)</f>
        <v>0</v>
      </c>
      <c r="O46" s="268">
        <f>SUM(O37:O40)</f>
        <v>15</v>
      </c>
      <c r="P46" s="268">
        <f>SUM(P37:P40)</f>
        <v>150</v>
      </c>
      <c r="Q46" s="267">
        <f>SUM(Q37:Q40)</f>
        <v>165</v>
      </c>
      <c r="R46" s="266">
        <f>SUM(R37:R40)</f>
        <v>235</v>
      </c>
      <c r="S46" s="265"/>
    </row>
    <row r="47" spans="1:19" x14ac:dyDescent="0.15">
      <c r="A47" s="263"/>
      <c r="B47" s="86"/>
      <c r="C47" s="87"/>
      <c r="D47" s="87"/>
      <c r="E47" s="88"/>
      <c r="F47" s="86"/>
      <c r="G47" s="87"/>
      <c r="H47" s="87"/>
      <c r="I47" s="88"/>
      <c r="J47" s="86"/>
      <c r="K47" s="87"/>
      <c r="L47" s="87"/>
      <c r="M47" s="88"/>
      <c r="N47" s="86"/>
      <c r="O47" s="87"/>
      <c r="P47" s="87"/>
      <c r="Q47" s="88"/>
      <c r="R47" s="135"/>
      <c r="S47" s="96"/>
    </row>
    <row r="48" spans="1:19" x14ac:dyDescent="0.15">
      <c r="A48" s="262" t="s">
        <v>214</v>
      </c>
      <c r="B48" s="89">
        <f>SUM(B33:B40)</f>
        <v>39</v>
      </c>
      <c r="C48" s="90">
        <f>SUM(C33:C40)</f>
        <v>1</v>
      </c>
      <c r="D48" s="90">
        <f>SUM(D33:D40)</f>
        <v>0</v>
      </c>
      <c r="E48" s="91">
        <f>SUM(E33:E40)</f>
        <v>40</v>
      </c>
      <c r="F48" s="89">
        <f>SUM(F33:F40)</f>
        <v>4</v>
      </c>
      <c r="G48" s="90">
        <f>SUM(G33:G40)</f>
        <v>18</v>
      </c>
      <c r="H48" s="90">
        <f>SUM(H33:H40)</f>
        <v>1</v>
      </c>
      <c r="I48" s="91">
        <f>SUM(I33:I40)</f>
        <v>23</v>
      </c>
      <c r="J48" s="89">
        <f>SUM(J33:J40)</f>
        <v>2</v>
      </c>
      <c r="K48" s="90">
        <f>SUM(K33:K40)</f>
        <v>71</v>
      </c>
      <c r="L48" s="90">
        <f>SUM(L33:L40)</f>
        <v>0</v>
      </c>
      <c r="M48" s="91">
        <f>SUM(M33:M40)</f>
        <v>73</v>
      </c>
      <c r="N48" s="89">
        <f>SUM(N33:N40)</f>
        <v>0</v>
      </c>
      <c r="O48" s="90">
        <f>SUM(O33:O40)</f>
        <v>22</v>
      </c>
      <c r="P48" s="90">
        <f>SUM(P33:P40)</f>
        <v>223</v>
      </c>
      <c r="Q48" s="91">
        <f>SUM(Q33:Q40)</f>
        <v>245</v>
      </c>
      <c r="R48" s="133">
        <f>SUM(R33:R40)</f>
        <v>381</v>
      </c>
      <c r="S48" s="96"/>
    </row>
    <row r="49" spans="1:19" x14ac:dyDescent="0.15">
      <c r="A49" s="262" t="s">
        <v>10</v>
      </c>
      <c r="B49" s="89">
        <f>MAX(B42:B46)</f>
        <v>39</v>
      </c>
      <c r="C49" s="90">
        <f>MAX(C42:C46)</f>
        <v>1</v>
      </c>
      <c r="D49" s="90">
        <f>MAX(D42:D46)</f>
        <v>0</v>
      </c>
      <c r="E49" s="91">
        <f>MAX(E42:E46)</f>
        <v>26</v>
      </c>
      <c r="F49" s="89">
        <f>MAX(F42:F46)</f>
        <v>4</v>
      </c>
      <c r="G49" s="90">
        <f>MAX(G42:G46)</f>
        <v>10</v>
      </c>
      <c r="H49" s="90">
        <f>MAX(H42:H46)</f>
        <v>1</v>
      </c>
      <c r="I49" s="91">
        <f>MAX(I42:I46)</f>
        <v>14</v>
      </c>
      <c r="J49" s="89">
        <f>MAX(J42:J46)</f>
        <v>2</v>
      </c>
      <c r="K49" s="90">
        <f>MAX(K42:K46)</f>
        <v>71</v>
      </c>
      <c r="L49" s="90">
        <f>MAX(L42:L46)</f>
        <v>0</v>
      </c>
      <c r="M49" s="91">
        <f>MAX(M42:M46)</f>
        <v>48</v>
      </c>
      <c r="N49" s="89">
        <f>MAX(N42:N46)</f>
        <v>0</v>
      </c>
      <c r="O49" s="90">
        <f>MAX(O42:O46)</f>
        <v>22</v>
      </c>
      <c r="P49" s="90">
        <f>MAX(P42:P46)</f>
        <v>223</v>
      </c>
      <c r="Q49" s="91">
        <f>MAX(Q42:Q46)</f>
        <v>165</v>
      </c>
      <c r="R49" s="133">
        <f>MAX(R42:R46)</f>
        <v>240</v>
      </c>
      <c r="S49" s="96"/>
    </row>
    <row r="50" spans="1:19" x14ac:dyDescent="0.15">
      <c r="A50" s="262" t="s">
        <v>11</v>
      </c>
      <c r="B50" s="89">
        <f>SUM(B33:B40)/2</f>
        <v>19.5</v>
      </c>
      <c r="C50" s="90">
        <f>SUM(C33:C40)/2</f>
        <v>0.5</v>
      </c>
      <c r="D50" s="90">
        <f>SUM(D33:D40)/2</f>
        <v>0</v>
      </c>
      <c r="E50" s="91">
        <f>SUM(E33:E40)/2</f>
        <v>20</v>
      </c>
      <c r="F50" s="89">
        <f>SUM(F33:F40)/2</f>
        <v>2</v>
      </c>
      <c r="G50" s="90">
        <f>SUM(G33:G40)/2</f>
        <v>9</v>
      </c>
      <c r="H50" s="90">
        <f>SUM(H33:H40)/2</f>
        <v>0.5</v>
      </c>
      <c r="I50" s="91">
        <f>SUM(I33:I40)/2</f>
        <v>11.5</v>
      </c>
      <c r="J50" s="89">
        <f>SUM(J33:J40)/2</f>
        <v>1</v>
      </c>
      <c r="K50" s="90">
        <f>SUM(K33:K40)/2</f>
        <v>35.5</v>
      </c>
      <c r="L50" s="90">
        <f>SUM(L33:L40)/2</f>
        <v>0</v>
      </c>
      <c r="M50" s="91">
        <f>SUM(M33:M40)/2</f>
        <v>36.5</v>
      </c>
      <c r="N50" s="89">
        <f>SUM(N33:N40)/2</f>
        <v>0</v>
      </c>
      <c r="O50" s="90">
        <f>SUM(O33:O40)/2</f>
        <v>11</v>
      </c>
      <c r="P50" s="90">
        <f>SUM(P33:P40)/2</f>
        <v>111.5</v>
      </c>
      <c r="Q50" s="91">
        <f>SUM(Q33:Q40)/2</f>
        <v>122.5</v>
      </c>
      <c r="R50" s="133">
        <f>SUM(R33:R40)/2</f>
        <v>190.5</v>
      </c>
      <c r="S50" s="96"/>
    </row>
    <row r="51" spans="1:19" ht="14" thickBot="1" x14ac:dyDescent="0.2">
      <c r="A51" s="261"/>
      <c r="B51" s="92"/>
      <c r="C51" s="93"/>
      <c r="D51" s="93"/>
      <c r="E51" s="94"/>
      <c r="F51" s="92"/>
      <c r="G51" s="93"/>
      <c r="H51" s="93"/>
      <c r="I51" s="94"/>
      <c r="J51" s="92"/>
      <c r="K51" s="93"/>
      <c r="L51" s="93"/>
      <c r="M51" s="94"/>
      <c r="N51" s="92"/>
      <c r="O51" s="93"/>
      <c r="P51" s="93"/>
      <c r="Q51" s="94"/>
      <c r="R51" s="95"/>
      <c r="S51" s="96"/>
    </row>
    <row r="52" spans="1:19" x14ac:dyDescent="0.15">
      <c r="A52" s="284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96"/>
      <c r="S52" s="96"/>
    </row>
    <row r="53" spans="1:19" ht="14" thickBot="1" x14ac:dyDescent="0.2">
      <c r="A53" s="28"/>
      <c r="B53" s="97" t="str">
        <f>Upland_Glenmore!B53</f>
        <v>Tuesday 1 March 2016</v>
      </c>
      <c r="C53" s="96"/>
      <c r="D53" s="98"/>
      <c r="E53" s="96"/>
      <c r="F53" s="96"/>
      <c r="G53" s="96"/>
      <c r="H53" s="97" t="str">
        <f>'cycle (2)'!B5</f>
        <v>Fine and Dry</v>
      </c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 x14ac:dyDescent="0.15">
      <c r="A54" s="39"/>
      <c r="B54" s="102" t="s">
        <v>2</v>
      </c>
      <c r="C54" s="103"/>
      <c r="D54" s="103"/>
      <c r="E54" s="104"/>
      <c r="F54" s="102" t="s">
        <v>3</v>
      </c>
      <c r="G54" s="103"/>
      <c r="H54" s="103"/>
      <c r="I54" s="104"/>
      <c r="J54" s="102" t="s">
        <v>4</v>
      </c>
      <c r="K54" s="103"/>
      <c r="L54" s="103"/>
      <c r="M54" s="104"/>
      <c r="N54" s="102" t="s">
        <v>5</v>
      </c>
      <c r="O54" s="103"/>
      <c r="P54" s="103"/>
      <c r="Q54" s="104"/>
      <c r="R54" s="135" t="s">
        <v>35</v>
      </c>
      <c r="S54" s="96"/>
    </row>
    <row r="55" spans="1:19" s="264" customFormat="1" ht="14" thickBot="1" x14ac:dyDescent="0.2">
      <c r="A55" s="42"/>
      <c r="B55" s="283"/>
      <c r="C55" s="109" t="str">
        <f>C30</f>
        <v>Adelaide (N)</v>
      </c>
      <c r="D55" s="282"/>
      <c r="E55" s="281"/>
      <c r="F55" s="283"/>
      <c r="G55" s="109" t="str">
        <f>G30</f>
        <v>John</v>
      </c>
      <c r="H55" s="282"/>
      <c r="I55" s="281"/>
      <c r="J55" s="283"/>
      <c r="K55" s="109" t="str">
        <f>K30</f>
        <v>Adelaide (S)</v>
      </c>
      <c r="L55" s="282"/>
      <c r="M55" s="281"/>
      <c r="N55" s="283"/>
      <c r="O55" s="109" t="str">
        <f>O30</f>
        <v>Riddiford</v>
      </c>
      <c r="P55" s="282"/>
      <c r="Q55" s="281"/>
      <c r="R55" s="266"/>
      <c r="S55" s="265"/>
    </row>
    <row r="56" spans="1:19" s="48" customFormat="1" ht="11" x14ac:dyDescent="0.15">
      <c r="A56" s="45"/>
      <c r="B56" s="116" t="s">
        <v>6</v>
      </c>
      <c r="C56" s="117" t="s">
        <v>7</v>
      </c>
      <c r="D56" s="117" t="s">
        <v>8</v>
      </c>
      <c r="E56" s="118" t="s">
        <v>9</v>
      </c>
      <c r="F56" s="116" t="s">
        <v>6</v>
      </c>
      <c r="G56" s="117" t="s">
        <v>7</v>
      </c>
      <c r="H56" s="117" t="s">
        <v>8</v>
      </c>
      <c r="I56" s="118" t="s">
        <v>9</v>
      </c>
      <c r="J56" s="116" t="s">
        <v>6</v>
      </c>
      <c r="K56" s="117" t="s">
        <v>7</v>
      </c>
      <c r="L56" s="117" t="s">
        <v>8</v>
      </c>
      <c r="M56" s="118" t="s">
        <v>9</v>
      </c>
      <c r="N56" s="116" t="s">
        <v>6</v>
      </c>
      <c r="O56" s="117" t="s">
        <v>7</v>
      </c>
      <c r="P56" s="117" t="s">
        <v>8</v>
      </c>
      <c r="Q56" s="118" t="s">
        <v>9</v>
      </c>
      <c r="R56" s="138"/>
      <c r="S56" s="280"/>
    </row>
    <row r="57" spans="1:19" s="264" customFormat="1" x14ac:dyDescent="0.15">
      <c r="A57" s="42"/>
      <c r="B57" s="123"/>
      <c r="C57" s="124"/>
      <c r="D57" s="124"/>
      <c r="E57" s="125"/>
      <c r="F57" s="123"/>
      <c r="G57" s="124"/>
      <c r="H57" s="124"/>
      <c r="I57" s="125"/>
      <c r="J57" s="123"/>
      <c r="K57" s="124"/>
      <c r="L57" s="124"/>
      <c r="M57" s="125"/>
      <c r="N57" s="123"/>
      <c r="O57" s="124"/>
      <c r="P57" s="124"/>
      <c r="Q57" s="279"/>
      <c r="R57" s="270"/>
      <c r="S57" s="265"/>
    </row>
    <row r="58" spans="1:19" s="264" customFormat="1" x14ac:dyDescent="0.15">
      <c r="A58" s="278" t="s">
        <v>158</v>
      </c>
      <c r="B58" s="277">
        <v>4</v>
      </c>
      <c r="C58" s="276"/>
      <c r="D58" s="276"/>
      <c r="E58" s="275">
        <f>SUM(B58:D58)</f>
        <v>4</v>
      </c>
      <c r="F58" s="277"/>
      <c r="G58" s="276"/>
      <c r="H58" s="276"/>
      <c r="I58" s="275">
        <f>SUM(F58:H58)</f>
        <v>0</v>
      </c>
      <c r="J58" s="277">
        <v>1</v>
      </c>
      <c r="K58" s="276">
        <v>3</v>
      </c>
      <c r="L58" s="276"/>
      <c r="M58" s="275">
        <f>SUM(J58:L58)</f>
        <v>4</v>
      </c>
      <c r="N58" s="277"/>
      <c r="O58" s="276">
        <v>1</v>
      </c>
      <c r="P58" s="276">
        <v>11</v>
      </c>
      <c r="Q58" s="275">
        <f>SUM(N58:P58)</f>
        <v>12</v>
      </c>
      <c r="R58" s="274">
        <f>E58+I58+M58+Q58</f>
        <v>20</v>
      </c>
      <c r="S58" s="265"/>
    </row>
    <row r="59" spans="1:19" s="264" customFormat="1" x14ac:dyDescent="0.15">
      <c r="A59" s="278" t="s">
        <v>157</v>
      </c>
      <c r="B59" s="277">
        <v>6</v>
      </c>
      <c r="C59" s="276"/>
      <c r="D59" s="276"/>
      <c r="E59" s="275">
        <f>SUM(B59:D59)</f>
        <v>6</v>
      </c>
      <c r="F59" s="277"/>
      <c r="G59" s="276">
        <v>1</v>
      </c>
      <c r="H59" s="276"/>
      <c r="I59" s="275">
        <f>SUM(F59:H59)</f>
        <v>1</v>
      </c>
      <c r="J59" s="277"/>
      <c r="K59" s="276">
        <v>8</v>
      </c>
      <c r="L59" s="276"/>
      <c r="M59" s="275">
        <f>SUM(J59:L59)</f>
        <v>8</v>
      </c>
      <c r="N59" s="277"/>
      <c r="O59" s="276"/>
      <c r="P59" s="276">
        <v>12</v>
      </c>
      <c r="Q59" s="275">
        <f>SUM(N59:P59)</f>
        <v>12</v>
      </c>
      <c r="R59" s="274">
        <f>E59+I59+M59+Q59</f>
        <v>27</v>
      </c>
      <c r="S59" s="265"/>
    </row>
    <row r="60" spans="1:19" s="264" customFormat="1" x14ac:dyDescent="0.15">
      <c r="A60" s="278" t="s">
        <v>156</v>
      </c>
      <c r="B60" s="277">
        <v>2</v>
      </c>
      <c r="C60" s="276"/>
      <c r="D60" s="276"/>
      <c r="E60" s="275">
        <f>SUM(B60:D60)</f>
        <v>2</v>
      </c>
      <c r="F60" s="277"/>
      <c r="G60" s="276">
        <v>3</v>
      </c>
      <c r="H60" s="276"/>
      <c r="I60" s="275">
        <f>SUM(F60:H60)</f>
        <v>3</v>
      </c>
      <c r="J60" s="277"/>
      <c r="K60" s="276">
        <v>15</v>
      </c>
      <c r="L60" s="276"/>
      <c r="M60" s="275">
        <f>SUM(J60:L60)</f>
        <v>15</v>
      </c>
      <c r="N60" s="277"/>
      <c r="O60" s="276">
        <v>2</v>
      </c>
      <c r="P60" s="276">
        <v>25</v>
      </c>
      <c r="Q60" s="275">
        <f>SUM(N60:P60)</f>
        <v>27</v>
      </c>
      <c r="R60" s="274">
        <f>E60+I60+M60+Q60</f>
        <v>47</v>
      </c>
      <c r="S60" s="265"/>
    </row>
    <row r="61" spans="1:19" s="264" customFormat="1" x14ac:dyDescent="0.15">
      <c r="A61" s="278" t="s">
        <v>155</v>
      </c>
      <c r="B61" s="277">
        <v>7</v>
      </c>
      <c r="C61" s="276"/>
      <c r="D61" s="276"/>
      <c r="E61" s="275">
        <f>SUM(B61:D61)</f>
        <v>7</v>
      </c>
      <c r="F61" s="277"/>
      <c r="G61" s="276">
        <v>2</v>
      </c>
      <c r="H61" s="276"/>
      <c r="I61" s="275">
        <f>SUM(F61:H61)</f>
        <v>2</v>
      </c>
      <c r="J61" s="277"/>
      <c r="K61" s="276">
        <v>12</v>
      </c>
      <c r="L61" s="276"/>
      <c r="M61" s="275">
        <f>SUM(J61:L61)</f>
        <v>12</v>
      </c>
      <c r="N61" s="277"/>
      <c r="O61" s="276">
        <v>2</v>
      </c>
      <c r="P61" s="276">
        <v>41</v>
      </c>
      <c r="Q61" s="275">
        <f>SUM(N61:P61)</f>
        <v>43</v>
      </c>
      <c r="R61" s="274">
        <f>E61+I61+M61+Q61</f>
        <v>64</v>
      </c>
      <c r="S61" s="265"/>
    </row>
    <row r="62" spans="1:19" s="264" customFormat="1" x14ac:dyDescent="0.15">
      <c r="A62" s="278" t="s">
        <v>154</v>
      </c>
      <c r="B62" s="277">
        <v>5</v>
      </c>
      <c r="C62" s="276"/>
      <c r="D62" s="276"/>
      <c r="E62" s="275">
        <f>SUM(B62:D62)</f>
        <v>5</v>
      </c>
      <c r="F62" s="277"/>
      <c r="G62" s="276">
        <v>4</v>
      </c>
      <c r="H62" s="276"/>
      <c r="I62" s="275">
        <f>SUM(F62:H62)</f>
        <v>4</v>
      </c>
      <c r="J62" s="277">
        <v>1</v>
      </c>
      <c r="K62" s="276">
        <v>24</v>
      </c>
      <c r="L62" s="276"/>
      <c r="M62" s="275">
        <f>SUM(J62:L62)</f>
        <v>25</v>
      </c>
      <c r="N62" s="277"/>
      <c r="O62" s="276">
        <v>3</v>
      </c>
      <c r="P62" s="276">
        <v>35</v>
      </c>
      <c r="Q62" s="275">
        <f>SUM(N62:P62)</f>
        <v>38</v>
      </c>
      <c r="R62" s="274">
        <f>E62+I62+M62+Q62</f>
        <v>72</v>
      </c>
      <c r="S62" s="265"/>
    </row>
    <row r="63" spans="1:19" s="264" customFormat="1" x14ac:dyDescent="0.15">
      <c r="A63" s="278" t="s">
        <v>153</v>
      </c>
      <c r="B63" s="277">
        <v>10</v>
      </c>
      <c r="C63" s="276"/>
      <c r="D63" s="276"/>
      <c r="E63" s="275">
        <f>SUM(B63:D63)</f>
        <v>10</v>
      </c>
      <c r="F63" s="277"/>
      <c r="G63" s="276">
        <v>1</v>
      </c>
      <c r="H63" s="276"/>
      <c r="I63" s="275">
        <f>SUM(F63:H63)</f>
        <v>1</v>
      </c>
      <c r="J63" s="277">
        <v>1</v>
      </c>
      <c r="K63" s="276">
        <v>22</v>
      </c>
      <c r="L63" s="276"/>
      <c r="M63" s="275">
        <f>SUM(J63:L63)</f>
        <v>23</v>
      </c>
      <c r="N63" s="277"/>
      <c r="O63" s="276"/>
      <c r="P63" s="276">
        <v>52</v>
      </c>
      <c r="Q63" s="275">
        <f>SUM(N63:P63)</f>
        <v>52</v>
      </c>
      <c r="R63" s="274">
        <f>E63+I63+M63+Q63</f>
        <v>86</v>
      </c>
      <c r="S63" s="265"/>
    </row>
    <row r="64" spans="1:19" s="264" customFormat="1" x14ac:dyDescent="0.15">
      <c r="A64" s="278" t="s">
        <v>152</v>
      </c>
      <c r="B64" s="277">
        <v>4</v>
      </c>
      <c r="C64" s="276"/>
      <c r="D64" s="276"/>
      <c r="E64" s="275">
        <f>SUM(B64:D64)</f>
        <v>4</v>
      </c>
      <c r="F64" s="277"/>
      <c r="G64" s="276">
        <v>3</v>
      </c>
      <c r="H64" s="276"/>
      <c r="I64" s="275">
        <f>SUM(F64:H64)</f>
        <v>3</v>
      </c>
      <c r="J64" s="277">
        <v>2</v>
      </c>
      <c r="K64" s="276">
        <v>11</v>
      </c>
      <c r="L64" s="276"/>
      <c r="M64" s="275">
        <f>SUM(J64:L64)</f>
        <v>13</v>
      </c>
      <c r="N64" s="277"/>
      <c r="O64" s="276">
        <v>1</v>
      </c>
      <c r="P64" s="276">
        <v>39</v>
      </c>
      <c r="Q64" s="275">
        <f>SUM(N64:P64)</f>
        <v>40</v>
      </c>
      <c r="R64" s="274">
        <f>E64+I64+M64+Q64</f>
        <v>60</v>
      </c>
      <c r="S64" s="265"/>
    </row>
    <row r="65" spans="1:19" s="264" customFormat="1" ht="14" thickBot="1" x14ac:dyDescent="0.2">
      <c r="A65" s="278" t="s">
        <v>151</v>
      </c>
      <c r="B65" s="277">
        <v>2</v>
      </c>
      <c r="C65" s="276"/>
      <c r="D65" s="276"/>
      <c r="E65" s="275">
        <f>SUM(B65:D65)</f>
        <v>2</v>
      </c>
      <c r="F65" s="277">
        <v>2</v>
      </c>
      <c r="G65" s="276"/>
      <c r="H65" s="276"/>
      <c r="I65" s="275">
        <f>SUM(F65:H65)</f>
        <v>2</v>
      </c>
      <c r="J65" s="277"/>
      <c r="K65" s="276">
        <v>9</v>
      </c>
      <c r="L65" s="276"/>
      <c r="M65" s="275">
        <f>SUM(J65:L65)</f>
        <v>9</v>
      </c>
      <c r="N65" s="277"/>
      <c r="O65" s="276">
        <v>4</v>
      </c>
      <c r="P65" s="276">
        <v>34</v>
      </c>
      <c r="Q65" s="275">
        <f>SUM(N65:P65)</f>
        <v>38</v>
      </c>
      <c r="R65" s="274">
        <f>E65+I65+M65+Q65</f>
        <v>51</v>
      </c>
      <c r="S65" s="265"/>
    </row>
    <row r="66" spans="1:19" s="264" customFormat="1" ht="14" hidden="1" thickBot="1" x14ac:dyDescent="0.2">
      <c r="A66" s="262"/>
      <c r="B66" s="273"/>
      <c r="C66" s="272"/>
      <c r="D66" s="272"/>
      <c r="E66" s="271"/>
      <c r="F66" s="273"/>
      <c r="G66" s="272"/>
      <c r="H66" s="272"/>
      <c r="I66" s="271"/>
      <c r="J66" s="273"/>
      <c r="K66" s="272"/>
      <c r="L66" s="272"/>
      <c r="M66" s="271"/>
      <c r="N66" s="273"/>
      <c r="O66" s="272"/>
      <c r="P66" s="272"/>
      <c r="Q66" s="271"/>
      <c r="R66" s="270"/>
      <c r="S66" s="265"/>
    </row>
    <row r="67" spans="1:19" s="264" customFormat="1" ht="14" hidden="1" thickBot="1" x14ac:dyDescent="0.2">
      <c r="A67" s="262" t="s">
        <v>219</v>
      </c>
      <c r="B67" s="273">
        <f>SUM(B58:B65)</f>
        <v>40</v>
      </c>
      <c r="C67" s="272">
        <f>SUM(C58:C61)</f>
        <v>0</v>
      </c>
      <c r="D67" s="272">
        <f>SUM(D58:D61)</f>
        <v>0</v>
      </c>
      <c r="E67" s="271">
        <f>SUM(E58:E61)</f>
        <v>19</v>
      </c>
      <c r="F67" s="273">
        <f>SUM(F58:F61)</f>
        <v>0</v>
      </c>
      <c r="G67" s="272">
        <f>SUM(G58:G64)</f>
        <v>14</v>
      </c>
      <c r="H67" s="272">
        <f>SUM(H58:H61)</f>
        <v>0</v>
      </c>
      <c r="I67" s="271">
        <f>SUM(I58:I61)</f>
        <v>6</v>
      </c>
      <c r="J67" s="273">
        <f>SUM(J58:J61)</f>
        <v>1</v>
      </c>
      <c r="K67" s="272">
        <f>SUM(K58:K65)</f>
        <v>104</v>
      </c>
      <c r="L67" s="272">
        <f>SUM(L58:L61)</f>
        <v>0</v>
      </c>
      <c r="M67" s="271">
        <f>SUM(M58:M61)</f>
        <v>39</v>
      </c>
      <c r="N67" s="273">
        <f>SUM(N58:N61)</f>
        <v>0</v>
      </c>
      <c r="O67" s="272">
        <f>SUM(O58:O62)</f>
        <v>8</v>
      </c>
      <c r="P67" s="272">
        <f>SUM(P58:P65)</f>
        <v>249</v>
      </c>
      <c r="Q67" s="271">
        <f>SUM(Q58:Q61)</f>
        <v>94</v>
      </c>
      <c r="R67" s="270">
        <f>SUM(R58:R61)</f>
        <v>158</v>
      </c>
      <c r="S67" s="265"/>
    </row>
    <row r="68" spans="1:19" s="264" customFormat="1" ht="14" hidden="1" thickBot="1" x14ac:dyDescent="0.2">
      <c r="A68" s="262" t="s">
        <v>218</v>
      </c>
      <c r="B68" s="273">
        <f>SUM(B59:B62)</f>
        <v>20</v>
      </c>
      <c r="C68" s="272">
        <f>SUM(C59:C62)</f>
        <v>0</v>
      </c>
      <c r="D68" s="272">
        <f>SUM(D59:D62)</f>
        <v>0</v>
      </c>
      <c r="E68" s="271">
        <f>SUM(E59:E62)</f>
        <v>20</v>
      </c>
      <c r="F68" s="273">
        <f>SUM(F59:F62)</f>
        <v>0</v>
      </c>
      <c r="G68" s="272">
        <f>SUM(G59:G64)</f>
        <v>14</v>
      </c>
      <c r="H68" s="272">
        <f>SUM(H59:H62)</f>
        <v>0</v>
      </c>
      <c r="I68" s="271">
        <f>SUM(I59:I62)</f>
        <v>10</v>
      </c>
      <c r="J68" s="273">
        <f>SUM(J59:J62)</f>
        <v>1</v>
      </c>
      <c r="K68" s="272">
        <f>SUM(K59:K62)</f>
        <v>59</v>
      </c>
      <c r="L68" s="272">
        <f>SUM(L59:L62)</f>
        <v>0</v>
      </c>
      <c r="M68" s="271">
        <f>SUM(M59:M62)</f>
        <v>60</v>
      </c>
      <c r="N68" s="273">
        <f>SUM(N59:N62)</f>
        <v>0</v>
      </c>
      <c r="O68" s="272">
        <f>SUM(O59:O62)</f>
        <v>7</v>
      </c>
      <c r="P68" s="272">
        <f>SUM(P59:P62)</f>
        <v>113</v>
      </c>
      <c r="Q68" s="271">
        <f>SUM(Q59:Q62)</f>
        <v>120</v>
      </c>
      <c r="R68" s="270">
        <f>SUM(R59:R62)</f>
        <v>210</v>
      </c>
      <c r="S68" s="265"/>
    </row>
    <row r="69" spans="1:19" s="264" customFormat="1" ht="14" hidden="1" thickBot="1" x14ac:dyDescent="0.2">
      <c r="A69" s="262" t="s">
        <v>217</v>
      </c>
      <c r="B69" s="273">
        <f>SUM(B60:B63)</f>
        <v>24</v>
      </c>
      <c r="C69" s="272">
        <f>SUM(C60:C63)</f>
        <v>0</v>
      </c>
      <c r="D69" s="272">
        <f>SUM(D60:D63)</f>
        <v>0</v>
      </c>
      <c r="E69" s="271">
        <f>SUM(E60:E63)</f>
        <v>24</v>
      </c>
      <c r="F69" s="273">
        <f>SUM(F60:F63)</f>
        <v>0</v>
      </c>
      <c r="G69" s="272">
        <f>SUM(G60:G63)</f>
        <v>10</v>
      </c>
      <c r="H69" s="272">
        <f>SUM(H60:H63)</f>
        <v>0</v>
      </c>
      <c r="I69" s="271">
        <f>SUM(I60:I63)</f>
        <v>10</v>
      </c>
      <c r="J69" s="273">
        <f>SUM(J60:J63)</f>
        <v>2</v>
      </c>
      <c r="K69" s="272">
        <f>SUM(K60:K63)</f>
        <v>73</v>
      </c>
      <c r="L69" s="272">
        <f>SUM(L60:L63)</f>
        <v>0</v>
      </c>
      <c r="M69" s="271">
        <f>SUM(M60:M63)</f>
        <v>75</v>
      </c>
      <c r="N69" s="273">
        <f>SUM(N60:N63)</f>
        <v>0</v>
      </c>
      <c r="O69" s="272">
        <f>SUM(O60:O63)</f>
        <v>7</v>
      </c>
      <c r="P69" s="272">
        <f>SUM(P60:P63)</f>
        <v>153</v>
      </c>
      <c r="Q69" s="271">
        <f>SUM(Q60:Q63)</f>
        <v>160</v>
      </c>
      <c r="R69" s="270">
        <f>SUM(R60:R63)</f>
        <v>269</v>
      </c>
      <c r="S69" s="265"/>
    </row>
    <row r="70" spans="1:19" s="264" customFormat="1" ht="14" hidden="1" thickBot="1" x14ac:dyDescent="0.2">
      <c r="A70" s="262" t="s">
        <v>216</v>
      </c>
      <c r="B70" s="273">
        <f>SUM(B61:B64)</f>
        <v>26</v>
      </c>
      <c r="C70" s="272">
        <f>SUM(C61:C64)</f>
        <v>0</v>
      </c>
      <c r="D70" s="272">
        <f>SUM(D61:D64)</f>
        <v>0</v>
      </c>
      <c r="E70" s="271">
        <f>SUM(E61:E64)</f>
        <v>26</v>
      </c>
      <c r="F70" s="273">
        <f>SUM(F61:F64)</f>
        <v>0</v>
      </c>
      <c r="G70" s="272">
        <f>SUM(G61:G64)</f>
        <v>10</v>
      </c>
      <c r="H70" s="272">
        <f>SUM(H61:H64)</f>
        <v>0</v>
      </c>
      <c r="I70" s="271">
        <f>SUM(I61:I64)</f>
        <v>10</v>
      </c>
      <c r="J70" s="273">
        <f>SUM(J61:J64)</f>
        <v>4</v>
      </c>
      <c r="K70" s="272">
        <f>SUM(K61:K64)</f>
        <v>69</v>
      </c>
      <c r="L70" s="272">
        <f>SUM(L61:L64)</f>
        <v>0</v>
      </c>
      <c r="M70" s="271">
        <f>SUM(M61:M64)</f>
        <v>73</v>
      </c>
      <c r="N70" s="273">
        <f>SUM(N61:N64)</f>
        <v>0</v>
      </c>
      <c r="O70" s="272">
        <f>SUM(O61:O64)</f>
        <v>6</v>
      </c>
      <c r="P70" s="272">
        <f>SUM(P61:P64)</f>
        <v>167</v>
      </c>
      <c r="Q70" s="271">
        <f>SUM(Q61:Q64)</f>
        <v>173</v>
      </c>
      <c r="R70" s="270">
        <f>SUM(R61:R64)</f>
        <v>282</v>
      </c>
      <c r="S70" s="265"/>
    </row>
    <row r="71" spans="1:19" s="264" customFormat="1" ht="14" hidden="1" thickBot="1" x14ac:dyDescent="0.2">
      <c r="A71" s="261" t="s">
        <v>215</v>
      </c>
      <c r="B71" s="269">
        <f>SUM(B62:B65)</f>
        <v>21</v>
      </c>
      <c r="C71" s="268">
        <f>SUM(C62:C65)</f>
        <v>0</v>
      </c>
      <c r="D71" s="268">
        <f>SUM(D62:D65)</f>
        <v>0</v>
      </c>
      <c r="E71" s="267">
        <f>SUM(E62:E65)</f>
        <v>21</v>
      </c>
      <c r="F71" s="269">
        <f>SUM(F62:F65)</f>
        <v>2</v>
      </c>
      <c r="G71" s="268">
        <f>SUM(G62:G65)</f>
        <v>8</v>
      </c>
      <c r="H71" s="268">
        <f>SUM(H62:H65)</f>
        <v>0</v>
      </c>
      <c r="I71" s="267">
        <f>SUM(I62:I65)</f>
        <v>10</v>
      </c>
      <c r="J71" s="269">
        <f>SUM(J62:J65)</f>
        <v>4</v>
      </c>
      <c r="K71" s="268">
        <f>SUM(K62:K65)</f>
        <v>66</v>
      </c>
      <c r="L71" s="268">
        <f>SUM(L62:L65)</f>
        <v>0</v>
      </c>
      <c r="M71" s="267">
        <f>SUM(M62:M65)</f>
        <v>70</v>
      </c>
      <c r="N71" s="269">
        <f>SUM(N62:N65)</f>
        <v>0</v>
      </c>
      <c r="O71" s="268">
        <f>SUM(O62:O65)</f>
        <v>8</v>
      </c>
      <c r="P71" s="268">
        <f>SUM(P62:P65)</f>
        <v>160</v>
      </c>
      <c r="Q71" s="267">
        <f>SUM(Q62:Q65)</f>
        <v>168</v>
      </c>
      <c r="R71" s="266">
        <f>SUM(R62:R65)</f>
        <v>269</v>
      </c>
      <c r="S71" s="265"/>
    </row>
    <row r="72" spans="1:19" x14ac:dyDescent="0.15">
      <c r="A72" s="263"/>
      <c r="B72" s="86"/>
      <c r="C72" s="87"/>
      <c r="D72" s="87"/>
      <c r="E72" s="88"/>
      <c r="F72" s="86"/>
      <c r="G72" s="87"/>
      <c r="H72" s="87"/>
      <c r="I72" s="88"/>
      <c r="J72" s="86"/>
      <c r="K72" s="87"/>
      <c r="L72" s="87"/>
      <c r="M72" s="88"/>
      <c r="N72" s="86"/>
      <c r="O72" s="87"/>
      <c r="P72" s="87"/>
      <c r="Q72" s="88"/>
      <c r="R72" s="135"/>
      <c r="S72" s="96"/>
    </row>
    <row r="73" spans="1:19" x14ac:dyDescent="0.15">
      <c r="A73" s="262" t="s">
        <v>214</v>
      </c>
      <c r="B73" s="89">
        <f>SUM(B58:B65)</f>
        <v>40</v>
      </c>
      <c r="C73" s="90">
        <f>SUM(C58:C65)</f>
        <v>0</v>
      </c>
      <c r="D73" s="90">
        <f>SUM(D58:D65)</f>
        <v>0</v>
      </c>
      <c r="E73" s="91">
        <f>SUM(E58:E65)</f>
        <v>40</v>
      </c>
      <c r="F73" s="89">
        <f>SUM(F58:F65)</f>
        <v>2</v>
      </c>
      <c r="G73" s="90">
        <f>SUM(G58:G65)</f>
        <v>14</v>
      </c>
      <c r="H73" s="90">
        <f>SUM(H58:H65)</f>
        <v>0</v>
      </c>
      <c r="I73" s="91">
        <f>SUM(I58:I65)</f>
        <v>16</v>
      </c>
      <c r="J73" s="89">
        <f>SUM(J58:J65)</f>
        <v>5</v>
      </c>
      <c r="K73" s="90">
        <f>SUM(K58:K65)</f>
        <v>104</v>
      </c>
      <c r="L73" s="90">
        <f>SUM(L58:L65)</f>
        <v>0</v>
      </c>
      <c r="M73" s="91">
        <f>SUM(M58:M65)</f>
        <v>109</v>
      </c>
      <c r="N73" s="89">
        <f>SUM(N58:N65)</f>
        <v>0</v>
      </c>
      <c r="O73" s="90">
        <f>SUM(O58:O65)</f>
        <v>13</v>
      </c>
      <c r="P73" s="90">
        <f>SUM(P58:P65)</f>
        <v>249</v>
      </c>
      <c r="Q73" s="91">
        <f>SUM(Q58:Q65)</f>
        <v>262</v>
      </c>
      <c r="R73" s="133">
        <f>SUM(R58:R65)</f>
        <v>427</v>
      </c>
      <c r="S73" s="96"/>
    </row>
    <row r="74" spans="1:19" x14ac:dyDescent="0.15">
      <c r="A74" s="262" t="s">
        <v>10</v>
      </c>
      <c r="B74" s="89">
        <f>MAX(B67:B71)</f>
        <v>40</v>
      </c>
      <c r="C74" s="90">
        <f>MAX(C67:C71)</f>
        <v>0</v>
      </c>
      <c r="D74" s="90">
        <f>MAX(D67:D71)</f>
        <v>0</v>
      </c>
      <c r="E74" s="91">
        <f>MAX(E67:E71)</f>
        <v>26</v>
      </c>
      <c r="F74" s="89">
        <f>MAX(F67:F71)</f>
        <v>2</v>
      </c>
      <c r="G74" s="90">
        <f>MAX(G67:G71)</f>
        <v>14</v>
      </c>
      <c r="H74" s="90">
        <f>MAX(H67:H71)</f>
        <v>0</v>
      </c>
      <c r="I74" s="91">
        <f>MAX(I67:I71)</f>
        <v>10</v>
      </c>
      <c r="J74" s="89">
        <f>MAX(J67:J71)</f>
        <v>4</v>
      </c>
      <c r="K74" s="90">
        <f>MAX(K67:K71)</f>
        <v>104</v>
      </c>
      <c r="L74" s="90">
        <f>MAX(L67:L71)</f>
        <v>0</v>
      </c>
      <c r="M74" s="91">
        <f>MAX(M67:M71)</f>
        <v>75</v>
      </c>
      <c r="N74" s="89">
        <f>MAX(N67:N71)</f>
        <v>0</v>
      </c>
      <c r="O74" s="90">
        <f>MAX(O67:O71)</f>
        <v>8</v>
      </c>
      <c r="P74" s="90">
        <f>MAX(P67:P71)</f>
        <v>249</v>
      </c>
      <c r="Q74" s="91">
        <f>MAX(Q67:Q71)</f>
        <v>173</v>
      </c>
      <c r="R74" s="133">
        <f>MAX(R67:R71)</f>
        <v>282</v>
      </c>
      <c r="S74" s="96"/>
    </row>
    <row r="75" spans="1:19" x14ac:dyDescent="0.15">
      <c r="A75" s="262" t="s">
        <v>11</v>
      </c>
      <c r="B75" s="89">
        <f>SUM(B58:B65)/2</f>
        <v>20</v>
      </c>
      <c r="C75" s="90">
        <f>SUM(C58:C65)/2</f>
        <v>0</v>
      </c>
      <c r="D75" s="90">
        <f>SUM(D58:D65)/2</f>
        <v>0</v>
      </c>
      <c r="E75" s="91">
        <f>SUM(E58:E65)/2</f>
        <v>20</v>
      </c>
      <c r="F75" s="89">
        <f>SUM(F58:F65)/2</f>
        <v>1</v>
      </c>
      <c r="G75" s="90">
        <f>SUM(G58:G65)/2</f>
        <v>7</v>
      </c>
      <c r="H75" s="90">
        <f>SUM(H58:H65)/2</f>
        <v>0</v>
      </c>
      <c r="I75" s="91">
        <f>SUM(I58:I65)/2</f>
        <v>8</v>
      </c>
      <c r="J75" s="89">
        <f>SUM(J58:J65)/2</f>
        <v>2.5</v>
      </c>
      <c r="K75" s="90">
        <f>SUM(K58:K65)/2</f>
        <v>52</v>
      </c>
      <c r="L75" s="90">
        <f>SUM(L58:L65)/2</f>
        <v>0</v>
      </c>
      <c r="M75" s="91">
        <f>SUM(M58:M65)/2</f>
        <v>54.5</v>
      </c>
      <c r="N75" s="89">
        <f>SUM(N58:N65)/2</f>
        <v>0</v>
      </c>
      <c r="O75" s="90">
        <f>SUM(O58:O65)/2</f>
        <v>6.5</v>
      </c>
      <c r="P75" s="90">
        <f>SUM(P58:P65)/2</f>
        <v>124.5</v>
      </c>
      <c r="Q75" s="91">
        <f>SUM(Q58:Q65)/2</f>
        <v>131</v>
      </c>
      <c r="R75" s="133">
        <f>SUM(R58:R65)/2</f>
        <v>213.5</v>
      </c>
      <c r="S75" s="96"/>
    </row>
    <row r="76" spans="1:19" ht="14" thickBot="1" x14ac:dyDescent="0.2">
      <c r="A76" s="261"/>
      <c r="B76" s="92"/>
      <c r="C76" s="93"/>
      <c r="D76" s="93"/>
      <c r="E76" s="94"/>
      <c r="F76" s="92"/>
      <c r="G76" s="93"/>
      <c r="H76" s="93"/>
      <c r="I76" s="94"/>
      <c r="J76" s="92"/>
      <c r="K76" s="93"/>
      <c r="L76" s="93"/>
      <c r="M76" s="94"/>
      <c r="N76" s="92"/>
      <c r="O76" s="93"/>
      <c r="P76" s="93"/>
      <c r="Q76" s="94"/>
      <c r="R76" s="95"/>
      <c r="S76" s="96"/>
    </row>
    <row r="77" spans="1:19" x14ac:dyDescent="0.15">
      <c r="A77" s="284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96"/>
      <c r="S77" s="96"/>
    </row>
    <row r="78" spans="1:19" ht="14" thickBot="1" x14ac:dyDescent="0.2">
      <c r="A78" s="28"/>
      <c r="B78" s="97" t="str">
        <f>Upland_Glenmore!B78</f>
        <v>Wednesday 2 March 2016</v>
      </c>
      <c r="C78" s="96"/>
      <c r="D78" s="98"/>
      <c r="E78" s="96"/>
      <c r="F78" s="96"/>
      <c r="G78" s="96"/>
      <c r="H78" s="97" t="str">
        <f>'cycle (2)'!B6</f>
        <v>Fine and Dry</v>
      </c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</row>
    <row r="79" spans="1:19" x14ac:dyDescent="0.15">
      <c r="A79" s="39"/>
      <c r="B79" s="102" t="s">
        <v>2</v>
      </c>
      <c r="C79" s="103"/>
      <c r="D79" s="103"/>
      <c r="E79" s="104"/>
      <c r="F79" s="102" t="s">
        <v>3</v>
      </c>
      <c r="G79" s="103"/>
      <c r="H79" s="103"/>
      <c r="I79" s="104"/>
      <c r="J79" s="102" t="s">
        <v>4</v>
      </c>
      <c r="K79" s="103"/>
      <c r="L79" s="103"/>
      <c r="M79" s="104"/>
      <c r="N79" s="102" t="s">
        <v>5</v>
      </c>
      <c r="O79" s="103"/>
      <c r="P79" s="103"/>
      <c r="Q79" s="104"/>
      <c r="R79" s="135" t="s">
        <v>35</v>
      </c>
      <c r="S79" s="96"/>
    </row>
    <row r="80" spans="1:19" s="264" customFormat="1" ht="14" thickBot="1" x14ac:dyDescent="0.2">
      <c r="A80" s="42"/>
      <c r="B80" s="283"/>
      <c r="C80" s="109" t="str">
        <f>C55</f>
        <v>Adelaide (N)</v>
      </c>
      <c r="D80" s="282"/>
      <c r="E80" s="281"/>
      <c r="F80" s="283"/>
      <c r="G80" s="109" t="str">
        <f>G55</f>
        <v>John</v>
      </c>
      <c r="H80" s="282"/>
      <c r="I80" s="281"/>
      <c r="J80" s="283"/>
      <c r="K80" s="109" t="str">
        <f>K55</f>
        <v>Adelaide (S)</v>
      </c>
      <c r="L80" s="282"/>
      <c r="M80" s="281"/>
      <c r="N80" s="283"/>
      <c r="O80" s="109" t="str">
        <f>O55</f>
        <v>Riddiford</v>
      </c>
      <c r="P80" s="282"/>
      <c r="Q80" s="281"/>
      <c r="R80" s="266"/>
      <c r="S80" s="265"/>
    </row>
    <row r="81" spans="1:19" s="48" customFormat="1" ht="11" x14ac:dyDescent="0.15">
      <c r="A81" s="45"/>
      <c r="B81" s="116" t="s">
        <v>6</v>
      </c>
      <c r="C81" s="117" t="s">
        <v>7</v>
      </c>
      <c r="D81" s="117" t="s">
        <v>8</v>
      </c>
      <c r="E81" s="118" t="s">
        <v>9</v>
      </c>
      <c r="F81" s="116" t="s">
        <v>6</v>
      </c>
      <c r="G81" s="117" t="s">
        <v>7</v>
      </c>
      <c r="H81" s="117" t="s">
        <v>8</v>
      </c>
      <c r="I81" s="118" t="s">
        <v>9</v>
      </c>
      <c r="J81" s="116" t="s">
        <v>6</v>
      </c>
      <c r="K81" s="117" t="s">
        <v>7</v>
      </c>
      <c r="L81" s="117" t="s">
        <v>8</v>
      </c>
      <c r="M81" s="118" t="s">
        <v>9</v>
      </c>
      <c r="N81" s="116" t="s">
        <v>6</v>
      </c>
      <c r="O81" s="117" t="s">
        <v>7</v>
      </c>
      <c r="P81" s="117" t="s">
        <v>8</v>
      </c>
      <c r="Q81" s="118" t="s">
        <v>9</v>
      </c>
      <c r="R81" s="138"/>
      <c r="S81" s="280"/>
    </row>
    <row r="82" spans="1:19" s="264" customFormat="1" x14ac:dyDescent="0.15">
      <c r="A82" s="42"/>
      <c r="B82" s="123"/>
      <c r="C82" s="124"/>
      <c r="D82" s="124"/>
      <c r="E82" s="125"/>
      <c r="F82" s="123"/>
      <c r="G82" s="124"/>
      <c r="H82" s="124"/>
      <c r="I82" s="125"/>
      <c r="J82" s="123"/>
      <c r="K82" s="124"/>
      <c r="L82" s="124"/>
      <c r="M82" s="125"/>
      <c r="N82" s="123"/>
      <c r="O82" s="124"/>
      <c r="P82" s="124"/>
      <c r="Q82" s="279"/>
      <c r="R82" s="270"/>
      <c r="S82" s="265"/>
    </row>
    <row r="83" spans="1:19" s="264" customFormat="1" x14ac:dyDescent="0.15">
      <c r="A83" s="278" t="s">
        <v>158</v>
      </c>
      <c r="B83" s="277">
        <v>2</v>
      </c>
      <c r="C83" s="276"/>
      <c r="D83" s="276"/>
      <c r="E83" s="275">
        <f>SUM(B83:D83)</f>
        <v>2</v>
      </c>
      <c r="F83" s="277"/>
      <c r="G83" s="276">
        <v>1</v>
      </c>
      <c r="H83" s="276"/>
      <c r="I83" s="275">
        <f>SUM(F83:H83)</f>
        <v>1</v>
      </c>
      <c r="J83" s="277"/>
      <c r="K83" s="276">
        <v>9</v>
      </c>
      <c r="L83" s="276"/>
      <c r="M83" s="275">
        <f>SUM(J83:L83)</f>
        <v>9</v>
      </c>
      <c r="N83" s="277"/>
      <c r="O83" s="276">
        <v>1</v>
      </c>
      <c r="P83" s="276">
        <v>9</v>
      </c>
      <c r="Q83" s="275">
        <f>SUM(N83:P83)</f>
        <v>10</v>
      </c>
      <c r="R83" s="274">
        <f>E83+I83+M83+Q83</f>
        <v>22</v>
      </c>
      <c r="S83" s="265"/>
    </row>
    <row r="84" spans="1:19" s="264" customFormat="1" x14ac:dyDescent="0.15">
      <c r="A84" s="278" t="s">
        <v>157</v>
      </c>
      <c r="B84" s="277">
        <v>6</v>
      </c>
      <c r="C84" s="276"/>
      <c r="D84" s="276"/>
      <c r="E84" s="275">
        <f>SUM(B84:D84)</f>
        <v>6</v>
      </c>
      <c r="F84" s="277"/>
      <c r="G84" s="276">
        <v>1</v>
      </c>
      <c r="H84" s="276"/>
      <c r="I84" s="275">
        <f>SUM(F84:H84)</f>
        <v>1</v>
      </c>
      <c r="J84" s="277"/>
      <c r="K84" s="276">
        <v>5</v>
      </c>
      <c r="L84" s="276"/>
      <c r="M84" s="275">
        <f>SUM(J84:L84)</f>
        <v>5</v>
      </c>
      <c r="N84" s="277"/>
      <c r="O84" s="276">
        <v>2</v>
      </c>
      <c r="P84" s="276">
        <v>16</v>
      </c>
      <c r="Q84" s="275">
        <f>SUM(N84:P84)</f>
        <v>18</v>
      </c>
      <c r="R84" s="274">
        <f>E84+I84+M84+Q84</f>
        <v>30</v>
      </c>
      <c r="S84" s="265"/>
    </row>
    <row r="85" spans="1:19" s="264" customFormat="1" x14ac:dyDescent="0.15">
      <c r="A85" s="278" t="s">
        <v>156</v>
      </c>
      <c r="B85" s="277">
        <v>4</v>
      </c>
      <c r="C85" s="276"/>
      <c r="D85" s="276"/>
      <c r="E85" s="275">
        <f>SUM(B85:D85)</f>
        <v>4</v>
      </c>
      <c r="F85" s="277"/>
      <c r="G85" s="276">
        <v>3</v>
      </c>
      <c r="H85" s="276">
        <v>1</v>
      </c>
      <c r="I85" s="275">
        <f>SUM(F85:H85)</f>
        <v>4</v>
      </c>
      <c r="J85" s="277"/>
      <c r="K85" s="276">
        <v>10</v>
      </c>
      <c r="L85" s="276"/>
      <c r="M85" s="275">
        <f>SUM(J85:L85)</f>
        <v>10</v>
      </c>
      <c r="N85" s="277"/>
      <c r="O85" s="276">
        <v>2</v>
      </c>
      <c r="P85" s="276">
        <v>20</v>
      </c>
      <c r="Q85" s="275">
        <f>SUM(N85:P85)</f>
        <v>22</v>
      </c>
      <c r="R85" s="274">
        <f>E85+I85+M85+Q85</f>
        <v>40</v>
      </c>
      <c r="S85" s="265"/>
    </row>
    <row r="86" spans="1:19" s="264" customFormat="1" x14ac:dyDescent="0.15">
      <c r="A86" s="278" t="s">
        <v>155</v>
      </c>
      <c r="B86" s="277">
        <v>9</v>
      </c>
      <c r="C86" s="276"/>
      <c r="D86" s="276"/>
      <c r="E86" s="275">
        <f>SUM(B86:D86)</f>
        <v>9</v>
      </c>
      <c r="F86" s="277"/>
      <c r="G86" s="276">
        <v>4</v>
      </c>
      <c r="H86" s="276"/>
      <c r="I86" s="275">
        <f>SUM(F86:H86)</f>
        <v>4</v>
      </c>
      <c r="J86" s="277">
        <v>2</v>
      </c>
      <c r="K86" s="276">
        <v>10</v>
      </c>
      <c r="L86" s="276"/>
      <c r="M86" s="275">
        <f>SUM(J86:L86)</f>
        <v>12</v>
      </c>
      <c r="N86" s="277"/>
      <c r="O86" s="276">
        <v>2</v>
      </c>
      <c r="P86" s="276">
        <v>44</v>
      </c>
      <c r="Q86" s="275">
        <f>SUM(N86:P86)</f>
        <v>46</v>
      </c>
      <c r="R86" s="274">
        <f>E86+I86+M86+Q86</f>
        <v>71</v>
      </c>
      <c r="S86" s="265"/>
    </row>
    <row r="87" spans="1:19" s="264" customFormat="1" x14ac:dyDescent="0.15">
      <c r="A87" s="278" t="s">
        <v>154</v>
      </c>
      <c r="B87" s="277">
        <v>4</v>
      </c>
      <c r="C87" s="276"/>
      <c r="D87" s="276"/>
      <c r="E87" s="275">
        <f>SUM(B87:D87)</f>
        <v>4</v>
      </c>
      <c r="F87" s="277">
        <v>1</v>
      </c>
      <c r="G87" s="276">
        <v>2</v>
      </c>
      <c r="H87" s="276"/>
      <c r="I87" s="275">
        <f>SUM(F87:H87)</f>
        <v>3</v>
      </c>
      <c r="J87" s="277"/>
      <c r="K87" s="276">
        <v>12</v>
      </c>
      <c r="L87" s="276"/>
      <c r="M87" s="275">
        <f>SUM(J87:L87)</f>
        <v>12</v>
      </c>
      <c r="N87" s="277"/>
      <c r="O87" s="276">
        <v>3</v>
      </c>
      <c r="P87" s="276">
        <v>30</v>
      </c>
      <c r="Q87" s="275">
        <f>SUM(N87:P87)</f>
        <v>33</v>
      </c>
      <c r="R87" s="274">
        <f>E87+I87+M87+Q87</f>
        <v>52</v>
      </c>
      <c r="S87" s="265"/>
    </row>
    <row r="88" spans="1:19" s="264" customFormat="1" x14ac:dyDescent="0.15">
      <c r="A88" s="278" t="s">
        <v>153</v>
      </c>
      <c r="B88" s="277">
        <v>1</v>
      </c>
      <c r="C88" s="276"/>
      <c r="D88" s="276"/>
      <c r="E88" s="275">
        <f>SUM(B88:D88)</f>
        <v>1</v>
      </c>
      <c r="F88" s="277">
        <v>1</v>
      </c>
      <c r="G88" s="276">
        <v>2</v>
      </c>
      <c r="H88" s="276"/>
      <c r="I88" s="275">
        <f>SUM(F88:H88)</f>
        <v>3</v>
      </c>
      <c r="J88" s="277"/>
      <c r="K88" s="276">
        <v>14</v>
      </c>
      <c r="L88" s="276"/>
      <c r="M88" s="275">
        <f>SUM(J88:L88)</f>
        <v>14</v>
      </c>
      <c r="N88" s="277"/>
      <c r="O88" s="276">
        <v>3</v>
      </c>
      <c r="P88" s="276">
        <v>45</v>
      </c>
      <c r="Q88" s="275">
        <f>SUM(N88:P88)</f>
        <v>48</v>
      </c>
      <c r="R88" s="274">
        <f>E88+I88+M88+Q88</f>
        <v>66</v>
      </c>
      <c r="S88" s="265"/>
    </row>
    <row r="89" spans="1:19" s="264" customFormat="1" x14ac:dyDescent="0.15">
      <c r="A89" s="278" t="s">
        <v>152</v>
      </c>
      <c r="B89" s="277">
        <v>3</v>
      </c>
      <c r="C89" s="276"/>
      <c r="D89" s="276">
        <v>1</v>
      </c>
      <c r="E89" s="275">
        <f>SUM(B89:D89)</f>
        <v>4</v>
      </c>
      <c r="F89" s="277"/>
      <c r="G89" s="276">
        <v>5</v>
      </c>
      <c r="H89" s="276"/>
      <c r="I89" s="275">
        <f>SUM(F89:H89)</f>
        <v>5</v>
      </c>
      <c r="J89" s="277">
        <v>1</v>
      </c>
      <c r="K89" s="276">
        <v>16</v>
      </c>
      <c r="L89" s="276"/>
      <c r="M89" s="275">
        <f>SUM(J89:L89)</f>
        <v>17</v>
      </c>
      <c r="N89" s="277"/>
      <c r="O89" s="276">
        <v>3</v>
      </c>
      <c r="P89" s="276">
        <v>31</v>
      </c>
      <c r="Q89" s="275">
        <f>SUM(N89:P89)</f>
        <v>34</v>
      </c>
      <c r="R89" s="274">
        <f>E89+I89+M89+Q89</f>
        <v>60</v>
      </c>
      <c r="S89" s="265"/>
    </row>
    <row r="90" spans="1:19" s="264" customFormat="1" ht="14" thickBot="1" x14ac:dyDescent="0.2">
      <c r="A90" s="278" t="s">
        <v>151</v>
      </c>
      <c r="B90" s="277">
        <v>6</v>
      </c>
      <c r="C90" s="276"/>
      <c r="D90" s="276"/>
      <c r="E90" s="275">
        <f>SUM(B90:D90)</f>
        <v>6</v>
      </c>
      <c r="F90" s="277">
        <v>1</v>
      </c>
      <c r="G90" s="276">
        <v>4</v>
      </c>
      <c r="H90" s="276"/>
      <c r="I90" s="275">
        <f>SUM(F90:H90)</f>
        <v>5</v>
      </c>
      <c r="J90" s="277">
        <v>1</v>
      </c>
      <c r="K90" s="276">
        <v>11</v>
      </c>
      <c r="L90" s="276"/>
      <c r="M90" s="275">
        <f>SUM(J90:L90)</f>
        <v>12</v>
      </c>
      <c r="N90" s="277"/>
      <c r="O90" s="276">
        <v>2</v>
      </c>
      <c r="P90" s="276">
        <v>32</v>
      </c>
      <c r="Q90" s="275">
        <f>SUM(N90:P90)</f>
        <v>34</v>
      </c>
      <c r="R90" s="274">
        <f>E90+I90+M90+Q90</f>
        <v>57</v>
      </c>
      <c r="S90" s="265"/>
    </row>
    <row r="91" spans="1:19" s="264" customFormat="1" ht="14" hidden="1" thickBot="1" x14ac:dyDescent="0.2">
      <c r="A91" s="262"/>
      <c r="B91" s="273"/>
      <c r="C91" s="272"/>
      <c r="D91" s="272"/>
      <c r="E91" s="271"/>
      <c r="F91" s="273"/>
      <c r="G91" s="272"/>
      <c r="H91" s="272"/>
      <c r="I91" s="271"/>
      <c r="J91" s="273"/>
      <c r="K91" s="272"/>
      <c r="L91" s="272"/>
      <c r="M91" s="271"/>
      <c r="N91" s="273"/>
      <c r="O91" s="272"/>
      <c r="P91" s="272"/>
      <c r="Q91" s="271"/>
      <c r="R91" s="270"/>
      <c r="S91" s="265"/>
    </row>
    <row r="92" spans="1:19" s="264" customFormat="1" ht="14" hidden="1" thickBot="1" x14ac:dyDescent="0.2">
      <c r="A92" s="262" t="s">
        <v>219</v>
      </c>
      <c r="B92" s="273">
        <f>SUM(B83:B90)</f>
        <v>35</v>
      </c>
      <c r="C92" s="272">
        <f>SUM(C83:C86)</f>
        <v>0</v>
      </c>
      <c r="D92" s="272">
        <f>SUM(D83:D86)</f>
        <v>0</v>
      </c>
      <c r="E92" s="271">
        <f>SUM(E83:E86)</f>
        <v>21</v>
      </c>
      <c r="F92" s="273">
        <f>SUM(F83:F86)</f>
        <v>0</v>
      </c>
      <c r="G92" s="272">
        <f>SUM(G83:G90)</f>
        <v>22</v>
      </c>
      <c r="H92" s="272">
        <f>SUM(H83:H86)</f>
        <v>1</v>
      </c>
      <c r="I92" s="271">
        <f>SUM(I83:I86)</f>
        <v>10</v>
      </c>
      <c r="J92" s="273">
        <f>SUM(J83:J86)</f>
        <v>2</v>
      </c>
      <c r="K92" s="272">
        <f>SUM(K83:K90)</f>
        <v>87</v>
      </c>
      <c r="L92" s="272">
        <f>SUM(L83:L86)</f>
        <v>0</v>
      </c>
      <c r="M92" s="271">
        <f>SUM(M83:M86)</f>
        <v>36</v>
      </c>
      <c r="N92" s="273">
        <f>SUM(N83:N86)</f>
        <v>0</v>
      </c>
      <c r="O92" s="272">
        <f>SUM(O83:O90)</f>
        <v>18</v>
      </c>
      <c r="P92" s="272">
        <f>SUM(P83:P90)</f>
        <v>227</v>
      </c>
      <c r="Q92" s="271">
        <f>SUM(Q83:Q86)</f>
        <v>96</v>
      </c>
      <c r="R92" s="270">
        <f>SUM(R83:R86)</f>
        <v>163</v>
      </c>
      <c r="S92" s="265"/>
    </row>
    <row r="93" spans="1:19" s="264" customFormat="1" ht="14" hidden="1" thickBot="1" x14ac:dyDescent="0.2">
      <c r="A93" s="262" t="s">
        <v>218</v>
      </c>
      <c r="B93" s="273">
        <f>SUM(B84:B87)</f>
        <v>23</v>
      </c>
      <c r="C93" s="272">
        <f>SUM(C84:C87)</f>
        <v>0</v>
      </c>
      <c r="D93" s="272">
        <f>SUM(D84:D87)</f>
        <v>0</v>
      </c>
      <c r="E93" s="271">
        <f>SUM(E84:E87)</f>
        <v>23</v>
      </c>
      <c r="F93" s="273">
        <f>SUM(F84:F87)</f>
        <v>1</v>
      </c>
      <c r="G93" s="272">
        <f>SUM(G84:G87)</f>
        <v>10</v>
      </c>
      <c r="H93" s="272">
        <f>SUM(H84:H87)</f>
        <v>1</v>
      </c>
      <c r="I93" s="271">
        <f>SUM(I84:I87)</f>
        <v>12</v>
      </c>
      <c r="J93" s="273">
        <f>SUM(J84:J87)</f>
        <v>2</v>
      </c>
      <c r="K93" s="272">
        <f>SUM(K84:K87)</f>
        <v>37</v>
      </c>
      <c r="L93" s="272">
        <f>SUM(L84:L87)</f>
        <v>0</v>
      </c>
      <c r="M93" s="271">
        <f>SUM(M84:M87)</f>
        <v>39</v>
      </c>
      <c r="N93" s="273">
        <f>SUM(N84:N87)</f>
        <v>0</v>
      </c>
      <c r="O93" s="272">
        <f>SUM(O84:O87)</f>
        <v>9</v>
      </c>
      <c r="P93" s="272">
        <f>SUM(P84:P87)</f>
        <v>110</v>
      </c>
      <c r="Q93" s="271">
        <f>SUM(Q84:Q87)</f>
        <v>119</v>
      </c>
      <c r="R93" s="270">
        <f>SUM(R84:R87)</f>
        <v>193</v>
      </c>
      <c r="S93" s="265"/>
    </row>
    <row r="94" spans="1:19" s="264" customFormat="1" ht="14" hidden="1" thickBot="1" x14ac:dyDescent="0.2">
      <c r="A94" s="262" t="s">
        <v>217</v>
      </c>
      <c r="B94" s="273">
        <f>SUM(B85:B88)</f>
        <v>18</v>
      </c>
      <c r="C94" s="272">
        <f>SUM(C85:C88)</f>
        <v>0</v>
      </c>
      <c r="D94" s="272">
        <f>SUM(D85:D88)</f>
        <v>0</v>
      </c>
      <c r="E94" s="271">
        <f>SUM(E85:E88)</f>
        <v>18</v>
      </c>
      <c r="F94" s="273">
        <f>SUM(F85:F88)</f>
        <v>2</v>
      </c>
      <c r="G94" s="272">
        <f>SUM(G85:G88)</f>
        <v>11</v>
      </c>
      <c r="H94" s="272">
        <f>SUM(H85:H88)</f>
        <v>1</v>
      </c>
      <c r="I94" s="271">
        <f>SUM(I85:I88)</f>
        <v>14</v>
      </c>
      <c r="J94" s="273">
        <f>SUM(J85:J88)</f>
        <v>2</v>
      </c>
      <c r="K94" s="272">
        <f>SUM(K85:K88)</f>
        <v>46</v>
      </c>
      <c r="L94" s="272">
        <f>SUM(L85:L88)</f>
        <v>0</v>
      </c>
      <c r="M94" s="271">
        <f>SUM(M85:M88)</f>
        <v>48</v>
      </c>
      <c r="N94" s="273">
        <f>SUM(N85:N88)</f>
        <v>0</v>
      </c>
      <c r="O94" s="272">
        <f>SUM(O85:O88)</f>
        <v>10</v>
      </c>
      <c r="P94" s="272">
        <f>SUM(P85:P88)</f>
        <v>139</v>
      </c>
      <c r="Q94" s="271">
        <f>SUM(Q85:Q88)</f>
        <v>149</v>
      </c>
      <c r="R94" s="270">
        <f>SUM(R85:R88)</f>
        <v>229</v>
      </c>
      <c r="S94" s="265"/>
    </row>
    <row r="95" spans="1:19" s="264" customFormat="1" ht="14" hidden="1" thickBot="1" x14ac:dyDescent="0.2">
      <c r="A95" s="262" t="s">
        <v>216</v>
      </c>
      <c r="B95" s="273">
        <f>SUM(B86:B89)</f>
        <v>17</v>
      </c>
      <c r="C95" s="272">
        <f>SUM(C86:C89)</f>
        <v>0</v>
      </c>
      <c r="D95" s="272">
        <f>SUM(D86:D89)</f>
        <v>1</v>
      </c>
      <c r="E95" s="271">
        <f>SUM(E86:E89)</f>
        <v>18</v>
      </c>
      <c r="F95" s="273">
        <f>SUM(F86:F89)</f>
        <v>2</v>
      </c>
      <c r="G95" s="272">
        <f>SUM(G86:G89)</f>
        <v>13</v>
      </c>
      <c r="H95" s="272">
        <f>SUM(H86:H89)</f>
        <v>0</v>
      </c>
      <c r="I95" s="271">
        <f>SUM(I86:I89)</f>
        <v>15</v>
      </c>
      <c r="J95" s="273">
        <f>SUM(J86:J89)</f>
        <v>3</v>
      </c>
      <c r="K95" s="272">
        <f>SUM(K86:K89)</f>
        <v>52</v>
      </c>
      <c r="L95" s="272">
        <f>SUM(L86:L89)</f>
        <v>0</v>
      </c>
      <c r="M95" s="271">
        <f>SUM(M86:M89)</f>
        <v>55</v>
      </c>
      <c r="N95" s="273">
        <f>SUM(N86:N89)</f>
        <v>0</v>
      </c>
      <c r="O95" s="272">
        <f>SUM(O86:O89)</f>
        <v>11</v>
      </c>
      <c r="P95" s="272">
        <f>SUM(P86:P89)</f>
        <v>150</v>
      </c>
      <c r="Q95" s="271">
        <f>SUM(Q86:Q89)</f>
        <v>161</v>
      </c>
      <c r="R95" s="270">
        <f>SUM(R86:R89)</f>
        <v>249</v>
      </c>
      <c r="S95" s="265"/>
    </row>
    <row r="96" spans="1:19" s="264" customFormat="1" ht="14" hidden="1" thickBot="1" x14ac:dyDescent="0.2">
      <c r="A96" s="261" t="s">
        <v>215</v>
      </c>
      <c r="B96" s="269">
        <f>SUM(B87:B90)</f>
        <v>14</v>
      </c>
      <c r="C96" s="268">
        <f>SUM(C87:C90)</f>
        <v>0</v>
      </c>
      <c r="D96" s="268">
        <f>SUM(D87:D90)</f>
        <v>1</v>
      </c>
      <c r="E96" s="267">
        <f>SUM(E87:E90)</f>
        <v>15</v>
      </c>
      <c r="F96" s="269">
        <f>SUM(F87:F90)</f>
        <v>3</v>
      </c>
      <c r="G96" s="268">
        <f>SUM(G87:G90)</f>
        <v>13</v>
      </c>
      <c r="H96" s="268">
        <f>SUM(H87:H90)</f>
        <v>0</v>
      </c>
      <c r="I96" s="267">
        <f>SUM(I87:I90)</f>
        <v>16</v>
      </c>
      <c r="J96" s="269">
        <f>SUM(J87:J90)</f>
        <v>2</v>
      </c>
      <c r="K96" s="268">
        <f>SUM(K87:K90)</f>
        <v>53</v>
      </c>
      <c r="L96" s="268">
        <f>SUM(L87:L90)</f>
        <v>0</v>
      </c>
      <c r="M96" s="267">
        <f>SUM(M87:M90)</f>
        <v>55</v>
      </c>
      <c r="N96" s="269">
        <f>SUM(N87:N90)</f>
        <v>0</v>
      </c>
      <c r="O96" s="268">
        <f>SUM(O87:O90)</f>
        <v>11</v>
      </c>
      <c r="P96" s="268">
        <f>SUM(P87:P90)</f>
        <v>138</v>
      </c>
      <c r="Q96" s="267">
        <f>SUM(Q87:Q90)</f>
        <v>149</v>
      </c>
      <c r="R96" s="266">
        <f>SUM(R87:R90)</f>
        <v>235</v>
      </c>
      <c r="S96" s="265"/>
    </row>
    <row r="97" spans="1:19" x14ac:dyDescent="0.15">
      <c r="A97" s="263"/>
      <c r="B97" s="86"/>
      <c r="C97" s="87"/>
      <c r="D97" s="87"/>
      <c r="E97" s="88"/>
      <c r="F97" s="86"/>
      <c r="G97" s="87"/>
      <c r="H97" s="87"/>
      <c r="I97" s="88"/>
      <c r="J97" s="86"/>
      <c r="K97" s="87"/>
      <c r="L97" s="87"/>
      <c r="M97" s="88"/>
      <c r="N97" s="86"/>
      <c r="O97" s="87"/>
      <c r="P97" s="87"/>
      <c r="Q97" s="88"/>
      <c r="R97" s="135"/>
      <c r="S97" s="96"/>
    </row>
    <row r="98" spans="1:19" x14ac:dyDescent="0.15">
      <c r="A98" s="262" t="s">
        <v>214</v>
      </c>
      <c r="B98" s="89">
        <f>SUM(B83:B90)</f>
        <v>35</v>
      </c>
      <c r="C98" s="90">
        <f>SUM(C83:C90)</f>
        <v>0</v>
      </c>
      <c r="D98" s="90">
        <f>SUM(D83:D90)</f>
        <v>1</v>
      </c>
      <c r="E98" s="91">
        <f>SUM(E83:E90)</f>
        <v>36</v>
      </c>
      <c r="F98" s="89">
        <f>SUM(F83:F90)</f>
        <v>3</v>
      </c>
      <c r="G98" s="90">
        <f>SUM(G83:G90)</f>
        <v>22</v>
      </c>
      <c r="H98" s="90">
        <f>SUM(H83:H90)</f>
        <v>1</v>
      </c>
      <c r="I98" s="91">
        <f>SUM(I83:I90)</f>
        <v>26</v>
      </c>
      <c r="J98" s="89">
        <f>SUM(J83:J90)</f>
        <v>4</v>
      </c>
      <c r="K98" s="90">
        <f>SUM(K83:K90)</f>
        <v>87</v>
      </c>
      <c r="L98" s="90">
        <f>SUM(L83:L90)</f>
        <v>0</v>
      </c>
      <c r="M98" s="91">
        <f>SUM(M83:M90)</f>
        <v>91</v>
      </c>
      <c r="N98" s="89">
        <f>SUM(N83:N90)</f>
        <v>0</v>
      </c>
      <c r="O98" s="90">
        <f>SUM(O83:O90)</f>
        <v>18</v>
      </c>
      <c r="P98" s="90">
        <f>SUM(P83:P90)</f>
        <v>227</v>
      </c>
      <c r="Q98" s="91">
        <f>SUM(Q83:Q90)</f>
        <v>245</v>
      </c>
      <c r="R98" s="133">
        <f>SUM(R83:R90)</f>
        <v>398</v>
      </c>
      <c r="S98" s="96"/>
    </row>
    <row r="99" spans="1:19" x14ac:dyDescent="0.15">
      <c r="A99" s="262" t="s">
        <v>10</v>
      </c>
      <c r="B99" s="89">
        <f>MAX(B92:B96)</f>
        <v>35</v>
      </c>
      <c r="C99" s="90">
        <f>MAX(C92:C96)</f>
        <v>0</v>
      </c>
      <c r="D99" s="90">
        <f>MAX(D92:D96)</f>
        <v>1</v>
      </c>
      <c r="E99" s="91">
        <f>MAX(E92:E96)</f>
        <v>23</v>
      </c>
      <c r="F99" s="89">
        <f>MAX(F92:F96)</f>
        <v>3</v>
      </c>
      <c r="G99" s="90">
        <f>MAX(G92:G96)</f>
        <v>22</v>
      </c>
      <c r="H99" s="90">
        <f>MAX(H92:H96)</f>
        <v>1</v>
      </c>
      <c r="I99" s="91">
        <f>MAX(I92:I96)</f>
        <v>16</v>
      </c>
      <c r="J99" s="89">
        <f>MAX(J92:J96)</f>
        <v>3</v>
      </c>
      <c r="K99" s="90">
        <f>MAX(K92:K96)</f>
        <v>87</v>
      </c>
      <c r="L99" s="90">
        <f>MAX(L92:L96)</f>
        <v>0</v>
      </c>
      <c r="M99" s="91">
        <f>MAX(M92:M96)</f>
        <v>55</v>
      </c>
      <c r="N99" s="89">
        <f>MAX(N92:N96)</f>
        <v>0</v>
      </c>
      <c r="O99" s="90">
        <f>MAX(O92:O96)</f>
        <v>18</v>
      </c>
      <c r="P99" s="90">
        <f>MAX(P92:P96)</f>
        <v>227</v>
      </c>
      <c r="Q99" s="91">
        <f>MAX(Q92:Q96)</f>
        <v>161</v>
      </c>
      <c r="R99" s="133">
        <f>MAX(R92:R96)</f>
        <v>249</v>
      </c>
      <c r="S99" s="96"/>
    </row>
    <row r="100" spans="1:19" x14ac:dyDescent="0.15">
      <c r="A100" s="262" t="s">
        <v>11</v>
      </c>
      <c r="B100" s="89">
        <f>SUM(B83:B90)/2</f>
        <v>17.5</v>
      </c>
      <c r="C100" s="90">
        <f>SUM(C83:C90)/2</f>
        <v>0</v>
      </c>
      <c r="D100" s="90">
        <f>SUM(D83:D90)/2</f>
        <v>0.5</v>
      </c>
      <c r="E100" s="91">
        <f>SUM(E83:E90)/2</f>
        <v>18</v>
      </c>
      <c r="F100" s="89">
        <f>SUM(F83:F90)/2</f>
        <v>1.5</v>
      </c>
      <c r="G100" s="90">
        <f>SUM(G83:G90)/2</f>
        <v>11</v>
      </c>
      <c r="H100" s="90">
        <f>SUM(H83:H90)/2</f>
        <v>0.5</v>
      </c>
      <c r="I100" s="91">
        <f>SUM(I83:I90)/2</f>
        <v>13</v>
      </c>
      <c r="J100" s="89">
        <f>SUM(J83:J90)/2</f>
        <v>2</v>
      </c>
      <c r="K100" s="90">
        <f>SUM(K83:K90)/2</f>
        <v>43.5</v>
      </c>
      <c r="L100" s="90">
        <f>SUM(L83:L90)/2</f>
        <v>0</v>
      </c>
      <c r="M100" s="91">
        <f>SUM(M83:M90)/2</f>
        <v>45.5</v>
      </c>
      <c r="N100" s="89">
        <f>SUM(N83:N90)/2</f>
        <v>0</v>
      </c>
      <c r="O100" s="90">
        <f>SUM(O83:O90)/2</f>
        <v>9</v>
      </c>
      <c r="P100" s="90">
        <f>SUM(P83:P90)/2</f>
        <v>113.5</v>
      </c>
      <c r="Q100" s="91">
        <f>SUM(Q83:Q90)/2</f>
        <v>122.5</v>
      </c>
      <c r="R100" s="133">
        <f>SUM(R83:R90)/2</f>
        <v>199</v>
      </c>
      <c r="S100" s="96"/>
    </row>
    <row r="101" spans="1:19" ht="14" thickBot="1" x14ac:dyDescent="0.2">
      <c r="A101" s="261"/>
      <c r="B101" s="92"/>
      <c r="C101" s="93"/>
      <c r="D101" s="93"/>
      <c r="E101" s="94"/>
      <c r="F101" s="92"/>
      <c r="G101" s="93"/>
      <c r="H101" s="93"/>
      <c r="I101" s="94"/>
      <c r="J101" s="92"/>
      <c r="K101" s="93"/>
      <c r="L101" s="93"/>
      <c r="M101" s="94"/>
      <c r="N101" s="92"/>
      <c r="O101" s="93"/>
      <c r="P101" s="93"/>
      <c r="Q101" s="94"/>
      <c r="R101" s="95"/>
      <c r="S101" s="96"/>
    </row>
    <row r="102" spans="1:19" x14ac:dyDescent="0.15">
      <c r="A102" s="284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96"/>
      <c r="S102" s="96"/>
    </row>
    <row r="103" spans="1:19" ht="14" thickBot="1" x14ac:dyDescent="0.2">
      <c r="A103" s="28"/>
      <c r="B103" s="97" t="str">
        <f>Upland_Glenmore!B103</f>
        <v>Thursday 3 March 2016</v>
      </c>
      <c r="C103" s="96"/>
      <c r="D103" s="98"/>
      <c r="E103" s="96"/>
      <c r="F103" s="96"/>
      <c r="G103" s="96"/>
      <c r="H103" s="97" t="str">
        <f>'cycle (2)'!B7</f>
        <v>Fine and Dry</v>
      </c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</row>
    <row r="104" spans="1:19" x14ac:dyDescent="0.15">
      <c r="A104" s="39"/>
      <c r="B104" s="102" t="s">
        <v>2</v>
      </c>
      <c r="C104" s="103"/>
      <c r="D104" s="103"/>
      <c r="E104" s="104"/>
      <c r="F104" s="102" t="s">
        <v>3</v>
      </c>
      <c r="G104" s="103"/>
      <c r="H104" s="103"/>
      <c r="I104" s="104"/>
      <c r="J104" s="102" t="s">
        <v>4</v>
      </c>
      <c r="K104" s="103"/>
      <c r="L104" s="103"/>
      <c r="M104" s="104"/>
      <c r="N104" s="102" t="s">
        <v>5</v>
      </c>
      <c r="O104" s="103"/>
      <c r="P104" s="103"/>
      <c r="Q104" s="104"/>
      <c r="R104" s="135" t="s">
        <v>35</v>
      </c>
      <c r="S104" s="96"/>
    </row>
    <row r="105" spans="1:19" s="264" customFormat="1" ht="14" thickBot="1" x14ac:dyDescent="0.2">
      <c r="A105" s="42"/>
      <c r="B105" s="283"/>
      <c r="C105" s="109" t="str">
        <f>C80</f>
        <v>Adelaide (N)</v>
      </c>
      <c r="D105" s="282"/>
      <c r="E105" s="281"/>
      <c r="F105" s="283"/>
      <c r="G105" s="109" t="str">
        <f>G80</f>
        <v>John</v>
      </c>
      <c r="H105" s="282"/>
      <c r="I105" s="281"/>
      <c r="J105" s="283"/>
      <c r="K105" s="109" t="str">
        <f>K80</f>
        <v>Adelaide (S)</v>
      </c>
      <c r="L105" s="282"/>
      <c r="M105" s="281"/>
      <c r="N105" s="283"/>
      <c r="O105" s="109" t="str">
        <f>O80</f>
        <v>Riddiford</v>
      </c>
      <c r="P105" s="282"/>
      <c r="Q105" s="281"/>
      <c r="R105" s="266"/>
      <c r="S105" s="265"/>
    </row>
    <row r="106" spans="1:19" s="48" customFormat="1" ht="11" x14ac:dyDescent="0.15">
      <c r="A106" s="45"/>
      <c r="B106" s="116" t="s">
        <v>6</v>
      </c>
      <c r="C106" s="117" t="s">
        <v>7</v>
      </c>
      <c r="D106" s="117" t="s">
        <v>8</v>
      </c>
      <c r="E106" s="118" t="s">
        <v>9</v>
      </c>
      <c r="F106" s="116" t="s">
        <v>6</v>
      </c>
      <c r="G106" s="117" t="s">
        <v>7</v>
      </c>
      <c r="H106" s="117" t="s">
        <v>8</v>
      </c>
      <c r="I106" s="118" t="s">
        <v>9</v>
      </c>
      <c r="J106" s="116" t="s">
        <v>6</v>
      </c>
      <c r="K106" s="117" t="s">
        <v>7</v>
      </c>
      <c r="L106" s="117" t="s">
        <v>8</v>
      </c>
      <c r="M106" s="118" t="s">
        <v>9</v>
      </c>
      <c r="N106" s="116" t="s">
        <v>6</v>
      </c>
      <c r="O106" s="117" t="s">
        <v>7</v>
      </c>
      <c r="P106" s="117" t="s">
        <v>8</v>
      </c>
      <c r="Q106" s="118" t="s">
        <v>9</v>
      </c>
      <c r="R106" s="138"/>
      <c r="S106" s="280"/>
    </row>
    <row r="107" spans="1:19" s="264" customFormat="1" x14ac:dyDescent="0.15">
      <c r="A107" s="42"/>
      <c r="B107" s="123"/>
      <c r="C107" s="124"/>
      <c r="D107" s="124"/>
      <c r="E107" s="125"/>
      <c r="F107" s="123"/>
      <c r="G107" s="124"/>
      <c r="H107" s="124"/>
      <c r="I107" s="125"/>
      <c r="J107" s="123"/>
      <c r="K107" s="124"/>
      <c r="L107" s="124"/>
      <c r="M107" s="125"/>
      <c r="N107" s="123"/>
      <c r="O107" s="124"/>
      <c r="P107" s="124"/>
      <c r="Q107" s="279"/>
      <c r="R107" s="270"/>
      <c r="S107" s="265"/>
    </row>
    <row r="108" spans="1:19" s="264" customFormat="1" x14ac:dyDescent="0.15">
      <c r="A108" s="278" t="s">
        <v>158</v>
      </c>
      <c r="B108" s="277">
        <v>2</v>
      </c>
      <c r="C108" s="276"/>
      <c r="D108" s="276"/>
      <c r="E108" s="275">
        <f>SUM(B108:D108)</f>
        <v>2</v>
      </c>
      <c r="F108" s="277"/>
      <c r="G108" s="276">
        <v>1</v>
      </c>
      <c r="H108" s="276"/>
      <c r="I108" s="275">
        <f>SUM(F108:H108)</f>
        <v>1</v>
      </c>
      <c r="J108" s="277">
        <v>1</v>
      </c>
      <c r="K108" s="276">
        <v>5</v>
      </c>
      <c r="L108" s="276"/>
      <c r="M108" s="275">
        <f>SUM(J108:L108)</f>
        <v>6</v>
      </c>
      <c r="N108" s="277"/>
      <c r="O108" s="276">
        <v>1</v>
      </c>
      <c r="P108" s="276">
        <v>14</v>
      </c>
      <c r="Q108" s="275">
        <f>SUM(N108:P108)</f>
        <v>15</v>
      </c>
      <c r="R108" s="274">
        <f>E108+I108+M108+Q108</f>
        <v>24</v>
      </c>
      <c r="S108" s="265"/>
    </row>
    <row r="109" spans="1:19" s="264" customFormat="1" x14ac:dyDescent="0.15">
      <c r="A109" s="278" t="s">
        <v>157</v>
      </c>
      <c r="B109" s="277">
        <v>6</v>
      </c>
      <c r="C109" s="276"/>
      <c r="D109" s="276"/>
      <c r="E109" s="275">
        <f>SUM(B109:D109)</f>
        <v>6</v>
      </c>
      <c r="F109" s="277"/>
      <c r="G109" s="276"/>
      <c r="H109" s="276"/>
      <c r="I109" s="275">
        <f>SUM(F109:H109)</f>
        <v>0</v>
      </c>
      <c r="J109" s="277">
        <v>1</v>
      </c>
      <c r="K109" s="276"/>
      <c r="L109" s="276"/>
      <c r="M109" s="275">
        <f>SUM(J109:L109)</f>
        <v>1</v>
      </c>
      <c r="N109" s="277"/>
      <c r="O109" s="276">
        <v>2</v>
      </c>
      <c r="P109" s="276">
        <v>12</v>
      </c>
      <c r="Q109" s="275">
        <f>SUM(N109:P109)</f>
        <v>14</v>
      </c>
      <c r="R109" s="274">
        <f>E109+I109+M109+Q109</f>
        <v>21</v>
      </c>
      <c r="S109" s="265"/>
    </row>
    <row r="110" spans="1:19" s="264" customFormat="1" x14ac:dyDescent="0.15">
      <c r="A110" s="278" t="s">
        <v>156</v>
      </c>
      <c r="B110" s="277">
        <v>2</v>
      </c>
      <c r="C110" s="276"/>
      <c r="D110" s="276"/>
      <c r="E110" s="275">
        <f>SUM(B110:D110)</f>
        <v>2</v>
      </c>
      <c r="F110" s="277"/>
      <c r="G110" s="276">
        <v>3</v>
      </c>
      <c r="H110" s="276">
        <v>1</v>
      </c>
      <c r="I110" s="275">
        <f>SUM(F110:H110)</f>
        <v>4</v>
      </c>
      <c r="J110" s="277"/>
      <c r="K110" s="276">
        <v>11</v>
      </c>
      <c r="L110" s="276"/>
      <c r="M110" s="275">
        <f>SUM(J110:L110)</f>
        <v>11</v>
      </c>
      <c r="N110" s="277"/>
      <c r="O110" s="276">
        <v>1</v>
      </c>
      <c r="P110" s="276">
        <v>15</v>
      </c>
      <c r="Q110" s="275">
        <f>SUM(N110:P110)</f>
        <v>16</v>
      </c>
      <c r="R110" s="274">
        <f>E110+I110+M110+Q110</f>
        <v>33</v>
      </c>
      <c r="S110" s="265"/>
    </row>
    <row r="111" spans="1:19" s="264" customFormat="1" x14ac:dyDescent="0.15">
      <c r="A111" s="278" t="s">
        <v>155</v>
      </c>
      <c r="B111" s="277">
        <v>8</v>
      </c>
      <c r="C111" s="276"/>
      <c r="D111" s="276"/>
      <c r="E111" s="275">
        <f>SUM(B111:D111)</f>
        <v>8</v>
      </c>
      <c r="F111" s="277"/>
      <c r="G111" s="276">
        <v>3</v>
      </c>
      <c r="H111" s="276"/>
      <c r="I111" s="275">
        <f>SUM(F111:H111)</f>
        <v>3</v>
      </c>
      <c r="J111" s="277">
        <v>1</v>
      </c>
      <c r="K111" s="276">
        <v>18</v>
      </c>
      <c r="L111" s="276"/>
      <c r="M111" s="275">
        <f>SUM(J111:L111)</f>
        <v>19</v>
      </c>
      <c r="N111" s="277"/>
      <c r="O111" s="276">
        <v>2</v>
      </c>
      <c r="P111" s="276">
        <v>31</v>
      </c>
      <c r="Q111" s="275">
        <f>SUM(N111:P111)</f>
        <v>33</v>
      </c>
      <c r="R111" s="274">
        <f>E111+I111+M111+Q111</f>
        <v>63</v>
      </c>
      <c r="S111" s="265"/>
    </row>
    <row r="112" spans="1:19" s="264" customFormat="1" x14ac:dyDescent="0.15">
      <c r="A112" s="278" t="s">
        <v>154</v>
      </c>
      <c r="B112" s="277">
        <v>3</v>
      </c>
      <c r="C112" s="276"/>
      <c r="D112" s="276"/>
      <c r="E112" s="275">
        <f>SUM(B112:D112)</f>
        <v>3</v>
      </c>
      <c r="F112" s="277"/>
      <c r="G112" s="276">
        <v>7</v>
      </c>
      <c r="H112" s="276"/>
      <c r="I112" s="275">
        <f>SUM(F112:H112)</f>
        <v>7</v>
      </c>
      <c r="J112" s="277">
        <v>1</v>
      </c>
      <c r="K112" s="276">
        <v>15</v>
      </c>
      <c r="L112" s="276"/>
      <c r="M112" s="275">
        <f>SUM(J112:L112)</f>
        <v>16</v>
      </c>
      <c r="N112" s="277"/>
      <c r="O112" s="276">
        <v>2</v>
      </c>
      <c r="P112" s="276">
        <v>46</v>
      </c>
      <c r="Q112" s="275">
        <f>SUM(N112:P112)</f>
        <v>48</v>
      </c>
      <c r="R112" s="274">
        <f>E112+I112+M112+Q112</f>
        <v>74</v>
      </c>
      <c r="S112" s="265"/>
    </row>
    <row r="113" spans="1:19" s="264" customFormat="1" x14ac:dyDescent="0.15">
      <c r="A113" s="278" t="s">
        <v>153</v>
      </c>
      <c r="B113" s="277">
        <v>3</v>
      </c>
      <c r="C113" s="276"/>
      <c r="D113" s="276"/>
      <c r="E113" s="275">
        <f>SUM(B113:D113)</f>
        <v>3</v>
      </c>
      <c r="F113" s="277">
        <v>2</v>
      </c>
      <c r="G113" s="276">
        <v>3</v>
      </c>
      <c r="H113" s="276"/>
      <c r="I113" s="275">
        <f>SUM(F113:H113)</f>
        <v>5</v>
      </c>
      <c r="J113" s="277">
        <v>1</v>
      </c>
      <c r="K113" s="276">
        <v>14</v>
      </c>
      <c r="L113" s="276"/>
      <c r="M113" s="275">
        <f>SUM(J113:L113)</f>
        <v>15</v>
      </c>
      <c r="N113" s="277"/>
      <c r="O113" s="276">
        <v>2</v>
      </c>
      <c r="P113" s="276">
        <v>46</v>
      </c>
      <c r="Q113" s="275">
        <f>SUM(N113:P113)</f>
        <v>48</v>
      </c>
      <c r="R113" s="274">
        <f>E113+I113+M113+Q113</f>
        <v>71</v>
      </c>
      <c r="S113" s="265"/>
    </row>
    <row r="114" spans="1:19" s="264" customFormat="1" x14ac:dyDescent="0.15">
      <c r="A114" s="278" t="s">
        <v>152</v>
      </c>
      <c r="B114" s="277">
        <v>2</v>
      </c>
      <c r="C114" s="276"/>
      <c r="D114" s="276"/>
      <c r="E114" s="275">
        <f>SUM(B114:D114)</f>
        <v>2</v>
      </c>
      <c r="F114" s="277"/>
      <c r="G114" s="276">
        <v>2</v>
      </c>
      <c r="H114" s="276"/>
      <c r="I114" s="275">
        <f>SUM(F114:H114)</f>
        <v>2</v>
      </c>
      <c r="J114" s="277"/>
      <c r="K114" s="276">
        <v>8</v>
      </c>
      <c r="L114" s="276"/>
      <c r="M114" s="275">
        <f>SUM(J114:L114)</f>
        <v>8</v>
      </c>
      <c r="N114" s="277"/>
      <c r="O114" s="276">
        <v>2</v>
      </c>
      <c r="P114" s="276">
        <v>25</v>
      </c>
      <c r="Q114" s="275">
        <f>SUM(N114:P114)</f>
        <v>27</v>
      </c>
      <c r="R114" s="274">
        <f>E114+I114+M114+Q114</f>
        <v>39</v>
      </c>
      <c r="S114" s="265"/>
    </row>
    <row r="115" spans="1:19" s="264" customFormat="1" ht="14" thickBot="1" x14ac:dyDescent="0.2">
      <c r="A115" s="278" t="s">
        <v>151</v>
      </c>
      <c r="B115" s="277">
        <v>5</v>
      </c>
      <c r="C115" s="276">
        <v>1</v>
      </c>
      <c r="D115" s="276">
        <v>1</v>
      </c>
      <c r="E115" s="275">
        <f>SUM(B115:D115)</f>
        <v>7</v>
      </c>
      <c r="F115" s="277">
        <v>1</v>
      </c>
      <c r="G115" s="276">
        <v>1</v>
      </c>
      <c r="H115" s="276"/>
      <c r="I115" s="275">
        <f>SUM(F115:H115)</f>
        <v>2</v>
      </c>
      <c r="J115" s="277"/>
      <c r="K115" s="276">
        <v>7</v>
      </c>
      <c r="L115" s="276"/>
      <c r="M115" s="275">
        <f>SUM(J115:L115)</f>
        <v>7</v>
      </c>
      <c r="N115" s="277"/>
      <c r="O115" s="276"/>
      <c r="P115" s="276">
        <v>34</v>
      </c>
      <c r="Q115" s="275">
        <f>SUM(N115:P115)</f>
        <v>34</v>
      </c>
      <c r="R115" s="274">
        <f>E115+I115+M115+Q115</f>
        <v>50</v>
      </c>
      <c r="S115" s="265"/>
    </row>
    <row r="116" spans="1:19" s="264" customFormat="1" ht="14" hidden="1" thickBot="1" x14ac:dyDescent="0.2">
      <c r="A116" s="262"/>
      <c r="B116" s="273"/>
      <c r="C116" s="272"/>
      <c r="D116" s="272"/>
      <c r="E116" s="271"/>
      <c r="F116" s="273"/>
      <c r="G116" s="272"/>
      <c r="H116" s="272"/>
      <c r="I116" s="271"/>
      <c r="J116" s="273"/>
      <c r="K116" s="272"/>
      <c r="L116" s="272"/>
      <c r="M116" s="271"/>
      <c r="N116" s="273"/>
      <c r="O116" s="272"/>
      <c r="P116" s="272"/>
      <c r="Q116" s="271"/>
      <c r="R116" s="270"/>
      <c r="S116" s="265"/>
    </row>
    <row r="117" spans="1:19" s="264" customFormat="1" ht="14" hidden="1" thickBot="1" x14ac:dyDescent="0.2">
      <c r="A117" s="262" t="s">
        <v>219</v>
      </c>
      <c r="B117" s="273">
        <f>SUM(B108:B115)</f>
        <v>31</v>
      </c>
      <c r="C117" s="272">
        <f>SUM(C108:C111)</f>
        <v>0</v>
      </c>
      <c r="D117" s="272">
        <f>SUM(D108:D111)</f>
        <v>0</v>
      </c>
      <c r="E117" s="271">
        <f>SUM(E108:E111)</f>
        <v>18</v>
      </c>
      <c r="F117" s="273">
        <f>SUM(F108:F111)</f>
        <v>0</v>
      </c>
      <c r="G117" s="272">
        <f>SUM(G108:G115)</f>
        <v>20</v>
      </c>
      <c r="H117" s="272">
        <f>SUM(H108:H111)</f>
        <v>1</v>
      </c>
      <c r="I117" s="271">
        <f>SUM(I108:I111)</f>
        <v>8</v>
      </c>
      <c r="J117" s="273">
        <f>SUM(J108:J113)</f>
        <v>5</v>
      </c>
      <c r="K117" s="272">
        <f>SUM(K108:K115)</f>
        <v>78</v>
      </c>
      <c r="L117" s="272">
        <f>SUM(L108:L111)</f>
        <v>0</v>
      </c>
      <c r="M117" s="271">
        <f>SUM(M108:M111)</f>
        <v>37</v>
      </c>
      <c r="N117" s="273">
        <f>SUM(N108:N111)</f>
        <v>0</v>
      </c>
      <c r="O117" s="272">
        <f>SUM(O108:O114)</f>
        <v>12</v>
      </c>
      <c r="P117" s="272">
        <f>SUM(P108:P115)</f>
        <v>223</v>
      </c>
      <c r="Q117" s="271">
        <f>SUM(Q108:Q111)</f>
        <v>78</v>
      </c>
      <c r="R117" s="270">
        <f>SUM(R108:R111)</f>
        <v>141</v>
      </c>
      <c r="S117" s="265"/>
    </row>
    <row r="118" spans="1:19" s="264" customFormat="1" ht="14" hidden="1" thickBot="1" x14ac:dyDescent="0.2">
      <c r="A118" s="262" t="s">
        <v>218</v>
      </c>
      <c r="B118" s="273">
        <f>SUM(B109:B112)</f>
        <v>19</v>
      </c>
      <c r="C118" s="272">
        <f>SUM(C109:C112)</f>
        <v>0</v>
      </c>
      <c r="D118" s="272">
        <f>SUM(D109:D112)</f>
        <v>0</v>
      </c>
      <c r="E118" s="271">
        <f>SUM(E109:E112)</f>
        <v>19</v>
      </c>
      <c r="F118" s="273">
        <f>SUM(F109:F112)</f>
        <v>0</v>
      </c>
      <c r="G118" s="272">
        <f>SUM(G109:G112)</f>
        <v>13</v>
      </c>
      <c r="H118" s="272">
        <f>SUM(H109:H112)</f>
        <v>1</v>
      </c>
      <c r="I118" s="271">
        <f>SUM(I109:I112)</f>
        <v>14</v>
      </c>
      <c r="J118" s="273">
        <f>SUM(J109:J112)</f>
        <v>3</v>
      </c>
      <c r="K118" s="272">
        <f>SUM(K109:K112)</f>
        <v>44</v>
      </c>
      <c r="L118" s="272">
        <f>SUM(L109:L112)</f>
        <v>0</v>
      </c>
      <c r="M118" s="271">
        <f>SUM(M109:M112)</f>
        <v>47</v>
      </c>
      <c r="N118" s="273">
        <f>SUM(N109:N112)</f>
        <v>0</v>
      </c>
      <c r="O118" s="272">
        <f>SUM(O109:O112)</f>
        <v>7</v>
      </c>
      <c r="P118" s="272">
        <f>SUM(P109:P112)</f>
        <v>104</v>
      </c>
      <c r="Q118" s="271">
        <f>SUM(Q109:Q112)</f>
        <v>111</v>
      </c>
      <c r="R118" s="270">
        <f>SUM(R109:R112)</f>
        <v>191</v>
      </c>
      <c r="S118" s="265"/>
    </row>
    <row r="119" spans="1:19" s="264" customFormat="1" ht="14" hidden="1" thickBot="1" x14ac:dyDescent="0.2">
      <c r="A119" s="262" t="s">
        <v>217</v>
      </c>
      <c r="B119" s="273">
        <f>SUM(B110:B113)</f>
        <v>16</v>
      </c>
      <c r="C119" s="272">
        <f>SUM(C110:C113)</f>
        <v>0</v>
      </c>
      <c r="D119" s="272">
        <f>SUM(D110:D113)</f>
        <v>0</v>
      </c>
      <c r="E119" s="271">
        <f>SUM(E110:E113)</f>
        <v>16</v>
      </c>
      <c r="F119" s="273">
        <f>SUM(F110:F113)</f>
        <v>2</v>
      </c>
      <c r="G119" s="272">
        <f>SUM(G110:G113)</f>
        <v>16</v>
      </c>
      <c r="H119" s="272">
        <f>SUM(H110:H113)</f>
        <v>1</v>
      </c>
      <c r="I119" s="271">
        <f>SUM(I110:I113)</f>
        <v>19</v>
      </c>
      <c r="J119" s="273">
        <f>SUM(J110:J113)</f>
        <v>3</v>
      </c>
      <c r="K119" s="272">
        <f>SUM(K110:K113)</f>
        <v>58</v>
      </c>
      <c r="L119" s="272">
        <f>SUM(L110:L113)</f>
        <v>0</v>
      </c>
      <c r="M119" s="271">
        <f>SUM(M110:M113)</f>
        <v>61</v>
      </c>
      <c r="N119" s="273">
        <f>SUM(N110:N113)</f>
        <v>0</v>
      </c>
      <c r="O119" s="272">
        <f>SUM(O110:O113)</f>
        <v>7</v>
      </c>
      <c r="P119" s="272">
        <f>SUM(P110:P113)</f>
        <v>138</v>
      </c>
      <c r="Q119" s="271">
        <f>SUM(Q110:Q113)</f>
        <v>145</v>
      </c>
      <c r="R119" s="270">
        <f>SUM(R110:R113)</f>
        <v>241</v>
      </c>
      <c r="S119" s="265"/>
    </row>
    <row r="120" spans="1:19" s="264" customFormat="1" ht="14" hidden="1" thickBot="1" x14ac:dyDescent="0.2">
      <c r="A120" s="262" t="s">
        <v>216</v>
      </c>
      <c r="B120" s="273">
        <f>SUM(B111:B114)</f>
        <v>16</v>
      </c>
      <c r="C120" s="272">
        <f>SUM(C111:C114)</f>
        <v>0</v>
      </c>
      <c r="D120" s="272">
        <f>SUM(D111:D114)</f>
        <v>0</v>
      </c>
      <c r="E120" s="271">
        <f>SUM(E111:E114)</f>
        <v>16</v>
      </c>
      <c r="F120" s="273">
        <f>SUM(F111:F114)</f>
        <v>2</v>
      </c>
      <c r="G120" s="272">
        <f>SUM(G111:G114)</f>
        <v>15</v>
      </c>
      <c r="H120" s="272">
        <f>SUM(H111:H114)</f>
        <v>0</v>
      </c>
      <c r="I120" s="271">
        <f>SUM(I111:I114)</f>
        <v>17</v>
      </c>
      <c r="J120" s="273">
        <f>SUM(J111:J114)</f>
        <v>3</v>
      </c>
      <c r="K120" s="272">
        <f>SUM(K111:K114)</f>
        <v>55</v>
      </c>
      <c r="L120" s="272">
        <f>SUM(L111:L114)</f>
        <v>0</v>
      </c>
      <c r="M120" s="271">
        <f>SUM(M111:M114)</f>
        <v>58</v>
      </c>
      <c r="N120" s="273">
        <f>SUM(N111:N114)</f>
        <v>0</v>
      </c>
      <c r="O120" s="272">
        <f>SUM(O111:O114)</f>
        <v>8</v>
      </c>
      <c r="P120" s="272">
        <f>SUM(P111:P114)</f>
        <v>148</v>
      </c>
      <c r="Q120" s="271">
        <f>SUM(Q111:Q114)</f>
        <v>156</v>
      </c>
      <c r="R120" s="270">
        <f>SUM(R111:R114)</f>
        <v>247</v>
      </c>
      <c r="S120" s="265"/>
    </row>
    <row r="121" spans="1:19" s="264" customFormat="1" ht="14" hidden="1" thickBot="1" x14ac:dyDescent="0.2">
      <c r="A121" s="261" t="s">
        <v>215</v>
      </c>
      <c r="B121" s="269">
        <f>SUM(B112:B115)</f>
        <v>13</v>
      </c>
      <c r="C121" s="268">
        <f>SUM(C112:C115)</f>
        <v>1</v>
      </c>
      <c r="D121" s="268">
        <f>SUM(D112:D115)</f>
        <v>1</v>
      </c>
      <c r="E121" s="267">
        <f>SUM(E112:E115)</f>
        <v>15</v>
      </c>
      <c r="F121" s="269">
        <f>SUM(F112:F115)</f>
        <v>3</v>
      </c>
      <c r="G121" s="268">
        <f>SUM(G112:G115)</f>
        <v>13</v>
      </c>
      <c r="H121" s="268">
        <f>SUM(H112:H115)</f>
        <v>0</v>
      </c>
      <c r="I121" s="267">
        <f>SUM(I112:I115)</f>
        <v>16</v>
      </c>
      <c r="J121" s="269">
        <f>SUM(J112:J115)</f>
        <v>2</v>
      </c>
      <c r="K121" s="268">
        <f>SUM(K112:K115)</f>
        <v>44</v>
      </c>
      <c r="L121" s="268">
        <f>SUM(L112:L115)</f>
        <v>0</v>
      </c>
      <c r="M121" s="267">
        <f>SUM(M112:M115)</f>
        <v>46</v>
      </c>
      <c r="N121" s="269">
        <f>SUM(N112:N115)</f>
        <v>0</v>
      </c>
      <c r="O121" s="268">
        <f>SUM(O112:O115)</f>
        <v>6</v>
      </c>
      <c r="P121" s="268">
        <f>SUM(P112:P115)</f>
        <v>151</v>
      </c>
      <c r="Q121" s="267">
        <f>SUM(Q112:Q115)</f>
        <v>157</v>
      </c>
      <c r="R121" s="266">
        <f>SUM(R112:R115)</f>
        <v>234</v>
      </c>
      <c r="S121" s="265"/>
    </row>
    <row r="122" spans="1:19" x14ac:dyDescent="0.15">
      <c r="A122" s="263"/>
      <c r="B122" s="86"/>
      <c r="C122" s="87"/>
      <c r="D122" s="87"/>
      <c r="E122" s="88"/>
      <c r="F122" s="86"/>
      <c r="G122" s="87"/>
      <c r="H122" s="87"/>
      <c r="I122" s="88"/>
      <c r="J122" s="86"/>
      <c r="K122" s="87"/>
      <c r="L122" s="87"/>
      <c r="M122" s="88"/>
      <c r="N122" s="86"/>
      <c r="O122" s="87"/>
      <c r="P122" s="87"/>
      <c r="Q122" s="88"/>
      <c r="R122" s="135"/>
      <c r="S122" s="96"/>
    </row>
    <row r="123" spans="1:19" x14ac:dyDescent="0.15">
      <c r="A123" s="262" t="s">
        <v>214</v>
      </c>
      <c r="B123" s="89">
        <f>SUM(B108:B115)</f>
        <v>31</v>
      </c>
      <c r="C123" s="90">
        <f>SUM(C108:C115)</f>
        <v>1</v>
      </c>
      <c r="D123" s="90">
        <f>SUM(D108:D115)</f>
        <v>1</v>
      </c>
      <c r="E123" s="91">
        <f>SUM(E108:E115)</f>
        <v>33</v>
      </c>
      <c r="F123" s="89">
        <f>SUM(F108:F115)</f>
        <v>3</v>
      </c>
      <c r="G123" s="90">
        <f>SUM(G108:G115)</f>
        <v>20</v>
      </c>
      <c r="H123" s="90">
        <f>SUM(H108:H115)</f>
        <v>1</v>
      </c>
      <c r="I123" s="91">
        <f>SUM(I108:I115)</f>
        <v>24</v>
      </c>
      <c r="J123" s="89">
        <f>SUM(J108:J115)</f>
        <v>5</v>
      </c>
      <c r="K123" s="90">
        <f>SUM(K108:K115)</f>
        <v>78</v>
      </c>
      <c r="L123" s="90">
        <f>SUM(L108:L115)</f>
        <v>0</v>
      </c>
      <c r="M123" s="91">
        <f>SUM(M108:M115)</f>
        <v>83</v>
      </c>
      <c r="N123" s="89">
        <f>SUM(N108:N115)</f>
        <v>0</v>
      </c>
      <c r="O123" s="90">
        <f>SUM(O108:O115)</f>
        <v>12</v>
      </c>
      <c r="P123" s="90">
        <f>SUM(P108:P115)</f>
        <v>223</v>
      </c>
      <c r="Q123" s="91">
        <f>SUM(Q108:Q115)</f>
        <v>235</v>
      </c>
      <c r="R123" s="133">
        <f>SUM(R108:R115)</f>
        <v>375</v>
      </c>
      <c r="S123" s="96"/>
    </row>
    <row r="124" spans="1:19" x14ac:dyDescent="0.15">
      <c r="A124" s="262" t="s">
        <v>10</v>
      </c>
      <c r="B124" s="89">
        <f>MAX(B117:B121)</f>
        <v>31</v>
      </c>
      <c r="C124" s="90">
        <f>MAX(C117:C121)</f>
        <v>1</v>
      </c>
      <c r="D124" s="90">
        <f>MAX(D117:D121)</f>
        <v>1</v>
      </c>
      <c r="E124" s="91">
        <f>MAX(E117:E121)</f>
        <v>19</v>
      </c>
      <c r="F124" s="89">
        <f>MAX(F117:F121)</f>
        <v>3</v>
      </c>
      <c r="G124" s="90">
        <f>MAX(G117:G121)</f>
        <v>20</v>
      </c>
      <c r="H124" s="90">
        <f>MAX(H117:H121)</f>
        <v>1</v>
      </c>
      <c r="I124" s="91">
        <f>MAX(I117:I121)</f>
        <v>19</v>
      </c>
      <c r="J124" s="89">
        <f>MAX(J117:J121)</f>
        <v>5</v>
      </c>
      <c r="K124" s="90">
        <f>MAX(K117:K121)</f>
        <v>78</v>
      </c>
      <c r="L124" s="90">
        <f>MAX(L117:L121)</f>
        <v>0</v>
      </c>
      <c r="M124" s="91">
        <f>MAX(M117:M121)</f>
        <v>61</v>
      </c>
      <c r="N124" s="89">
        <f>MAX(N117:N121)</f>
        <v>0</v>
      </c>
      <c r="O124" s="90">
        <f>MAX(O117:O121)</f>
        <v>12</v>
      </c>
      <c r="P124" s="90">
        <f>MAX(P117:P121)</f>
        <v>223</v>
      </c>
      <c r="Q124" s="91">
        <f>MAX(Q117:Q121)</f>
        <v>157</v>
      </c>
      <c r="R124" s="133">
        <f>MAX(R117:R121)</f>
        <v>247</v>
      </c>
      <c r="S124" s="96"/>
    </row>
    <row r="125" spans="1:19" x14ac:dyDescent="0.15">
      <c r="A125" s="262" t="s">
        <v>11</v>
      </c>
      <c r="B125" s="89">
        <f>SUM(B108:B115)/2</f>
        <v>15.5</v>
      </c>
      <c r="C125" s="90">
        <f>SUM(C108:C115)/2</f>
        <v>0.5</v>
      </c>
      <c r="D125" s="90">
        <f>SUM(D108:D115)/2</f>
        <v>0.5</v>
      </c>
      <c r="E125" s="91">
        <f>SUM(E108:E115)/2</f>
        <v>16.5</v>
      </c>
      <c r="F125" s="89">
        <f>SUM(F108:F115)/2</f>
        <v>1.5</v>
      </c>
      <c r="G125" s="90">
        <f>SUM(G108:G115)/2</f>
        <v>10</v>
      </c>
      <c r="H125" s="90">
        <f>SUM(H108:H115)/2</f>
        <v>0.5</v>
      </c>
      <c r="I125" s="91">
        <f>SUM(I108:I115)/2</f>
        <v>12</v>
      </c>
      <c r="J125" s="89">
        <f>SUM(J108:J115)/2</f>
        <v>2.5</v>
      </c>
      <c r="K125" s="90">
        <f>SUM(K108:K115)/2</f>
        <v>39</v>
      </c>
      <c r="L125" s="90">
        <f>SUM(L108:L115)/2</f>
        <v>0</v>
      </c>
      <c r="M125" s="91">
        <f>SUM(M108:M115)/2</f>
        <v>41.5</v>
      </c>
      <c r="N125" s="89">
        <f>SUM(N108:N115)/2</f>
        <v>0</v>
      </c>
      <c r="O125" s="90">
        <f>SUM(O108:O115)/2</f>
        <v>6</v>
      </c>
      <c r="P125" s="90">
        <f>SUM(P108:P115)/2</f>
        <v>111.5</v>
      </c>
      <c r="Q125" s="91">
        <f>SUM(Q108:Q115)/2</f>
        <v>117.5</v>
      </c>
      <c r="R125" s="133">
        <f>SUM(R108:R115)/2</f>
        <v>187.5</v>
      </c>
      <c r="S125" s="96"/>
    </row>
    <row r="126" spans="1:19" ht="14" thickBot="1" x14ac:dyDescent="0.2">
      <c r="A126" s="261"/>
      <c r="B126" s="92"/>
      <c r="C126" s="93"/>
      <c r="D126" s="93"/>
      <c r="E126" s="94"/>
      <c r="F126" s="92"/>
      <c r="G126" s="93"/>
      <c r="H126" s="93"/>
      <c r="I126" s="94"/>
      <c r="J126" s="92"/>
      <c r="K126" s="93"/>
      <c r="L126" s="93"/>
      <c r="M126" s="94"/>
      <c r="N126" s="92"/>
      <c r="O126" s="93"/>
      <c r="P126" s="93"/>
      <c r="Q126" s="94"/>
      <c r="R126" s="95"/>
      <c r="S126" s="96"/>
    </row>
    <row r="127" spans="1:19" x14ac:dyDescent="0.15">
      <c r="A127" s="284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96"/>
      <c r="S127" s="96"/>
    </row>
    <row r="128" spans="1:19" ht="14" thickBot="1" x14ac:dyDescent="0.2">
      <c r="A128" s="28"/>
      <c r="B128" s="97" t="str">
        <f>Upland_Glenmore!B128</f>
        <v>Friday 4 March 2016</v>
      </c>
      <c r="C128" s="96"/>
      <c r="D128" s="98"/>
      <c r="E128" s="96"/>
      <c r="F128" s="96"/>
      <c r="G128" s="96"/>
      <c r="H128" s="97" t="str">
        <f>'cycle (2)'!B5</f>
        <v>Fine and Dry</v>
      </c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</row>
    <row r="129" spans="1:19" x14ac:dyDescent="0.15">
      <c r="A129" s="39"/>
      <c r="B129" s="102" t="s">
        <v>2</v>
      </c>
      <c r="C129" s="103"/>
      <c r="D129" s="103"/>
      <c r="E129" s="104"/>
      <c r="F129" s="102" t="s">
        <v>3</v>
      </c>
      <c r="G129" s="103"/>
      <c r="H129" s="103"/>
      <c r="I129" s="104"/>
      <c r="J129" s="102" t="s">
        <v>4</v>
      </c>
      <c r="K129" s="103"/>
      <c r="L129" s="103"/>
      <c r="M129" s="104"/>
      <c r="N129" s="102" t="s">
        <v>5</v>
      </c>
      <c r="O129" s="103"/>
      <c r="P129" s="103"/>
      <c r="Q129" s="104"/>
      <c r="R129" s="135" t="s">
        <v>35</v>
      </c>
      <c r="S129" s="96"/>
    </row>
    <row r="130" spans="1:19" s="264" customFormat="1" ht="14" thickBot="1" x14ac:dyDescent="0.2">
      <c r="A130" s="42"/>
      <c r="B130" s="283"/>
      <c r="C130" s="109" t="str">
        <f>C105</f>
        <v>Adelaide (N)</v>
      </c>
      <c r="D130" s="282"/>
      <c r="E130" s="281"/>
      <c r="F130" s="283"/>
      <c r="G130" s="109" t="str">
        <f>G105</f>
        <v>John</v>
      </c>
      <c r="H130" s="282"/>
      <c r="I130" s="281"/>
      <c r="J130" s="283"/>
      <c r="K130" s="109" t="str">
        <f>K105</f>
        <v>Adelaide (S)</v>
      </c>
      <c r="L130" s="282"/>
      <c r="M130" s="281"/>
      <c r="N130" s="283"/>
      <c r="O130" s="109" t="str">
        <f>O105</f>
        <v>Riddiford</v>
      </c>
      <c r="P130" s="282"/>
      <c r="Q130" s="281"/>
      <c r="R130" s="266"/>
      <c r="S130" s="265"/>
    </row>
    <row r="131" spans="1:19" s="48" customFormat="1" ht="11" x14ac:dyDescent="0.15">
      <c r="A131" s="45"/>
      <c r="B131" s="116" t="s">
        <v>6</v>
      </c>
      <c r="C131" s="117" t="s">
        <v>7</v>
      </c>
      <c r="D131" s="117" t="s">
        <v>8</v>
      </c>
      <c r="E131" s="118" t="s">
        <v>9</v>
      </c>
      <c r="F131" s="116" t="s">
        <v>6</v>
      </c>
      <c r="G131" s="117" t="s">
        <v>7</v>
      </c>
      <c r="H131" s="117" t="s">
        <v>8</v>
      </c>
      <c r="I131" s="118" t="s">
        <v>9</v>
      </c>
      <c r="J131" s="116" t="s">
        <v>6</v>
      </c>
      <c r="K131" s="117" t="s">
        <v>7</v>
      </c>
      <c r="L131" s="117" t="s">
        <v>8</v>
      </c>
      <c r="M131" s="118" t="s">
        <v>9</v>
      </c>
      <c r="N131" s="116" t="s">
        <v>6</v>
      </c>
      <c r="O131" s="117" t="s">
        <v>7</v>
      </c>
      <c r="P131" s="117" t="s">
        <v>8</v>
      </c>
      <c r="Q131" s="118" t="s">
        <v>9</v>
      </c>
      <c r="R131" s="138"/>
      <c r="S131" s="280"/>
    </row>
    <row r="132" spans="1:19" s="264" customFormat="1" x14ac:dyDescent="0.15">
      <c r="A132" s="42"/>
      <c r="B132" s="123"/>
      <c r="C132" s="124"/>
      <c r="D132" s="124"/>
      <c r="E132" s="125"/>
      <c r="F132" s="123"/>
      <c r="G132" s="124"/>
      <c r="H132" s="124"/>
      <c r="I132" s="125"/>
      <c r="J132" s="123"/>
      <c r="K132" s="124"/>
      <c r="L132" s="124"/>
      <c r="M132" s="125"/>
      <c r="N132" s="123"/>
      <c r="O132" s="124"/>
      <c r="P132" s="124"/>
      <c r="Q132" s="279"/>
      <c r="R132" s="270"/>
      <c r="S132" s="265"/>
    </row>
    <row r="133" spans="1:19" s="264" customFormat="1" x14ac:dyDescent="0.15">
      <c r="A133" s="278" t="s">
        <v>158</v>
      </c>
      <c r="B133" s="277">
        <v>2</v>
      </c>
      <c r="C133" s="276"/>
      <c r="D133" s="276"/>
      <c r="E133" s="275">
        <f>SUM(B133:D133)</f>
        <v>2</v>
      </c>
      <c r="F133" s="277"/>
      <c r="G133" s="276">
        <v>2</v>
      </c>
      <c r="H133" s="276"/>
      <c r="I133" s="275">
        <f>SUM(F133:H133)</f>
        <v>2</v>
      </c>
      <c r="J133" s="277">
        <v>1</v>
      </c>
      <c r="K133" s="276">
        <v>3</v>
      </c>
      <c r="L133" s="276"/>
      <c r="M133" s="275">
        <f>SUM(J133:L133)</f>
        <v>4</v>
      </c>
      <c r="N133" s="277"/>
      <c r="O133" s="276"/>
      <c r="P133" s="276">
        <v>9</v>
      </c>
      <c r="Q133" s="275">
        <f>SUM(N133:P133)</f>
        <v>9</v>
      </c>
      <c r="R133" s="274">
        <f>E133+I133+M133+Q133</f>
        <v>17</v>
      </c>
      <c r="S133" s="265"/>
    </row>
    <row r="134" spans="1:19" s="264" customFormat="1" x14ac:dyDescent="0.15">
      <c r="A134" s="278" t="s">
        <v>157</v>
      </c>
      <c r="B134" s="277">
        <v>3</v>
      </c>
      <c r="C134" s="276"/>
      <c r="D134" s="276"/>
      <c r="E134" s="275">
        <f>SUM(B134:D134)</f>
        <v>3</v>
      </c>
      <c r="F134" s="277"/>
      <c r="G134" s="276"/>
      <c r="H134" s="276"/>
      <c r="I134" s="275">
        <f>SUM(F134:H134)</f>
        <v>0</v>
      </c>
      <c r="J134" s="277">
        <v>1</v>
      </c>
      <c r="K134" s="276">
        <v>3</v>
      </c>
      <c r="L134" s="276"/>
      <c r="M134" s="275">
        <f>SUM(J134:L134)</f>
        <v>4</v>
      </c>
      <c r="N134" s="277"/>
      <c r="O134" s="276"/>
      <c r="P134" s="276">
        <v>15</v>
      </c>
      <c r="Q134" s="275">
        <f>SUM(N134:P134)</f>
        <v>15</v>
      </c>
      <c r="R134" s="274">
        <f>E134+I134+M134+Q134</f>
        <v>22</v>
      </c>
      <c r="S134" s="265"/>
    </row>
    <row r="135" spans="1:19" s="264" customFormat="1" x14ac:dyDescent="0.15">
      <c r="A135" s="278" t="s">
        <v>156</v>
      </c>
      <c r="B135" s="277">
        <v>3</v>
      </c>
      <c r="C135" s="276">
        <v>1</v>
      </c>
      <c r="D135" s="276"/>
      <c r="E135" s="275">
        <f>SUM(B135:D135)</f>
        <v>4</v>
      </c>
      <c r="F135" s="277"/>
      <c r="G135" s="276">
        <v>6</v>
      </c>
      <c r="H135" s="276"/>
      <c r="I135" s="275">
        <f>SUM(F135:H135)</f>
        <v>6</v>
      </c>
      <c r="J135" s="277"/>
      <c r="K135" s="276">
        <v>4</v>
      </c>
      <c r="L135" s="276"/>
      <c r="M135" s="275">
        <f>SUM(J135:L135)</f>
        <v>4</v>
      </c>
      <c r="N135" s="277"/>
      <c r="O135" s="276">
        <v>2</v>
      </c>
      <c r="P135" s="276">
        <v>19</v>
      </c>
      <c r="Q135" s="275">
        <f>SUM(N135:P135)</f>
        <v>21</v>
      </c>
      <c r="R135" s="274">
        <f>E135+I135+M135+Q135</f>
        <v>35</v>
      </c>
      <c r="S135" s="265"/>
    </row>
    <row r="136" spans="1:19" s="264" customFormat="1" x14ac:dyDescent="0.15">
      <c r="A136" s="278" t="s">
        <v>155</v>
      </c>
      <c r="B136" s="277">
        <v>4</v>
      </c>
      <c r="C136" s="276"/>
      <c r="D136" s="276"/>
      <c r="E136" s="275">
        <f>SUM(B136:D136)</f>
        <v>4</v>
      </c>
      <c r="F136" s="277"/>
      <c r="G136" s="276">
        <v>3</v>
      </c>
      <c r="H136" s="276">
        <v>1</v>
      </c>
      <c r="I136" s="275">
        <f>SUM(F136:H136)</f>
        <v>4</v>
      </c>
      <c r="J136" s="277"/>
      <c r="K136" s="276">
        <v>6</v>
      </c>
      <c r="L136" s="276"/>
      <c r="M136" s="275">
        <f>SUM(J136:L136)</f>
        <v>6</v>
      </c>
      <c r="N136" s="277"/>
      <c r="O136" s="276"/>
      <c r="P136" s="276">
        <v>28</v>
      </c>
      <c r="Q136" s="275">
        <f>SUM(N136:P136)</f>
        <v>28</v>
      </c>
      <c r="R136" s="274">
        <f>E136+I136+M136+Q136</f>
        <v>42</v>
      </c>
      <c r="S136" s="265"/>
    </row>
    <row r="137" spans="1:19" s="264" customFormat="1" x14ac:dyDescent="0.15">
      <c r="A137" s="278" t="s">
        <v>154</v>
      </c>
      <c r="B137" s="277">
        <v>3</v>
      </c>
      <c r="C137" s="276"/>
      <c r="D137" s="276"/>
      <c r="E137" s="275">
        <f>SUM(B137:D137)</f>
        <v>3</v>
      </c>
      <c r="F137" s="277"/>
      <c r="G137" s="276">
        <v>2</v>
      </c>
      <c r="H137" s="276"/>
      <c r="I137" s="275">
        <f>SUM(F137:H137)</f>
        <v>2</v>
      </c>
      <c r="J137" s="277"/>
      <c r="K137" s="276">
        <v>18</v>
      </c>
      <c r="L137" s="276"/>
      <c r="M137" s="275">
        <f>SUM(J137:L137)</f>
        <v>18</v>
      </c>
      <c r="N137" s="277"/>
      <c r="O137" s="276">
        <v>2</v>
      </c>
      <c r="P137" s="276">
        <v>24</v>
      </c>
      <c r="Q137" s="275">
        <f>SUM(N137:P137)</f>
        <v>26</v>
      </c>
      <c r="R137" s="274">
        <f>E137+I137+M137+Q137</f>
        <v>49</v>
      </c>
      <c r="S137" s="265"/>
    </row>
    <row r="138" spans="1:19" s="264" customFormat="1" x14ac:dyDescent="0.15">
      <c r="A138" s="278" t="s">
        <v>153</v>
      </c>
      <c r="B138" s="277">
        <v>4</v>
      </c>
      <c r="C138" s="276"/>
      <c r="D138" s="276"/>
      <c r="E138" s="275">
        <f>SUM(B138:D138)</f>
        <v>4</v>
      </c>
      <c r="F138" s="277"/>
      <c r="G138" s="276">
        <v>1</v>
      </c>
      <c r="H138" s="276"/>
      <c r="I138" s="275">
        <f>SUM(F138:H138)</f>
        <v>1</v>
      </c>
      <c r="J138" s="277"/>
      <c r="K138" s="276">
        <v>11</v>
      </c>
      <c r="L138" s="276"/>
      <c r="M138" s="275">
        <f>SUM(J138:L138)</f>
        <v>11</v>
      </c>
      <c r="N138" s="277"/>
      <c r="O138" s="276">
        <v>6</v>
      </c>
      <c r="P138" s="276">
        <v>33</v>
      </c>
      <c r="Q138" s="275">
        <f>SUM(N138:P138)</f>
        <v>39</v>
      </c>
      <c r="R138" s="274">
        <f>E138+I138+M138+Q138</f>
        <v>55</v>
      </c>
      <c r="S138" s="265"/>
    </row>
    <row r="139" spans="1:19" s="264" customFormat="1" x14ac:dyDescent="0.15">
      <c r="A139" s="278" t="s">
        <v>152</v>
      </c>
      <c r="B139" s="277">
        <v>1</v>
      </c>
      <c r="C139" s="276"/>
      <c r="D139" s="276">
        <v>1</v>
      </c>
      <c r="E139" s="275">
        <f>SUM(B139:D139)</f>
        <v>2</v>
      </c>
      <c r="F139" s="277"/>
      <c r="G139" s="276">
        <v>5</v>
      </c>
      <c r="H139" s="276"/>
      <c r="I139" s="275">
        <f>SUM(F139:H139)</f>
        <v>5</v>
      </c>
      <c r="J139" s="277"/>
      <c r="K139" s="276">
        <v>13</v>
      </c>
      <c r="L139" s="276"/>
      <c r="M139" s="275">
        <f>SUM(J139:L139)</f>
        <v>13</v>
      </c>
      <c r="N139" s="277"/>
      <c r="O139" s="276">
        <v>2</v>
      </c>
      <c r="P139" s="276">
        <v>38</v>
      </c>
      <c r="Q139" s="275">
        <f>SUM(N139:P139)</f>
        <v>40</v>
      </c>
      <c r="R139" s="274">
        <f>E139+I139+M139+Q139</f>
        <v>60</v>
      </c>
      <c r="S139" s="265"/>
    </row>
    <row r="140" spans="1:19" s="264" customFormat="1" ht="14" thickBot="1" x14ac:dyDescent="0.2">
      <c r="A140" s="278" t="s">
        <v>151</v>
      </c>
      <c r="B140" s="277">
        <v>3</v>
      </c>
      <c r="C140" s="276">
        <v>1</v>
      </c>
      <c r="D140" s="276"/>
      <c r="E140" s="275">
        <f>SUM(B140:D140)</f>
        <v>4</v>
      </c>
      <c r="F140" s="277"/>
      <c r="G140" s="276">
        <v>2</v>
      </c>
      <c r="H140" s="276"/>
      <c r="I140" s="275">
        <f>SUM(F140:H140)</f>
        <v>2</v>
      </c>
      <c r="J140" s="277"/>
      <c r="K140" s="276">
        <v>9</v>
      </c>
      <c r="L140" s="276"/>
      <c r="M140" s="275">
        <f>SUM(J140:L140)</f>
        <v>9</v>
      </c>
      <c r="N140" s="277"/>
      <c r="O140" s="276">
        <v>2</v>
      </c>
      <c r="P140" s="276">
        <v>25</v>
      </c>
      <c r="Q140" s="275">
        <f>SUM(N140:P140)</f>
        <v>27</v>
      </c>
      <c r="R140" s="274">
        <f>E140+I140+M140+Q140</f>
        <v>42</v>
      </c>
      <c r="S140" s="265"/>
    </row>
    <row r="141" spans="1:19" s="264" customFormat="1" ht="14" hidden="1" thickBot="1" x14ac:dyDescent="0.2">
      <c r="A141" s="262"/>
      <c r="B141" s="273"/>
      <c r="C141" s="272"/>
      <c r="D141" s="272"/>
      <c r="E141" s="271"/>
      <c r="F141" s="273"/>
      <c r="G141" s="272"/>
      <c r="H141" s="272"/>
      <c r="I141" s="271"/>
      <c r="J141" s="273"/>
      <c r="K141" s="272"/>
      <c r="L141" s="272"/>
      <c r="M141" s="271"/>
      <c r="N141" s="273"/>
      <c r="O141" s="272"/>
      <c r="P141" s="272"/>
      <c r="Q141" s="271"/>
      <c r="R141" s="270"/>
      <c r="S141" s="265"/>
    </row>
    <row r="142" spans="1:19" s="264" customFormat="1" ht="14" hidden="1" thickBot="1" x14ac:dyDescent="0.2">
      <c r="A142" s="262" t="s">
        <v>219</v>
      </c>
      <c r="B142" s="273">
        <f>SUM(B133:B140)</f>
        <v>23</v>
      </c>
      <c r="C142" s="272">
        <f>SUM(C133:C136)</f>
        <v>1</v>
      </c>
      <c r="D142" s="272">
        <f>SUM(D133:D136)</f>
        <v>0</v>
      </c>
      <c r="E142" s="271">
        <f>SUM(E133:E136)</f>
        <v>13</v>
      </c>
      <c r="F142" s="273">
        <f>SUM(F133:F136)</f>
        <v>0</v>
      </c>
      <c r="G142" s="272">
        <f>SUM(G133:G140)</f>
        <v>21</v>
      </c>
      <c r="H142" s="272">
        <f>SUM(H133:H136)</f>
        <v>1</v>
      </c>
      <c r="I142" s="271">
        <f>SUM(I133:I136)</f>
        <v>12</v>
      </c>
      <c r="J142" s="273">
        <f>SUM(J133:J136)</f>
        <v>2</v>
      </c>
      <c r="K142" s="272">
        <f>SUM(K133:K140)</f>
        <v>67</v>
      </c>
      <c r="L142" s="272">
        <f>SUM(L133:L136)</f>
        <v>0</v>
      </c>
      <c r="M142" s="271">
        <f>SUM(M133:M136)</f>
        <v>18</v>
      </c>
      <c r="N142" s="273">
        <f>SUM(N133:N136)</f>
        <v>0</v>
      </c>
      <c r="O142" s="272">
        <f>SUM(O133:O136)</f>
        <v>2</v>
      </c>
      <c r="P142" s="272">
        <f>SUM(P133:P140)</f>
        <v>191</v>
      </c>
      <c r="Q142" s="271">
        <f>SUM(Q133:Q136)</f>
        <v>73</v>
      </c>
      <c r="R142" s="270">
        <f>SUM(R133:R136)</f>
        <v>116</v>
      </c>
      <c r="S142" s="265"/>
    </row>
    <row r="143" spans="1:19" s="264" customFormat="1" ht="14" hidden="1" thickBot="1" x14ac:dyDescent="0.2">
      <c r="A143" s="262" t="s">
        <v>218</v>
      </c>
      <c r="B143" s="273">
        <f>SUM(B134:B137)</f>
        <v>13</v>
      </c>
      <c r="C143" s="272">
        <f>SUM(C134:C137)</f>
        <v>1</v>
      </c>
      <c r="D143" s="272">
        <f>SUM(D134:D137)</f>
        <v>0</v>
      </c>
      <c r="E143" s="271">
        <f>SUM(E134:E137)</f>
        <v>14</v>
      </c>
      <c r="F143" s="273">
        <f>SUM(F134:F137)</f>
        <v>0</v>
      </c>
      <c r="G143" s="272">
        <f>SUM(G134:G137)</f>
        <v>11</v>
      </c>
      <c r="H143" s="272">
        <f>SUM(H134:H137)</f>
        <v>1</v>
      </c>
      <c r="I143" s="271">
        <f>SUM(I134:I137)</f>
        <v>12</v>
      </c>
      <c r="J143" s="273">
        <f>SUM(J134:J137)</f>
        <v>1</v>
      </c>
      <c r="K143" s="272">
        <f>SUM(K134:K137)</f>
        <v>31</v>
      </c>
      <c r="L143" s="272">
        <f>SUM(L134:L137)</f>
        <v>0</v>
      </c>
      <c r="M143" s="271">
        <f>SUM(M134:M137)</f>
        <v>32</v>
      </c>
      <c r="N143" s="273">
        <f>SUM(N134:N137)</f>
        <v>0</v>
      </c>
      <c r="O143" s="272">
        <f>SUM(O134:O137)</f>
        <v>4</v>
      </c>
      <c r="P143" s="272">
        <f>SUM(P134:P137)</f>
        <v>86</v>
      </c>
      <c r="Q143" s="271">
        <f>SUM(Q134:Q137)</f>
        <v>90</v>
      </c>
      <c r="R143" s="270">
        <f>SUM(R134:R137)</f>
        <v>148</v>
      </c>
      <c r="S143" s="265"/>
    </row>
    <row r="144" spans="1:19" s="264" customFormat="1" ht="14" hidden="1" thickBot="1" x14ac:dyDescent="0.2">
      <c r="A144" s="262" t="s">
        <v>217</v>
      </c>
      <c r="B144" s="273">
        <f>SUM(B135:B138)</f>
        <v>14</v>
      </c>
      <c r="C144" s="272">
        <f>SUM(C135:C138)</f>
        <v>1</v>
      </c>
      <c r="D144" s="272">
        <f>SUM(D135:D138)</f>
        <v>0</v>
      </c>
      <c r="E144" s="271">
        <f>SUM(E135:E138)</f>
        <v>15</v>
      </c>
      <c r="F144" s="273">
        <f>SUM(F135:F138)</f>
        <v>0</v>
      </c>
      <c r="G144" s="272">
        <f>SUM(G135:G138)</f>
        <v>12</v>
      </c>
      <c r="H144" s="272">
        <f>SUM(H135:H138)</f>
        <v>1</v>
      </c>
      <c r="I144" s="271">
        <f>SUM(I135:I138)</f>
        <v>13</v>
      </c>
      <c r="J144" s="273">
        <f>SUM(J135:J138)</f>
        <v>0</v>
      </c>
      <c r="K144" s="272">
        <f>SUM(K135:K138)</f>
        <v>39</v>
      </c>
      <c r="L144" s="272">
        <f>SUM(L135:L138)</f>
        <v>0</v>
      </c>
      <c r="M144" s="271">
        <f>SUM(M135:M138)</f>
        <v>39</v>
      </c>
      <c r="N144" s="273">
        <f>SUM(N135:N138)</f>
        <v>0</v>
      </c>
      <c r="O144" s="272">
        <f>SUM(O135:O138)</f>
        <v>10</v>
      </c>
      <c r="P144" s="272">
        <f>SUM(P135:P138)</f>
        <v>104</v>
      </c>
      <c r="Q144" s="271">
        <f>SUM(Q135:Q138)</f>
        <v>114</v>
      </c>
      <c r="R144" s="270">
        <f>SUM(R135:R138)</f>
        <v>181</v>
      </c>
      <c r="S144" s="265"/>
    </row>
    <row r="145" spans="1:19" s="264" customFormat="1" ht="14" hidden="1" thickBot="1" x14ac:dyDescent="0.2">
      <c r="A145" s="262" t="s">
        <v>216</v>
      </c>
      <c r="B145" s="273">
        <f>SUM(B136:B139)</f>
        <v>12</v>
      </c>
      <c r="C145" s="272">
        <f>SUM(C136:C139)</f>
        <v>0</v>
      </c>
      <c r="D145" s="272">
        <f>SUM(D136:D139)</f>
        <v>1</v>
      </c>
      <c r="E145" s="271">
        <f>SUM(E136:E139)</f>
        <v>13</v>
      </c>
      <c r="F145" s="273">
        <f>SUM(F136:F139)</f>
        <v>0</v>
      </c>
      <c r="G145" s="272">
        <f>SUM(G136:G139)</f>
        <v>11</v>
      </c>
      <c r="H145" s="272">
        <f>SUM(H136:H139)</f>
        <v>1</v>
      </c>
      <c r="I145" s="271">
        <f>SUM(I136:I139)</f>
        <v>12</v>
      </c>
      <c r="J145" s="273">
        <f>SUM(J136:J139)</f>
        <v>0</v>
      </c>
      <c r="K145" s="272">
        <f>SUM(K136:K139)</f>
        <v>48</v>
      </c>
      <c r="L145" s="272">
        <f>SUM(L136:L139)</f>
        <v>0</v>
      </c>
      <c r="M145" s="271">
        <f>SUM(M136:M139)</f>
        <v>48</v>
      </c>
      <c r="N145" s="273">
        <f>SUM(N136:N139)</f>
        <v>0</v>
      </c>
      <c r="O145" s="272">
        <f>SUM(O136:O139)</f>
        <v>10</v>
      </c>
      <c r="P145" s="272">
        <f>SUM(P136:P139)</f>
        <v>123</v>
      </c>
      <c r="Q145" s="271">
        <f>SUM(Q136:Q139)</f>
        <v>133</v>
      </c>
      <c r="R145" s="270">
        <f>SUM(R136:R139)</f>
        <v>206</v>
      </c>
      <c r="S145" s="265"/>
    </row>
    <row r="146" spans="1:19" s="264" customFormat="1" ht="14" hidden="1" thickBot="1" x14ac:dyDescent="0.2">
      <c r="A146" s="261" t="s">
        <v>215</v>
      </c>
      <c r="B146" s="269">
        <f>SUM(B137:B140)</f>
        <v>11</v>
      </c>
      <c r="C146" s="268">
        <f>SUM(C137:C140)</f>
        <v>1</v>
      </c>
      <c r="D146" s="268">
        <f>SUM(D137:D140)</f>
        <v>1</v>
      </c>
      <c r="E146" s="267">
        <f>SUM(E137:E140)</f>
        <v>13</v>
      </c>
      <c r="F146" s="269">
        <f>SUM(F137:F140)</f>
        <v>0</v>
      </c>
      <c r="G146" s="268">
        <f>SUM(G137:G140)</f>
        <v>10</v>
      </c>
      <c r="H146" s="268">
        <f>SUM(H137:H140)</f>
        <v>0</v>
      </c>
      <c r="I146" s="267">
        <f>SUM(I137:I140)</f>
        <v>10</v>
      </c>
      <c r="J146" s="269">
        <f>SUM(J137:J140)</f>
        <v>0</v>
      </c>
      <c r="K146" s="268">
        <f>SUM(K137:K140)</f>
        <v>51</v>
      </c>
      <c r="L146" s="268">
        <f>SUM(L137:L140)</f>
        <v>0</v>
      </c>
      <c r="M146" s="267">
        <f>SUM(M137:M140)</f>
        <v>51</v>
      </c>
      <c r="N146" s="269">
        <f>SUM(N137:N140)</f>
        <v>0</v>
      </c>
      <c r="O146" s="268">
        <f>SUM(O137:O140)</f>
        <v>12</v>
      </c>
      <c r="P146" s="268">
        <f>SUM(P137:P140)</f>
        <v>120</v>
      </c>
      <c r="Q146" s="267">
        <f>SUM(Q137:Q140)</f>
        <v>132</v>
      </c>
      <c r="R146" s="266">
        <f>SUM(R137:R140)</f>
        <v>206</v>
      </c>
      <c r="S146" s="265"/>
    </row>
    <row r="147" spans="1:19" x14ac:dyDescent="0.15">
      <c r="A147" s="263"/>
      <c r="B147" s="86"/>
      <c r="C147" s="87"/>
      <c r="D147" s="87"/>
      <c r="E147" s="88"/>
      <c r="F147" s="86"/>
      <c r="G147" s="87"/>
      <c r="H147" s="87"/>
      <c r="I147" s="88"/>
      <c r="J147" s="86"/>
      <c r="K147" s="87"/>
      <c r="L147" s="87"/>
      <c r="M147" s="88"/>
      <c r="N147" s="86"/>
      <c r="O147" s="87"/>
      <c r="P147" s="87"/>
      <c r="Q147" s="88"/>
      <c r="R147" s="135"/>
      <c r="S147" s="96"/>
    </row>
    <row r="148" spans="1:19" x14ac:dyDescent="0.15">
      <c r="A148" s="262" t="s">
        <v>214</v>
      </c>
      <c r="B148" s="89">
        <f>SUM(B133:B140)</f>
        <v>23</v>
      </c>
      <c r="C148" s="90">
        <f>SUM(C133:C140)</f>
        <v>2</v>
      </c>
      <c r="D148" s="90">
        <f>SUM(D133:D140)</f>
        <v>1</v>
      </c>
      <c r="E148" s="91">
        <f>SUM(E133:E140)</f>
        <v>26</v>
      </c>
      <c r="F148" s="89">
        <f>SUM(F133:F140)</f>
        <v>0</v>
      </c>
      <c r="G148" s="90">
        <f>SUM(G133:G140)</f>
        <v>21</v>
      </c>
      <c r="H148" s="90">
        <f>SUM(H133:H140)</f>
        <v>1</v>
      </c>
      <c r="I148" s="91">
        <f>SUM(I133:I140)</f>
        <v>22</v>
      </c>
      <c r="J148" s="89">
        <f>SUM(J133:J140)</f>
        <v>2</v>
      </c>
      <c r="K148" s="90">
        <f>SUM(K133:K140)</f>
        <v>67</v>
      </c>
      <c r="L148" s="90">
        <f>SUM(L133:L140)</f>
        <v>0</v>
      </c>
      <c r="M148" s="91">
        <f>SUM(M133:M140)</f>
        <v>69</v>
      </c>
      <c r="N148" s="89">
        <f>SUM(N133:N140)</f>
        <v>0</v>
      </c>
      <c r="O148" s="90">
        <f>SUM(O133:O140)</f>
        <v>14</v>
      </c>
      <c r="P148" s="90">
        <f>SUM(P133:P140)</f>
        <v>191</v>
      </c>
      <c r="Q148" s="91">
        <f>SUM(Q133:Q140)</f>
        <v>205</v>
      </c>
      <c r="R148" s="133">
        <f>SUM(R133:R140)</f>
        <v>322</v>
      </c>
      <c r="S148" s="96"/>
    </row>
    <row r="149" spans="1:19" x14ac:dyDescent="0.15">
      <c r="A149" s="262" t="s">
        <v>10</v>
      </c>
      <c r="B149" s="89">
        <f>MAX(B142:B146)</f>
        <v>23</v>
      </c>
      <c r="C149" s="90">
        <f>MAX(C142:C146)</f>
        <v>1</v>
      </c>
      <c r="D149" s="90">
        <f>MAX(D142:D146)</f>
        <v>1</v>
      </c>
      <c r="E149" s="91">
        <f>MAX(E142:E146)</f>
        <v>15</v>
      </c>
      <c r="F149" s="89">
        <f>MAX(F142:F146)</f>
        <v>0</v>
      </c>
      <c r="G149" s="90">
        <f>MAX(G142:G146)</f>
        <v>21</v>
      </c>
      <c r="H149" s="90">
        <f>MAX(H142:H146)</f>
        <v>1</v>
      </c>
      <c r="I149" s="91">
        <f>MAX(I142:I146)</f>
        <v>13</v>
      </c>
      <c r="J149" s="89">
        <f>MAX(J142:J146)</f>
        <v>2</v>
      </c>
      <c r="K149" s="90">
        <f>MAX(K142:K146)</f>
        <v>67</v>
      </c>
      <c r="L149" s="90">
        <f>MAX(L142:L146)</f>
        <v>0</v>
      </c>
      <c r="M149" s="91">
        <f>MAX(M142:M146)</f>
        <v>51</v>
      </c>
      <c r="N149" s="89">
        <f>MAX(N142:N146)</f>
        <v>0</v>
      </c>
      <c r="O149" s="90">
        <f>MAX(O142:O146)</f>
        <v>12</v>
      </c>
      <c r="P149" s="90">
        <f>MAX(P142:P146)</f>
        <v>191</v>
      </c>
      <c r="Q149" s="91">
        <f>MAX(Q142:Q146)</f>
        <v>133</v>
      </c>
      <c r="R149" s="133">
        <f>MAX(R142:R146)</f>
        <v>206</v>
      </c>
      <c r="S149" s="96"/>
    </row>
    <row r="150" spans="1:19" x14ac:dyDescent="0.15">
      <c r="A150" s="262" t="s">
        <v>11</v>
      </c>
      <c r="B150" s="89">
        <f>SUM(B133:B140)/2</f>
        <v>11.5</v>
      </c>
      <c r="C150" s="90">
        <f>SUM(C133:C140)/2</f>
        <v>1</v>
      </c>
      <c r="D150" s="90">
        <f>SUM(D133:D140)/2</f>
        <v>0.5</v>
      </c>
      <c r="E150" s="91">
        <f>SUM(E133:E140)/2</f>
        <v>13</v>
      </c>
      <c r="F150" s="89">
        <f>SUM(F133:F140)/2</f>
        <v>0</v>
      </c>
      <c r="G150" s="90">
        <f>SUM(G133:G140)/2</f>
        <v>10.5</v>
      </c>
      <c r="H150" s="90">
        <f>SUM(H133:H140)/2</f>
        <v>0.5</v>
      </c>
      <c r="I150" s="91">
        <f>SUM(I133:I140)/2</f>
        <v>11</v>
      </c>
      <c r="J150" s="89">
        <f>SUM(J133:J140)/2</f>
        <v>1</v>
      </c>
      <c r="K150" s="90">
        <f>SUM(K133:K140)/2</f>
        <v>33.5</v>
      </c>
      <c r="L150" s="90">
        <f>SUM(L133:L140)/2</f>
        <v>0</v>
      </c>
      <c r="M150" s="91">
        <f>SUM(M133:M140)/2</f>
        <v>34.5</v>
      </c>
      <c r="N150" s="89">
        <f>SUM(N133:N140)/2</f>
        <v>0</v>
      </c>
      <c r="O150" s="90">
        <f>SUM(O133:O140)/2</f>
        <v>7</v>
      </c>
      <c r="P150" s="90">
        <f>SUM(P133:P140)/2</f>
        <v>95.5</v>
      </c>
      <c r="Q150" s="91">
        <f>SUM(Q133:Q140)/2</f>
        <v>102.5</v>
      </c>
      <c r="R150" s="133">
        <f>SUM(R133:R140)/2</f>
        <v>161</v>
      </c>
      <c r="S150" s="96"/>
    </row>
    <row r="151" spans="1:19" ht="14" thickBot="1" x14ac:dyDescent="0.2">
      <c r="A151" s="261"/>
      <c r="B151" s="92"/>
      <c r="C151" s="93"/>
      <c r="D151" s="93"/>
      <c r="E151" s="94"/>
      <c r="F151" s="92"/>
      <c r="G151" s="93"/>
      <c r="H151" s="93"/>
      <c r="I151" s="94"/>
      <c r="J151" s="92"/>
      <c r="K151" s="93"/>
      <c r="L151" s="93"/>
      <c r="M151" s="94"/>
      <c r="N151" s="92"/>
      <c r="O151" s="93"/>
      <c r="P151" s="93"/>
      <c r="Q151" s="94"/>
      <c r="R151" s="95"/>
      <c r="S151" s="96"/>
    </row>
    <row r="152" spans="1:19" x14ac:dyDescent="0.15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</row>
    <row r="153" spans="1:19" x14ac:dyDescent="0.15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</row>
    <row r="154" spans="1:19" x14ac:dyDescent="0.15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</row>
    <row r="155" spans="1:19" x14ac:dyDescent="0.15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</row>
    <row r="156" spans="1:19" x14ac:dyDescent="0.15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</row>
    <row r="157" spans="1:19" x14ac:dyDescent="0.15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</row>
    <row r="158" spans="1:19" x14ac:dyDescent="0.15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</row>
    <row r="159" spans="1:19" x14ac:dyDescent="0.15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</row>
    <row r="160" spans="1:19" x14ac:dyDescent="0.15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</row>
    <row r="161" spans="2:19" x14ac:dyDescent="0.15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</row>
    <row r="162" spans="2:19" x14ac:dyDescent="0.15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</row>
    <row r="163" spans="2:19" x14ac:dyDescent="0.15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</row>
    <row r="164" spans="2:19" x14ac:dyDescent="0.15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</row>
    <row r="165" spans="2:19" x14ac:dyDescent="0.15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</row>
    <row r="166" spans="2:19" x14ac:dyDescent="0.15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</row>
    <row r="167" spans="2:19" x14ac:dyDescent="0.15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</row>
    <row r="168" spans="2:19" x14ac:dyDescent="0.15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</row>
    <row r="169" spans="2:19" x14ac:dyDescent="0.15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</row>
    <row r="170" spans="2:19" x14ac:dyDescent="0.15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</row>
    <row r="171" spans="2:19" x14ac:dyDescent="0.15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</row>
    <row r="172" spans="2:19" x14ac:dyDescent="0.15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2:19" x14ac:dyDescent="0.15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</row>
    <row r="174" spans="2:19" x14ac:dyDescent="0.15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</row>
    <row r="175" spans="2:19" x14ac:dyDescent="0.15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</row>
    <row r="176" spans="2:19" x14ac:dyDescent="0.15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</row>
    <row r="177" spans="2:19" x14ac:dyDescent="0.15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</row>
    <row r="178" spans="2:19" x14ac:dyDescent="0.15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</row>
    <row r="179" spans="2:19" x14ac:dyDescent="0.15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</row>
    <row r="180" spans="2:19" x14ac:dyDescent="0.15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2:19" x14ac:dyDescent="0.15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</row>
    <row r="182" spans="2:19" x14ac:dyDescent="0.15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</row>
    <row r="183" spans="2:19" x14ac:dyDescent="0.15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</row>
    <row r="184" spans="2:19" x14ac:dyDescent="0.15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</row>
    <row r="185" spans="2:19" x14ac:dyDescent="0.15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</row>
    <row r="186" spans="2:19" x14ac:dyDescent="0.15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</row>
    <row r="187" spans="2:19" x14ac:dyDescent="0.15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</row>
    <row r="188" spans="2:19" x14ac:dyDescent="0.15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</row>
    <row r="189" spans="2:19" x14ac:dyDescent="0.15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</row>
    <row r="190" spans="2:19" x14ac:dyDescent="0.15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</row>
    <row r="191" spans="2:19" x14ac:dyDescent="0.15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</row>
    <row r="192" spans="2:19" x14ac:dyDescent="0.15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</row>
    <row r="193" spans="2:19" x14ac:dyDescent="0.15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</row>
    <row r="194" spans="2:19" x14ac:dyDescent="0.15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</row>
    <row r="195" spans="2:19" x14ac:dyDescent="0.15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</row>
    <row r="196" spans="2:19" x14ac:dyDescent="0.15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</row>
    <row r="197" spans="2:19" x14ac:dyDescent="0.15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</row>
    <row r="198" spans="2:19" x14ac:dyDescent="0.15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</row>
    <row r="199" spans="2:19" x14ac:dyDescent="0.15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</row>
    <row r="200" spans="2:19" x14ac:dyDescent="0.15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</row>
    <row r="201" spans="2:19" x14ac:dyDescent="0.15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</row>
    <row r="202" spans="2:19" x14ac:dyDescent="0.15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</row>
    <row r="203" spans="2:19" x14ac:dyDescent="0.15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</row>
    <row r="204" spans="2:19" x14ac:dyDescent="0.15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</row>
    <row r="205" spans="2:19" x14ac:dyDescent="0.15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</row>
    <row r="206" spans="2:19" x14ac:dyDescent="0.15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</row>
    <row r="207" spans="2:19" x14ac:dyDescent="0.15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</row>
    <row r="208" spans="2:19" x14ac:dyDescent="0.15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</row>
    <row r="209" spans="2:19" x14ac:dyDescent="0.15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</row>
    <row r="210" spans="2:19" x14ac:dyDescent="0.15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</row>
    <row r="211" spans="2:19" x14ac:dyDescent="0.15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</row>
    <row r="212" spans="2:19" x14ac:dyDescent="0.15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</row>
    <row r="213" spans="2:19" x14ac:dyDescent="0.15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</row>
    <row r="214" spans="2:19" x14ac:dyDescent="0.15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</row>
    <row r="215" spans="2:19" x14ac:dyDescent="0.15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</row>
    <row r="216" spans="2:19" x14ac:dyDescent="0.15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</row>
    <row r="217" spans="2:19" x14ac:dyDescent="0.15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</row>
    <row r="218" spans="2:19" x14ac:dyDescent="0.15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</row>
    <row r="219" spans="2:19" x14ac:dyDescent="0.15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</row>
    <row r="220" spans="2:19" x14ac:dyDescent="0.15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</row>
    <row r="221" spans="2:19" x14ac:dyDescent="0.15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</row>
    <row r="222" spans="2:19" x14ac:dyDescent="0.15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</row>
    <row r="223" spans="2:19" x14ac:dyDescent="0.15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</row>
    <row r="224" spans="2:19" x14ac:dyDescent="0.15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</row>
    <row r="225" spans="2:19" x14ac:dyDescent="0.15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</row>
    <row r="226" spans="2:19" x14ac:dyDescent="0.15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</row>
    <row r="227" spans="2:19" x14ac:dyDescent="0.15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</row>
    <row r="228" spans="2:19" x14ac:dyDescent="0.15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</row>
    <row r="229" spans="2:19" x14ac:dyDescent="0.15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</row>
    <row r="230" spans="2:19" x14ac:dyDescent="0.15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</row>
    <row r="231" spans="2:19" x14ac:dyDescent="0.15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</row>
    <row r="232" spans="2:19" x14ac:dyDescent="0.15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</row>
    <row r="233" spans="2:19" x14ac:dyDescent="0.15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</row>
    <row r="234" spans="2:19" x14ac:dyDescent="0.15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</row>
    <row r="235" spans="2:19" x14ac:dyDescent="0.15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</row>
    <row r="236" spans="2:19" x14ac:dyDescent="0.15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</row>
    <row r="237" spans="2:19" x14ac:dyDescent="0.15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</row>
    <row r="238" spans="2:19" x14ac:dyDescent="0.15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</row>
    <row r="239" spans="2:19" x14ac:dyDescent="0.15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</row>
    <row r="240" spans="2:19" x14ac:dyDescent="0.15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</row>
    <row r="241" spans="2:19" x14ac:dyDescent="0.15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</row>
    <row r="242" spans="2:19" x14ac:dyDescent="0.15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</row>
    <row r="243" spans="2:19" x14ac:dyDescent="0.15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</row>
    <row r="244" spans="2:19" x14ac:dyDescent="0.15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</row>
    <row r="245" spans="2:19" x14ac:dyDescent="0.15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</row>
    <row r="246" spans="2:19" x14ac:dyDescent="0.15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</row>
    <row r="247" spans="2:19" x14ac:dyDescent="0.15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</row>
    <row r="248" spans="2:19" x14ac:dyDescent="0.15"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</row>
    <row r="249" spans="2:19" x14ac:dyDescent="0.15"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</row>
    <row r="250" spans="2:19" x14ac:dyDescent="0.15"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</row>
    <row r="251" spans="2:19" x14ac:dyDescent="0.15"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</row>
    <row r="252" spans="2:19" x14ac:dyDescent="0.15"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</row>
    <row r="253" spans="2:19" x14ac:dyDescent="0.15"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</row>
    <row r="254" spans="2:19" x14ac:dyDescent="0.15"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</row>
    <row r="255" spans="2:19" x14ac:dyDescent="0.15"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</row>
    <row r="256" spans="2:19" x14ac:dyDescent="0.15"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</row>
    <row r="257" spans="2:19" x14ac:dyDescent="0.15"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</row>
    <row r="258" spans="2:19" x14ac:dyDescent="0.15"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</row>
    <row r="259" spans="2:19" x14ac:dyDescent="0.15"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</row>
    <row r="260" spans="2:19" x14ac:dyDescent="0.15"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</row>
    <row r="261" spans="2:19" x14ac:dyDescent="0.15"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</row>
    <row r="262" spans="2:19" x14ac:dyDescent="0.15"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</row>
    <row r="263" spans="2:19" x14ac:dyDescent="0.15"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</row>
    <row r="264" spans="2:19" x14ac:dyDescent="0.15"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</row>
    <row r="265" spans="2:19" x14ac:dyDescent="0.15"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</row>
    <row r="266" spans="2:19" x14ac:dyDescent="0.15"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</row>
    <row r="267" spans="2:19" x14ac:dyDescent="0.15"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</row>
    <row r="268" spans="2:19" x14ac:dyDescent="0.15"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</row>
    <row r="269" spans="2:19" x14ac:dyDescent="0.15"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</row>
    <row r="270" spans="2:19" x14ac:dyDescent="0.15"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</row>
    <row r="271" spans="2:19" x14ac:dyDescent="0.15"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</row>
    <row r="272" spans="2:19" x14ac:dyDescent="0.15"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</row>
    <row r="273" spans="2:19" x14ac:dyDescent="0.15"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</row>
    <row r="274" spans="2:19" x14ac:dyDescent="0.15"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</row>
    <row r="275" spans="2:19" x14ac:dyDescent="0.15"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</row>
    <row r="276" spans="2:19" x14ac:dyDescent="0.15"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</row>
    <row r="277" spans="2:19" x14ac:dyDescent="0.15"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</row>
    <row r="278" spans="2:19" x14ac:dyDescent="0.15"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</row>
    <row r="279" spans="2:19" x14ac:dyDescent="0.15"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</row>
    <row r="280" spans="2:19" x14ac:dyDescent="0.15"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</row>
    <row r="281" spans="2:19" x14ac:dyDescent="0.15"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</row>
    <row r="282" spans="2:19" x14ac:dyDescent="0.15"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</row>
    <row r="283" spans="2:19" x14ac:dyDescent="0.15"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</row>
    <row r="284" spans="2:19" x14ac:dyDescent="0.15"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</row>
    <row r="285" spans="2:19" x14ac:dyDescent="0.15"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</row>
    <row r="286" spans="2:19" x14ac:dyDescent="0.15"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</row>
    <row r="287" spans="2:19" x14ac:dyDescent="0.15"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</row>
    <row r="288" spans="2:19" x14ac:dyDescent="0.15"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</row>
    <row r="289" spans="2:19" x14ac:dyDescent="0.15"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</row>
    <row r="290" spans="2:19" x14ac:dyDescent="0.15"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</row>
    <row r="291" spans="2:19" x14ac:dyDescent="0.15"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</row>
    <row r="292" spans="2:19" x14ac:dyDescent="0.15"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</row>
    <row r="293" spans="2:19" x14ac:dyDescent="0.15"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</row>
    <row r="294" spans="2:19" x14ac:dyDescent="0.15"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</row>
    <row r="295" spans="2:19" x14ac:dyDescent="0.15"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</row>
    <row r="296" spans="2:19" x14ac:dyDescent="0.15"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</row>
    <row r="297" spans="2:19" x14ac:dyDescent="0.15"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</row>
    <row r="298" spans="2:19" x14ac:dyDescent="0.15"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</row>
    <row r="299" spans="2:19" x14ac:dyDescent="0.15"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</row>
    <row r="300" spans="2:19" x14ac:dyDescent="0.15"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</row>
    <row r="301" spans="2:19" x14ac:dyDescent="0.15"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</row>
    <row r="302" spans="2:19" x14ac:dyDescent="0.15"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</row>
    <row r="303" spans="2:19" x14ac:dyDescent="0.15"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</row>
    <row r="304" spans="2:19" x14ac:dyDescent="0.15"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</row>
    <row r="305" spans="2:19" x14ac:dyDescent="0.15"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</row>
    <row r="306" spans="2:19" x14ac:dyDescent="0.15"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</row>
    <row r="307" spans="2:19" x14ac:dyDescent="0.15"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</row>
    <row r="308" spans="2:19" x14ac:dyDescent="0.15"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</row>
    <row r="309" spans="2:19" x14ac:dyDescent="0.15"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</row>
    <row r="310" spans="2:19" x14ac:dyDescent="0.15"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</row>
    <row r="311" spans="2:19" x14ac:dyDescent="0.15"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</row>
    <row r="312" spans="2:19" x14ac:dyDescent="0.15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</row>
    <row r="313" spans="2:19" x14ac:dyDescent="0.15"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</row>
    <row r="314" spans="2:19" x14ac:dyDescent="0.15"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</row>
    <row r="315" spans="2:19" x14ac:dyDescent="0.15"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</row>
    <row r="316" spans="2:19" x14ac:dyDescent="0.15"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</row>
    <row r="317" spans="2:19" x14ac:dyDescent="0.15"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</row>
    <row r="318" spans="2:19" x14ac:dyDescent="0.15"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</row>
    <row r="319" spans="2:19" x14ac:dyDescent="0.15"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</row>
    <row r="320" spans="2:19" x14ac:dyDescent="0.15"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</row>
    <row r="321" spans="2:19" x14ac:dyDescent="0.15"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</row>
    <row r="322" spans="2:19" x14ac:dyDescent="0.15"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</row>
    <row r="323" spans="2:19" x14ac:dyDescent="0.15"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</row>
    <row r="324" spans="2:19" x14ac:dyDescent="0.15"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</row>
    <row r="325" spans="2:19" x14ac:dyDescent="0.15"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</row>
    <row r="326" spans="2:19" x14ac:dyDescent="0.15"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</row>
    <row r="327" spans="2:19" x14ac:dyDescent="0.15"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</row>
    <row r="328" spans="2:19" x14ac:dyDescent="0.15"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&amp;CNEWTOWN</oddFooter>
  </headerFooter>
  <rowBreaks count="1" manualBreakCount="1">
    <brk id="7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BFC4-1905-8246-98D5-73FA49990508}">
  <dimension ref="A1:R181"/>
  <sheetViews>
    <sheetView zoomScaleNormal="100" workbookViewId="0">
      <selection activeCell="A9" sqref="A9"/>
    </sheetView>
  </sheetViews>
  <sheetFormatPr baseColWidth="10" defaultColWidth="9.1640625" defaultRowHeight="13" x14ac:dyDescent="0.15"/>
  <cols>
    <col min="1" max="1" width="13.5" style="30" customWidth="1"/>
    <col min="2" max="17" width="5.6640625" style="30" customWidth="1"/>
    <col min="18" max="16384" width="9.1640625" style="30"/>
  </cols>
  <sheetData>
    <row r="1" spans="1:18" x14ac:dyDescent="0.15">
      <c r="A1" s="28" t="s">
        <v>207</v>
      </c>
      <c r="B1" s="28"/>
      <c r="C1" s="29"/>
      <c r="D1" s="29"/>
      <c r="F1" s="28" t="s">
        <v>0</v>
      </c>
      <c r="I1" s="38" t="s">
        <v>12</v>
      </c>
    </row>
    <row r="2" spans="1:18" x14ac:dyDescent="0.15">
      <c r="A2" s="28"/>
      <c r="B2" s="28"/>
      <c r="C2" s="29"/>
      <c r="D2" s="29"/>
      <c r="F2" s="28"/>
      <c r="I2" s="38"/>
    </row>
    <row r="3" spans="1:18" ht="14" thickBot="1" x14ac:dyDescent="0.2">
      <c r="A3" s="28"/>
      <c r="B3" s="28" t="str">
        <f>Upland_Glenmore!B3</f>
        <v>Average Mon-Fri March 2016</v>
      </c>
      <c r="D3" s="29"/>
    </row>
    <row r="4" spans="1:18" x14ac:dyDescent="0.15">
      <c r="A4" s="39"/>
      <c r="B4" s="31" t="s">
        <v>2</v>
      </c>
      <c r="C4" s="32"/>
      <c r="D4" s="32"/>
      <c r="E4" s="40"/>
      <c r="F4" s="31" t="s">
        <v>3</v>
      </c>
      <c r="G4" s="32"/>
      <c r="H4" s="32"/>
      <c r="I4" s="40"/>
      <c r="J4" s="31" t="s">
        <v>4</v>
      </c>
      <c r="K4" s="32"/>
      <c r="L4" s="32"/>
      <c r="M4" s="40"/>
      <c r="N4" s="31" t="s">
        <v>5</v>
      </c>
      <c r="O4" s="32"/>
      <c r="P4" s="32"/>
      <c r="Q4" s="40"/>
      <c r="R4" s="41" t="s">
        <v>35</v>
      </c>
    </row>
    <row r="5" spans="1:18" s="264" customFormat="1" ht="14" thickBot="1" x14ac:dyDescent="0.2">
      <c r="A5" s="42"/>
      <c r="B5" s="290"/>
      <c r="C5" s="34" t="s">
        <v>15</v>
      </c>
      <c r="D5" s="289"/>
      <c r="E5" s="288"/>
      <c r="F5" s="290"/>
      <c r="G5" s="34" t="s">
        <v>13</v>
      </c>
      <c r="H5" s="289"/>
      <c r="I5" s="288"/>
      <c r="J5" s="290"/>
      <c r="K5" s="34" t="s">
        <v>14</v>
      </c>
      <c r="L5" s="289"/>
      <c r="M5" s="288"/>
      <c r="N5" s="290"/>
      <c r="O5" s="34" t="s">
        <v>16</v>
      </c>
      <c r="P5" s="289"/>
      <c r="Q5" s="288"/>
      <c r="R5" s="287"/>
    </row>
    <row r="6" spans="1:18" s="48" customFormat="1" ht="11" x14ac:dyDescent="0.15">
      <c r="A6" s="45"/>
      <c r="B6" s="35" t="s">
        <v>6</v>
      </c>
      <c r="C6" s="36" t="s">
        <v>7</v>
      </c>
      <c r="D6" s="36" t="s">
        <v>8</v>
      </c>
      <c r="E6" s="46" t="s">
        <v>9</v>
      </c>
      <c r="F6" s="35" t="s">
        <v>6</v>
      </c>
      <c r="G6" s="36" t="s">
        <v>7</v>
      </c>
      <c r="H6" s="36" t="s">
        <v>8</v>
      </c>
      <c r="I6" s="46" t="s">
        <v>9</v>
      </c>
      <c r="J6" s="35" t="s">
        <v>6</v>
      </c>
      <c r="K6" s="36" t="s">
        <v>7</v>
      </c>
      <c r="L6" s="36" t="s">
        <v>8</v>
      </c>
      <c r="M6" s="46" t="s">
        <v>9</v>
      </c>
      <c r="N6" s="35" t="s">
        <v>6</v>
      </c>
      <c r="O6" s="36" t="s">
        <v>7</v>
      </c>
      <c r="P6" s="36" t="s">
        <v>8</v>
      </c>
      <c r="Q6" s="46" t="s">
        <v>9</v>
      </c>
      <c r="R6" s="47"/>
    </row>
    <row r="7" spans="1:18" s="264" customFormat="1" x14ac:dyDescent="0.15">
      <c r="A7" s="42"/>
      <c r="B7" s="24"/>
      <c r="C7" s="25"/>
      <c r="D7" s="25"/>
      <c r="E7" s="49"/>
      <c r="F7" s="24"/>
      <c r="G7" s="25"/>
      <c r="H7" s="25"/>
      <c r="I7" s="49"/>
      <c r="J7" s="24"/>
      <c r="K7" s="25"/>
      <c r="L7" s="25"/>
      <c r="M7" s="49"/>
      <c r="N7" s="24"/>
      <c r="O7" s="25"/>
      <c r="P7" s="25"/>
      <c r="Q7" s="286"/>
      <c r="R7" s="285"/>
    </row>
    <row r="8" spans="1:18" s="264" customFormat="1" x14ac:dyDescent="0.15">
      <c r="A8" s="278" t="s">
        <v>158</v>
      </c>
      <c r="B8" s="277">
        <f>+(B33+B58+B83+B108+B133)/5</f>
        <v>0.2</v>
      </c>
      <c r="C8" s="276">
        <f>+(C33+C58+C83+C108+C133)/5</f>
        <v>13</v>
      </c>
      <c r="D8" s="276">
        <f>+(D33+D58+D83+D108+D133)/5</f>
        <v>0.8</v>
      </c>
      <c r="E8" s="275">
        <f>SUM(B8:D8)</f>
        <v>14</v>
      </c>
      <c r="F8" s="277">
        <f>+(F33+F58+F83+F108+F133)/5</f>
        <v>1</v>
      </c>
      <c r="G8" s="276">
        <f>+(G33+G58+G83+G108+G133)/5</f>
        <v>5</v>
      </c>
      <c r="H8" s="276">
        <f>+(H33+H58+H83+H108+H133)/5</f>
        <v>13.2</v>
      </c>
      <c r="I8" s="275">
        <f>SUM(F8:H8)</f>
        <v>19.2</v>
      </c>
      <c r="J8" s="277">
        <f>+(J33+J58+J83+J108+J133)/5</f>
        <v>4</v>
      </c>
      <c r="K8" s="276">
        <f>+(K33+K58+K83+K108+K133)/5</f>
        <v>0.4</v>
      </c>
      <c r="L8" s="276">
        <f>+(L33+L58+L83+L108+L133)/5</f>
        <v>0.2</v>
      </c>
      <c r="M8" s="275">
        <f>SUM(J8:L8)</f>
        <v>4.6000000000000005</v>
      </c>
      <c r="N8" s="277">
        <f>+(N33+N58+N83+N108+N133)/5</f>
        <v>2</v>
      </c>
      <c r="O8" s="276">
        <f>+(O33+O58+O83+O108+O133)/5</f>
        <v>3.2</v>
      </c>
      <c r="P8" s="276">
        <f>+(P33+P58+P83+P108+P133)/5</f>
        <v>0</v>
      </c>
      <c r="Q8" s="275">
        <f>SUM(N8:P8)</f>
        <v>5.2</v>
      </c>
      <c r="R8" s="274">
        <f>+(R33+R58+R83+R108+R133)/5</f>
        <v>43</v>
      </c>
    </row>
    <row r="9" spans="1:18" s="264" customFormat="1" x14ac:dyDescent="0.15">
      <c r="A9" s="278" t="s">
        <v>157</v>
      </c>
      <c r="B9" s="277">
        <f>+(B34+B59+B84+B109+B134)/5</f>
        <v>0.6</v>
      </c>
      <c r="C9" s="276">
        <f>+(C34+C59+C84+C109+C134)/5</f>
        <v>13.6</v>
      </c>
      <c r="D9" s="276">
        <f>+(D34+D59+D84+D109+D134)/5</f>
        <v>0.2</v>
      </c>
      <c r="E9" s="275">
        <f>SUM(B9:D9)</f>
        <v>14.399999999999999</v>
      </c>
      <c r="F9" s="277">
        <f>+(F34+F59+F84+F109+F134)/5</f>
        <v>0.2</v>
      </c>
      <c r="G9" s="276">
        <f>+(G34+G59+G84+G109+G134)/5</f>
        <v>5.2</v>
      </c>
      <c r="H9" s="276">
        <f>+(H34+H59+H84+H109+H134)/5</f>
        <v>15.8</v>
      </c>
      <c r="I9" s="275">
        <f>SUM(F9:H9)</f>
        <v>21.200000000000003</v>
      </c>
      <c r="J9" s="277">
        <f>+(J34+J59+J84+J109+J134)/5</f>
        <v>3.4</v>
      </c>
      <c r="K9" s="276">
        <f>+(K34+K59+K84+K109+K134)/5</f>
        <v>0.8</v>
      </c>
      <c r="L9" s="276">
        <f>+(L34+L59+L84+L109+L134)/5</f>
        <v>0</v>
      </c>
      <c r="M9" s="275">
        <f>SUM(J9:L9)</f>
        <v>4.2</v>
      </c>
      <c r="N9" s="277">
        <f>+(N34+N59+N84+N109+N134)/5</f>
        <v>1.2</v>
      </c>
      <c r="O9" s="276">
        <f>+(O34+O59+O84+O109+O134)/5</f>
        <v>3.4</v>
      </c>
      <c r="P9" s="276">
        <f>+(P34+P59+P84+P109+P134)/5</f>
        <v>0.4</v>
      </c>
      <c r="Q9" s="275">
        <f>SUM(N9:P9)</f>
        <v>5</v>
      </c>
      <c r="R9" s="274">
        <f>+(R34+R59+R84+R109+R134)/5</f>
        <v>44.8</v>
      </c>
    </row>
    <row r="10" spans="1:18" s="264" customFormat="1" x14ac:dyDescent="0.15">
      <c r="A10" s="278" t="s">
        <v>156</v>
      </c>
      <c r="B10" s="277">
        <f>+(B35+B60+B85+B110+B135)/5</f>
        <v>1</v>
      </c>
      <c r="C10" s="276">
        <f>+(C35+C60+C85+C110+C135)/5</f>
        <v>11.4</v>
      </c>
      <c r="D10" s="276">
        <f>+(D35+D60+D85+D110+D135)/5</f>
        <v>0</v>
      </c>
      <c r="E10" s="275">
        <f>SUM(B10:D10)</f>
        <v>12.4</v>
      </c>
      <c r="F10" s="277">
        <f>+(F35+F60+F85+F110+F135)/5</f>
        <v>0.4</v>
      </c>
      <c r="G10" s="276">
        <f>+(G35+G60+G85+G110+G135)/5</f>
        <v>7.8</v>
      </c>
      <c r="H10" s="276">
        <f>+(H35+H60+H85+H110+H135)/5</f>
        <v>12.4</v>
      </c>
      <c r="I10" s="275">
        <f>SUM(F10:H10)</f>
        <v>20.6</v>
      </c>
      <c r="J10" s="277">
        <f>+(J35+J60+J85+J110+J135)/5</f>
        <v>2.4</v>
      </c>
      <c r="K10" s="276">
        <f>+(K35+K60+K85+K110+K135)/5</f>
        <v>1.8</v>
      </c>
      <c r="L10" s="276">
        <f>+(L35+L60+L85+L110+L135)/5</f>
        <v>0.2</v>
      </c>
      <c r="M10" s="275">
        <f>SUM(J10:L10)</f>
        <v>4.4000000000000004</v>
      </c>
      <c r="N10" s="277">
        <f>+(N35+N60+N85+N110+N135)/5</f>
        <v>1</v>
      </c>
      <c r="O10" s="276">
        <f>+(O35+O60+O85+O110+O135)/5</f>
        <v>3</v>
      </c>
      <c r="P10" s="276">
        <f>+(P35+P60+P85+P110+P135)/5</f>
        <v>2.2000000000000002</v>
      </c>
      <c r="Q10" s="275">
        <f>SUM(N10:P10)</f>
        <v>6.2</v>
      </c>
      <c r="R10" s="274">
        <f>+(R35+R60+R85+R110+R135)/5</f>
        <v>43.6</v>
      </c>
    </row>
    <row r="11" spans="1:18" s="264" customFormat="1" x14ac:dyDescent="0.15">
      <c r="A11" s="278" t="s">
        <v>155</v>
      </c>
      <c r="B11" s="277">
        <f>+(B36+B61+B86+B111+B136)/5</f>
        <v>0.6</v>
      </c>
      <c r="C11" s="276">
        <f>+(C36+C61+C86+C111+C136)/5</f>
        <v>17.2</v>
      </c>
      <c r="D11" s="276">
        <f>+(D36+D61+D86+D111+D136)/5</f>
        <v>0.6</v>
      </c>
      <c r="E11" s="275">
        <f>SUM(B11:D11)</f>
        <v>18.400000000000002</v>
      </c>
      <c r="F11" s="277">
        <f>+(F36+F61+F86+F111+F136)/5</f>
        <v>0.2</v>
      </c>
      <c r="G11" s="276">
        <f>+(G36+G61+G86+G111+G136)/5</f>
        <v>3.4</v>
      </c>
      <c r="H11" s="276">
        <f>+(H36+H61+H86+H111+H136)/5</f>
        <v>20</v>
      </c>
      <c r="I11" s="275">
        <f>SUM(F11:H11)</f>
        <v>23.6</v>
      </c>
      <c r="J11" s="277">
        <f>+(J36+J61+J86+J111+J136)/5</f>
        <v>2.2000000000000002</v>
      </c>
      <c r="K11" s="276">
        <f>+(K36+K61+K86+K111+K136)/5</f>
        <v>1.2</v>
      </c>
      <c r="L11" s="276">
        <f>+(L36+L61+L86+L111+L136)/5</f>
        <v>1</v>
      </c>
      <c r="M11" s="275">
        <f>SUM(J11:L11)</f>
        <v>4.4000000000000004</v>
      </c>
      <c r="N11" s="277">
        <f>+(N36+N61+N86+N111+N136)/5</f>
        <v>1.2</v>
      </c>
      <c r="O11" s="276">
        <f>+(O36+O61+O86+O111+O136)/5</f>
        <v>4.5999999999999996</v>
      </c>
      <c r="P11" s="276">
        <f>+(P36+P61+P86+P111+P136)/5</f>
        <v>1</v>
      </c>
      <c r="Q11" s="275">
        <f>SUM(N11:P11)</f>
        <v>6.8</v>
      </c>
      <c r="R11" s="274">
        <f>+(R36+R61+R86+R111+R136)/5</f>
        <v>53.2</v>
      </c>
    </row>
    <row r="12" spans="1:18" s="264" customFormat="1" x14ac:dyDescent="0.15">
      <c r="A12" s="278" t="s">
        <v>154</v>
      </c>
      <c r="B12" s="277">
        <f>+(B37+B62+B87+B112+B137)/5</f>
        <v>0</v>
      </c>
      <c r="C12" s="276">
        <f>+(C37+C62+C87+C112+C137)/5</f>
        <v>11.8</v>
      </c>
      <c r="D12" s="276">
        <f>+(D37+D62+D87+D112+D137)/5</f>
        <v>1</v>
      </c>
      <c r="E12" s="275">
        <f>SUM(B12:D12)</f>
        <v>12.8</v>
      </c>
      <c r="F12" s="277">
        <f>+(F37+F62+F87+F112+F137)/5</f>
        <v>1.2</v>
      </c>
      <c r="G12" s="276">
        <f>+(G37+G62+G87+G112+G137)/5</f>
        <v>5</v>
      </c>
      <c r="H12" s="276">
        <f>+(H37+H62+H87+H112+H137)/5</f>
        <v>9.8000000000000007</v>
      </c>
      <c r="I12" s="275">
        <f>SUM(F12:H12)</f>
        <v>16</v>
      </c>
      <c r="J12" s="277">
        <f>+(J37+J62+J87+J112+J137)/5</f>
        <v>1</v>
      </c>
      <c r="K12" s="276">
        <f>+(K37+K62+K87+K112+K137)/5</f>
        <v>3.2</v>
      </c>
      <c r="L12" s="276">
        <f>+(L37+L62+L87+L112+L137)/5</f>
        <v>0.4</v>
      </c>
      <c r="M12" s="275">
        <f>SUM(J12:L12)</f>
        <v>4.6000000000000005</v>
      </c>
      <c r="N12" s="277">
        <f>+(N37+N62+N87+N112+N137)/5</f>
        <v>1.4</v>
      </c>
      <c r="O12" s="276">
        <f>+(O37+O62+O87+O112+O137)/5</f>
        <v>2.8</v>
      </c>
      <c r="P12" s="276">
        <f>+(P37+P62+P87+P112+P137)/5</f>
        <v>0.8</v>
      </c>
      <c r="Q12" s="275">
        <f>SUM(N12:P12)</f>
        <v>4.9999999999999991</v>
      </c>
      <c r="R12" s="274">
        <f>+(R37+R62+R87+R112+R137)/5</f>
        <v>38.4</v>
      </c>
    </row>
    <row r="13" spans="1:18" s="264" customFormat="1" x14ac:dyDescent="0.15">
      <c r="A13" s="278" t="s">
        <v>153</v>
      </c>
      <c r="B13" s="277">
        <f>+(B38+B63+B88+B113+B138)/5</f>
        <v>1.4</v>
      </c>
      <c r="C13" s="276">
        <f>+(C38+C63+C88+C113+C138)/5</f>
        <v>13.2</v>
      </c>
      <c r="D13" s="276">
        <f>+(D38+D63+D88+D113+D138)/5</f>
        <v>0.6</v>
      </c>
      <c r="E13" s="275">
        <f>SUM(B13:D13)</f>
        <v>15.2</v>
      </c>
      <c r="F13" s="277">
        <f>+(F38+F63+F88+F113+F138)/5</f>
        <v>1.6</v>
      </c>
      <c r="G13" s="276">
        <f>+(G38+G63+G88+G113+G138)/5</f>
        <v>4.8</v>
      </c>
      <c r="H13" s="276">
        <f>+(H38+H63+H88+H113+H138)/5</f>
        <v>8.4</v>
      </c>
      <c r="I13" s="275">
        <f>SUM(F13:H13)</f>
        <v>14.8</v>
      </c>
      <c r="J13" s="277">
        <f>+(J38+J63+J88+J113+J138)/5</f>
        <v>1.4</v>
      </c>
      <c r="K13" s="276">
        <f>+(K38+K63+K88+K113+K138)/5</f>
        <v>5</v>
      </c>
      <c r="L13" s="276">
        <f>+(L38+L63+L88+L113+L138)/5</f>
        <v>0.8</v>
      </c>
      <c r="M13" s="275">
        <f>SUM(J13:L13)</f>
        <v>7.2</v>
      </c>
      <c r="N13" s="277">
        <f>+(N38+N63+N88+N113+N138)/5</f>
        <v>0.8</v>
      </c>
      <c r="O13" s="276">
        <f>+(O38+O63+O88+O113+O138)/5</f>
        <v>1.8</v>
      </c>
      <c r="P13" s="276">
        <f>+(P38+P63+P88+P113+P138)/5</f>
        <v>0.6</v>
      </c>
      <c r="Q13" s="275">
        <f>SUM(N13:P13)</f>
        <v>3.2</v>
      </c>
      <c r="R13" s="274">
        <f>+(R38+R63+R88+R113+R138)/5</f>
        <v>40.4</v>
      </c>
    </row>
    <row r="14" spans="1:18" s="264" customFormat="1" x14ac:dyDescent="0.15">
      <c r="A14" s="278" t="s">
        <v>152</v>
      </c>
      <c r="B14" s="277">
        <f>+(B39+B64+B89+B114+B139)/5</f>
        <v>0.2</v>
      </c>
      <c r="C14" s="276">
        <f>+(C39+C64+C89+C114+C139)/5</f>
        <v>11.2</v>
      </c>
      <c r="D14" s="276">
        <f>+(D39+D64+D89+D114+D139)/5</f>
        <v>0</v>
      </c>
      <c r="E14" s="275">
        <f>SUM(B14:D14)</f>
        <v>11.399999999999999</v>
      </c>
      <c r="F14" s="277">
        <f>+(F39+F64+F89+F114+F139)/5</f>
        <v>0.4</v>
      </c>
      <c r="G14" s="276">
        <f>+(G39+G64+G89+G114+G139)/5</f>
        <v>5</v>
      </c>
      <c r="H14" s="276">
        <f>+(H39+H64+H89+H114+H139)/5</f>
        <v>7.8</v>
      </c>
      <c r="I14" s="275">
        <f>SUM(F14:H14)</f>
        <v>13.2</v>
      </c>
      <c r="J14" s="277">
        <f>+(J39+J64+J89+J114+J139)/5</f>
        <v>4.2</v>
      </c>
      <c r="K14" s="276">
        <f>+(K39+K64+K89+K114+K139)/5</f>
        <v>1.8</v>
      </c>
      <c r="L14" s="276">
        <f>+(L39+L64+L89+L114+L139)/5</f>
        <v>0.8</v>
      </c>
      <c r="M14" s="275">
        <f>SUM(J14:L14)</f>
        <v>6.8</v>
      </c>
      <c r="N14" s="277">
        <f>+(N39+N64+N89+N114+N139)/5</f>
        <v>0.2</v>
      </c>
      <c r="O14" s="276">
        <f>+(O39+O64+O89+O114+O139)/5</f>
        <v>4.2</v>
      </c>
      <c r="P14" s="276">
        <f>+(P39+P64+P89+P114+P139)/5</f>
        <v>2.6</v>
      </c>
      <c r="Q14" s="275">
        <f>SUM(N14:P14)</f>
        <v>7</v>
      </c>
      <c r="R14" s="274">
        <f>+(R39+R64+R89+R114+R139)/5</f>
        <v>38.4</v>
      </c>
    </row>
    <row r="15" spans="1:18" s="264" customFormat="1" ht="14" thickBot="1" x14ac:dyDescent="0.2">
      <c r="A15" s="278" t="s">
        <v>151</v>
      </c>
      <c r="B15" s="277">
        <f>+(B40+B65+B90+B115+B140)/5</f>
        <v>1.8</v>
      </c>
      <c r="C15" s="276">
        <f>+(C40+C65+C90+C115+C140)/5</f>
        <v>5</v>
      </c>
      <c r="D15" s="276">
        <f>+(D40+D65+D90+D115+D140)/5</f>
        <v>0</v>
      </c>
      <c r="E15" s="275">
        <f>SUM(B15:D15)</f>
        <v>6.8</v>
      </c>
      <c r="F15" s="277">
        <f>+(F40+F65+F90+F115+F140)/5</f>
        <v>0.8</v>
      </c>
      <c r="G15" s="276">
        <f>+(G40+G65+G90+G115+G140)/5</f>
        <v>3.6</v>
      </c>
      <c r="H15" s="276">
        <f>+(H40+H65+H90+H115+H140)/5</f>
        <v>5.6</v>
      </c>
      <c r="I15" s="275">
        <f>SUM(F15:H15)</f>
        <v>10</v>
      </c>
      <c r="J15" s="277">
        <f>+(J40+J65+J90+J115+J140)/5</f>
        <v>3</v>
      </c>
      <c r="K15" s="276">
        <f>+(K40+K65+K90+K115+K140)/5</f>
        <v>1.8</v>
      </c>
      <c r="L15" s="276">
        <f>+(L40+L65+L90+L115+L140)/5</f>
        <v>0</v>
      </c>
      <c r="M15" s="275">
        <f>SUM(J15:L15)</f>
        <v>4.8</v>
      </c>
      <c r="N15" s="277">
        <f>+(N40+N65+N90+N115+N140)/5</f>
        <v>3.2</v>
      </c>
      <c r="O15" s="276">
        <f>+(O40+O65+O90+O115+O140)/5</f>
        <v>2.4</v>
      </c>
      <c r="P15" s="276">
        <f>+(P40+P65+P90+P115+P140)/5</f>
        <v>0.2</v>
      </c>
      <c r="Q15" s="275">
        <f>SUM(N15:P15)</f>
        <v>5.8</v>
      </c>
      <c r="R15" s="274">
        <f>+(R40+R65+R90+R115+R140)/5</f>
        <v>27.4</v>
      </c>
    </row>
    <row r="16" spans="1:18" s="264" customFormat="1" ht="14" hidden="1" thickBot="1" x14ac:dyDescent="0.2">
      <c r="A16" s="262"/>
      <c r="B16" s="273"/>
      <c r="C16" s="272"/>
      <c r="D16" s="272"/>
      <c r="E16" s="271"/>
      <c r="F16" s="273"/>
      <c r="G16" s="272"/>
      <c r="H16" s="272"/>
      <c r="I16" s="271"/>
      <c r="J16" s="273"/>
      <c r="K16" s="272"/>
      <c r="L16" s="272"/>
      <c r="M16" s="271"/>
      <c r="N16" s="273"/>
      <c r="O16" s="272"/>
      <c r="P16" s="272"/>
      <c r="Q16" s="271"/>
      <c r="R16" s="270"/>
    </row>
    <row r="17" spans="1:18" s="264" customFormat="1" ht="14" hidden="1" thickBot="1" x14ac:dyDescent="0.2">
      <c r="A17" s="278" t="s">
        <v>219</v>
      </c>
      <c r="B17" s="277">
        <f>SUM(B8:B11)</f>
        <v>2.4</v>
      </c>
      <c r="C17" s="276">
        <f>SUM(C8:C11)</f>
        <v>55.2</v>
      </c>
      <c r="D17" s="276">
        <f>SUM(D8:D11)</f>
        <v>1.6</v>
      </c>
      <c r="E17" s="275">
        <f>SUM(E8:E11)</f>
        <v>59.2</v>
      </c>
      <c r="F17" s="277">
        <f>SUM(F8:F11)</f>
        <v>1.8</v>
      </c>
      <c r="G17" s="276">
        <f>SUM(G8:G11)</f>
        <v>21.4</v>
      </c>
      <c r="H17" s="276">
        <f>SUM(H8:H11)</f>
        <v>61.4</v>
      </c>
      <c r="I17" s="275">
        <f>SUM(I8:I11)</f>
        <v>84.600000000000009</v>
      </c>
      <c r="J17" s="277">
        <f>SUM(J8:J11)</f>
        <v>12</v>
      </c>
      <c r="K17" s="276">
        <f>SUM(K8:K11)</f>
        <v>4.2</v>
      </c>
      <c r="L17" s="276">
        <f>SUM(L8:L11)</f>
        <v>1.4</v>
      </c>
      <c r="M17" s="275">
        <f>SUM(M8:M11)</f>
        <v>17.600000000000001</v>
      </c>
      <c r="N17" s="277">
        <f>SUM(N8:N11)</f>
        <v>5.4</v>
      </c>
      <c r="O17" s="276">
        <f>SUM(O8:O11)</f>
        <v>14.2</v>
      </c>
      <c r="P17" s="276">
        <f>SUM(P8:P11)</f>
        <v>3.6</v>
      </c>
      <c r="Q17" s="275">
        <f>SUM(Q8:Q11)</f>
        <v>23.2</v>
      </c>
      <c r="R17" s="274">
        <f>SUM(R8:R11)</f>
        <v>184.60000000000002</v>
      </c>
    </row>
    <row r="18" spans="1:18" s="264" customFormat="1" ht="14" hidden="1" thickBot="1" x14ac:dyDescent="0.2">
      <c r="A18" s="278" t="s">
        <v>218</v>
      </c>
      <c r="B18" s="277">
        <f>SUM(B9:B12)</f>
        <v>2.2000000000000002</v>
      </c>
      <c r="C18" s="276">
        <f>SUM(C9:C12)</f>
        <v>54</v>
      </c>
      <c r="D18" s="276">
        <f>SUM(D9:D12)</f>
        <v>1.8</v>
      </c>
      <c r="E18" s="275">
        <f>SUM(E9:E12)</f>
        <v>58</v>
      </c>
      <c r="F18" s="277">
        <f>SUM(F9:F12)</f>
        <v>2</v>
      </c>
      <c r="G18" s="276">
        <f>SUM(G9:G12)</f>
        <v>21.4</v>
      </c>
      <c r="H18" s="276">
        <f>SUM(H9:H12)</f>
        <v>58</v>
      </c>
      <c r="I18" s="275">
        <f>SUM(I9:I12)</f>
        <v>81.400000000000006</v>
      </c>
      <c r="J18" s="277">
        <f>SUM(J9:J12)</f>
        <v>9</v>
      </c>
      <c r="K18" s="276">
        <f>SUM(K9:K12)</f>
        <v>7</v>
      </c>
      <c r="L18" s="276">
        <f>SUM(L9:L12)</f>
        <v>1.6</v>
      </c>
      <c r="M18" s="275">
        <f>SUM(M9:M12)</f>
        <v>17.600000000000001</v>
      </c>
      <c r="N18" s="277">
        <f>SUM(N9:N12)</f>
        <v>4.8000000000000007</v>
      </c>
      <c r="O18" s="276">
        <f>SUM(O9:O12)</f>
        <v>13.8</v>
      </c>
      <c r="P18" s="276">
        <f>SUM(P9:P12)</f>
        <v>4.4000000000000004</v>
      </c>
      <c r="Q18" s="275">
        <f>SUM(Q9:Q12)</f>
        <v>23</v>
      </c>
      <c r="R18" s="274">
        <f>SUM(R9:R12)</f>
        <v>180.00000000000003</v>
      </c>
    </row>
    <row r="19" spans="1:18" s="264" customFormat="1" ht="14" hidden="1" thickBot="1" x14ac:dyDescent="0.2">
      <c r="A19" s="278" t="s">
        <v>217</v>
      </c>
      <c r="B19" s="277">
        <f>SUM(B10:B13)</f>
        <v>3</v>
      </c>
      <c r="C19" s="276">
        <f>SUM(C10:C13)</f>
        <v>53.600000000000009</v>
      </c>
      <c r="D19" s="276">
        <f>SUM(D10:D13)</f>
        <v>2.2000000000000002</v>
      </c>
      <c r="E19" s="275">
        <f>SUM(E10:E13)</f>
        <v>58.800000000000011</v>
      </c>
      <c r="F19" s="277">
        <f>SUM(F10:F13)</f>
        <v>3.4000000000000004</v>
      </c>
      <c r="G19" s="276">
        <f>SUM(G10:G13)</f>
        <v>21</v>
      </c>
      <c r="H19" s="276">
        <f>SUM(H10:H13)</f>
        <v>50.6</v>
      </c>
      <c r="I19" s="275">
        <f>SUM(I10:I13)</f>
        <v>75</v>
      </c>
      <c r="J19" s="277">
        <f>SUM(J10:J13)</f>
        <v>7</v>
      </c>
      <c r="K19" s="276">
        <f>SUM(K10:K13)</f>
        <v>11.2</v>
      </c>
      <c r="L19" s="276">
        <f>SUM(L10:L13)</f>
        <v>2.4000000000000004</v>
      </c>
      <c r="M19" s="275">
        <f>SUM(M10:M13)</f>
        <v>20.6</v>
      </c>
      <c r="N19" s="277">
        <f>SUM(N10:N13)</f>
        <v>4.4000000000000004</v>
      </c>
      <c r="O19" s="276">
        <f>SUM(O10:O13)</f>
        <v>12.2</v>
      </c>
      <c r="P19" s="276">
        <f>SUM(P10:P13)</f>
        <v>4.5999999999999996</v>
      </c>
      <c r="Q19" s="275">
        <f>SUM(Q10:Q13)</f>
        <v>21.2</v>
      </c>
      <c r="R19" s="274">
        <f>SUM(R10:R13)</f>
        <v>175.60000000000002</v>
      </c>
    </row>
    <row r="20" spans="1:18" s="264" customFormat="1" ht="14" hidden="1" thickBot="1" x14ac:dyDescent="0.2">
      <c r="A20" s="278" t="s">
        <v>216</v>
      </c>
      <c r="B20" s="277">
        <f>SUM(B11:B14)</f>
        <v>2.2000000000000002</v>
      </c>
      <c r="C20" s="276">
        <f>SUM(C11:C14)</f>
        <v>53.400000000000006</v>
      </c>
      <c r="D20" s="276">
        <f>SUM(D11:D14)</f>
        <v>2.2000000000000002</v>
      </c>
      <c r="E20" s="275">
        <f>SUM(E11:E14)</f>
        <v>57.800000000000004</v>
      </c>
      <c r="F20" s="277">
        <f>SUM(F11:F14)</f>
        <v>3.4</v>
      </c>
      <c r="G20" s="276">
        <f>SUM(G11:G14)</f>
        <v>18.2</v>
      </c>
      <c r="H20" s="276">
        <f>SUM(H11:H14)</f>
        <v>46</v>
      </c>
      <c r="I20" s="275">
        <f>SUM(I11:I14)</f>
        <v>67.600000000000009</v>
      </c>
      <c r="J20" s="277">
        <f>SUM(J11:J14)</f>
        <v>8.8000000000000007</v>
      </c>
      <c r="K20" s="276">
        <f>SUM(K11:K14)</f>
        <v>11.200000000000001</v>
      </c>
      <c r="L20" s="276">
        <f>SUM(L11:L14)</f>
        <v>3</v>
      </c>
      <c r="M20" s="275">
        <f>SUM(M11:M14)</f>
        <v>23</v>
      </c>
      <c r="N20" s="277">
        <f>SUM(N11:N14)</f>
        <v>3.5999999999999996</v>
      </c>
      <c r="O20" s="276">
        <f>SUM(O11:O14)</f>
        <v>13.399999999999999</v>
      </c>
      <c r="P20" s="276">
        <f>SUM(P11:P14)</f>
        <v>5</v>
      </c>
      <c r="Q20" s="275">
        <f>SUM(Q11:Q14)</f>
        <v>22</v>
      </c>
      <c r="R20" s="274">
        <f>SUM(R11:R14)</f>
        <v>170.4</v>
      </c>
    </row>
    <row r="21" spans="1:18" s="264" customFormat="1" ht="14" hidden="1" thickBot="1" x14ac:dyDescent="0.2">
      <c r="A21" s="296" t="s">
        <v>215</v>
      </c>
      <c r="B21" s="295">
        <f>SUM(B12:B15)</f>
        <v>3.4</v>
      </c>
      <c r="C21" s="294">
        <f>SUM(C12:C15)</f>
        <v>41.2</v>
      </c>
      <c r="D21" s="294">
        <f>SUM(D12:D15)</f>
        <v>1.6</v>
      </c>
      <c r="E21" s="293">
        <f>SUM(E12:E15)</f>
        <v>46.199999999999996</v>
      </c>
      <c r="F21" s="295">
        <f>SUM(F12:F15)</f>
        <v>4</v>
      </c>
      <c r="G21" s="294">
        <f>SUM(G12:G15)</f>
        <v>18.400000000000002</v>
      </c>
      <c r="H21" s="294">
        <f>SUM(H12:H15)</f>
        <v>31.6</v>
      </c>
      <c r="I21" s="293">
        <f>SUM(I12:I15)</f>
        <v>54</v>
      </c>
      <c r="J21" s="295">
        <f>SUM(J12:J15)</f>
        <v>9.6</v>
      </c>
      <c r="K21" s="294">
        <f>SUM(K12:K15)</f>
        <v>11.8</v>
      </c>
      <c r="L21" s="294">
        <f>SUM(L12:L15)</f>
        <v>2</v>
      </c>
      <c r="M21" s="293">
        <f>SUM(M12:M15)</f>
        <v>23.400000000000002</v>
      </c>
      <c r="N21" s="295">
        <f>SUM(N12:N15)</f>
        <v>5.6000000000000005</v>
      </c>
      <c r="O21" s="294">
        <f>SUM(O12:O15)</f>
        <v>11.200000000000001</v>
      </c>
      <c r="P21" s="294">
        <f>SUM(P12:P15)</f>
        <v>4.2</v>
      </c>
      <c r="Q21" s="293">
        <f>SUM(Q12:Q15)</f>
        <v>21</v>
      </c>
      <c r="R21" s="292">
        <f>SUM(R12:R15)</f>
        <v>144.6</v>
      </c>
    </row>
    <row r="22" spans="1:18" x14ac:dyDescent="0.15">
      <c r="A22" s="263"/>
      <c r="B22" s="86"/>
      <c r="C22" s="87"/>
      <c r="D22" s="87"/>
      <c r="E22" s="88"/>
      <c r="F22" s="86"/>
      <c r="G22" s="87"/>
      <c r="H22" s="87"/>
      <c r="I22" s="88"/>
      <c r="J22" s="86"/>
      <c r="K22" s="87"/>
      <c r="L22" s="87"/>
      <c r="M22" s="88"/>
      <c r="N22" s="86"/>
      <c r="O22" s="87"/>
      <c r="P22" s="87"/>
      <c r="Q22" s="88"/>
      <c r="R22" s="135"/>
    </row>
    <row r="23" spans="1:18" x14ac:dyDescent="0.15">
      <c r="A23" s="262" t="s">
        <v>214</v>
      </c>
      <c r="B23" s="89">
        <f>SUM(B8:B15)</f>
        <v>5.8</v>
      </c>
      <c r="C23" s="90">
        <f>SUM(C8:C15)</f>
        <v>96.4</v>
      </c>
      <c r="D23" s="90">
        <f>SUM(D8:D15)</f>
        <v>3.2</v>
      </c>
      <c r="E23" s="91">
        <f>SUM(E8:E15)</f>
        <v>105.39999999999999</v>
      </c>
      <c r="F23" s="89">
        <f>SUM(F8:F15)</f>
        <v>5.8</v>
      </c>
      <c r="G23" s="90">
        <f>SUM(G8:G15)</f>
        <v>39.800000000000004</v>
      </c>
      <c r="H23" s="90">
        <f>SUM(H8:H15)</f>
        <v>93</v>
      </c>
      <c r="I23" s="91">
        <f>SUM(I8:I15)</f>
        <v>138.6</v>
      </c>
      <c r="J23" s="89">
        <f>SUM(J8:J15)</f>
        <v>21.6</v>
      </c>
      <c r="K23" s="90">
        <f>SUM(K8:K15)</f>
        <v>16</v>
      </c>
      <c r="L23" s="90">
        <f>SUM(L8:L15)</f>
        <v>3.3999999999999995</v>
      </c>
      <c r="M23" s="91">
        <f>SUM(M8:M15)</f>
        <v>41</v>
      </c>
      <c r="N23" s="89">
        <f>SUM(N8:N15)</f>
        <v>11</v>
      </c>
      <c r="O23" s="90">
        <f>SUM(O8:O15)</f>
        <v>25.4</v>
      </c>
      <c r="P23" s="90">
        <f>SUM(P8:P15)</f>
        <v>7.8</v>
      </c>
      <c r="Q23" s="91">
        <f>SUM(Q8:Q15)</f>
        <v>44.199999999999996</v>
      </c>
      <c r="R23" s="133">
        <f>SUM(R8:R15)</f>
        <v>329.2</v>
      </c>
    </row>
    <row r="24" spans="1:18" x14ac:dyDescent="0.15">
      <c r="A24" s="262" t="s">
        <v>10</v>
      </c>
      <c r="B24" s="89">
        <f>MAX(B17:B21)</f>
        <v>3.4</v>
      </c>
      <c r="C24" s="90">
        <f>MAX(C17:C21)</f>
        <v>55.2</v>
      </c>
      <c r="D24" s="90">
        <f>MAX(D17:D21)</f>
        <v>2.2000000000000002</v>
      </c>
      <c r="E24" s="91">
        <f>MAX(E17:E21)</f>
        <v>59.2</v>
      </c>
      <c r="F24" s="89">
        <f>MAX(F17:F21)</f>
        <v>4</v>
      </c>
      <c r="G24" s="90">
        <f>MAX(G17:G21)</f>
        <v>21.4</v>
      </c>
      <c r="H24" s="90">
        <f>MAX(H17:H21)</f>
        <v>61.4</v>
      </c>
      <c r="I24" s="91">
        <f>MAX(I17:I21)</f>
        <v>84.600000000000009</v>
      </c>
      <c r="J24" s="89">
        <f>MAX(J17:J21)</f>
        <v>12</v>
      </c>
      <c r="K24" s="90">
        <f>MAX(K17:K21)</f>
        <v>11.8</v>
      </c>
      <c r="L24" s="90">
        <f>MAX(L17:L21)</f>
        <v>3</v>
      </c>
      <c r="M24" s="91">
        <f>MAX(M17:M21)</f>
        <v>23.400000000000002</v>
      </c>
      <c r="N24" s="89">
        <f>MAX(N17:N21)</f>
        <v>5.6000000000000005</v>
      </c>
      <c r="O24" s="90">
        <f>MAX(O17:O21)</f>
        <v>14.2</v>
      </c>
      <c r="P24" s="90">
        <f>MAX(P17:P21)</f>
        <v>5</v>
      </c>
      <c r="Q24" s="91">
        <f>MAX(Q17:Q21)</f>
        <v>23.2</v>
      </c>
      <c r="R24" s="133">
        <f>MAX(R17:R21)</f>
        <v>184.60000000000002</v>
      </c>
    </row>
    <row r="25" spans="1:18" x14ac:dyDescent="0.15">
      <c r="A25" s="262" t="s">
        <v>11</v>
      </c>
      <c r="B25" s="89">
        <f>SUM(B8:B15)/2</f>
        <v>2.9</v>
      </c>
      <c r="C25" s="90">
        <f>SUM(C8:C15)/2</f>
        <v>48.2</v>
      </c>
      <c r="D25" s="90">
        <f>SUM(D8:D15)/2</f>
        <v>1.6</v>
      </c>
      <c r="E25" s="91">
        <f>SUM(E8:E15)/2</f>
        <v>52.699999999999996</v>
      </c>
      <c r="F25" s="89">
        <f>SUM(F8:F15)/2</f>
        <v>2.9</v>
      </c>
      <c r="G25" s="90">
        <f>SUM(G8:G15)/2</f>
        <v>19.900000000000002</v>
      </c>
      <c r="H25" s="90">
        <f>SUM(H8:H15)/2</f>
        <v>46.5</v>
      </c>
      <c r="I25" s="91">
        <f>SUM(I8:I15)/2</f>
        <v>69.3</v>
      </c>
      <c r="J25" s="89">
        <f>SUM(J8:J15)/2</f>
        <v>10.8</v>
      </c>
      <c r="K25" s="90">
        <f>SUM(K8:K15)/2</f>
        <v>8</v>
      </c>
      <c r="L25" s="90">
        <f>SUM(L8:L15)/2</f>
        <v>1.6999999999999997</v>
      </c>
      <c r="M25" s="91">
        <f>SUM(M8:M15)/2</f>
        <v>20.5</v>
      </c>
      <c r="N25" s="89">
        <f>SUM(N8:N15)/2</f>
        <v>5.5</v>
      </c>
      <c r="O25" s="90">
        <f>SUM(O8:O15)/2</f>
        <v>12.7</v>
      </c>
      <c r="P25" s="90">
        <f>SUM(P8:P15)/2</f>
        <v>3.9</v>
      </c>
      <c r="Q25" s="91">
        <f>SUM(Q8:Q15)/2</f>
        <v>22.099999999999998</v>
      </c>
      <c r="R25" s="133">
        <f>SUM(R8:R15)/2</f>
        <v>164.6</v>
      </c>
    </row>
    <row r="26" spans="1:18" ht="14" thickBot="1" x14ac:dyDescent="0.2">
      <c r="A26" s="261"/>
      <c r="B26" s="92"/>
      <c r="C26" s="93"/>
      <c r="D26" s="93"/>
      <c r="E26" s="94"/>
      <c r="F26" s="92"/>
      <c r="G26" s="93"/>
      <c r="H26" s="93"/>
      <c r="I26" s="94"/>
      <c r="J26" s="92"/>
      <c r="K26" s="93"/>
      <c r="L26" s="93"/>
      <c r="M26" s="94"/>
      <c r="N26" s="92"/>
      <c r="O26" s="93"/>
      <c r="P26" s="93"/>
      <c r="Q26" s="94"/>
      <c r="R26" s="95"/>
    </row>
    <row r="27" spans="1:18" x14ac:dyDescent="0.15">
      <c r="A27" s="28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96"/>
    </row>
    <row r="28" spans="1:18" ht="14" thickBot="1" x14ac:dyDescent="0.2">
      <c r="A28" s="28"/>
      <c r="B28" s="97" t="str">
        <f>Upland_Glenmore!B28</f>
        <v>Monday 29 February 2016</v>
      </c>
      <c r="C28" s="96"/>
      <c r="D28" s="98"/>
      <c r="E28" s="96"/>
      <c r="F28" s="96"/>
      <c r="G28" s="96"/>
      <c r="H28" s="97" t="str">
        <f>'cycle (2)'!B4</f>
        <v>Fine and Dry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</row>
    <row r="29" spans="1:18" x14ac:dyDescent="0.15">
      <c r="A29" s="39"/>
      <c r="B29" s="102" t="s">
        <v>2</v>
      </c>
      <c r="C29" s="103"/>
      <c r="D29" s="103"/>
      <c r="E29" s="104"/>
      <c r="F29" s="102" t="s">
        <v>3</v>
      </c>
      <c r="G29" s="103"/>
      <c r="H29" s="103"/>
      <c r="I29" s="104"/>
      <c r="J29" s="102" t="s">
        <v>4</v>
      </c>
      <c r="K29" s="103"/>
      <c r="L29" s="103"/>
      <c r="M29" s="104"/>
      <c r="N29" s="102" t="s">
        <v>5</v>
      </c>
      <c r="O29" s="103"/>
      <c r="P29" s="103"/>
      <c r="Q29" s="104"/>
      <c r="R29" s="135" t="s">
        <v>35</v>
      </c>
    </row>
    <row r="30" spans="1:18" s="264" customFormat="1" ht="14" thickBot="1" x14ac:dyDescent="0.2">
      <c r="A30" s="42"/>
      <c r="B30" s="283"/>
      <c r="C30" s="109" t="str">
        <f>C5</f>
        <v>Evans Bay (N)</v>
      </c>
      <c r="D30" s="282"/>
      <c r="E30" s="281"/>
      <c r="F30" s="283"/>
      <c r="G30" s="109" t="str">
        <f>G5</f>
        <v>Wellington</v>
      </c>
      <c r="H30" s="282"/>
      <c r="I30" s="281"/>
      <c r="J30" s="283"/>
      <c r="K30" s="109" t="str">
        <f>K5</f>
        <v>Evans Bay (S)</v>
      </c>
      <c r="L30" s="282"/>
      <c r="M30" s="281"/>
      <c r="N30" s="283"/>
      <c r="O30" s="109" t="str">
        <f>O5</f>
        <v>Cobham</v>
      </c>
      <c r="P30" s="282"/>
      <c r="Q30" s="281"/>
      <c r="R30" s="270"/>
    </row>
    <row r="31" spans="1:18" s="48" customFormat="1" ht="11" x14ac:dyDescent="0.15">
      <c r="A31" s="45"/>
      <c r="B31" s="116" t="s">
        <v>6</v>
      </c>
      <c r="C31" s="117" t="s">
        <v>7</v>
      </c>
      <c r="D31" s="117" t="s">
        <v>8</v>
      </c>
      <c r="E31" s="118" t="s">
        <v>9</v>
      </c>
      <c r="F31" s="116" t="s">
        <v>6</v>
      </c>
      <c r="G31" s="117" t="s">
        <v>7</v>
      </c>
      <c r="H31" s="117" t="s">
        <v>8</v>
      </c>
      <c r="I31" s="118" t="s">
        <v>9</v>
      </c>
      <c r="J31" s="116" t="s">
        <v>6</v>
      </c>
      <c r="K31" s="117" t="s">
        <v>7</v>
      </c>
      <c r="L31" s="117" t="s">
        <v>8</v>
      </c>
      <c r="M31" s="118" t="s">
        <v>9</v>
      </c>
      <c r="N31" s="116" t="s">
        <v>6</v>
      </c>
      <c r="O31" s="117" t="s">
        <v>7</v>
      </c>
      <c r="P31" s="117" t="s">
        <v>8</v>
      </c>
      <c r="Q31" s="118" t="s">
        <v>9</v>
      </c>
      <c r="R31" s="138"/>
    </row>
    <row r="32" spans="1:18" s="264" customFormat="1" x14ac:dyDescent="0.15">
      <c r="A32" s="42"/>
      <c r="B32" s="123"/>
      <c r="C32" s="124"/>
      <c r="D32" s="124"/>
      <c r="E32" s="125"/>
      <c r="F32" s="123"/>
      <c r="G32" s="124"/>
      <c r="H32" s="124"/>
      <c r="I32" s="125"/>
      <c r="J32" s="123"/>
      <c r="K32" s="124"/>
      <c r="L32" s="124"/>
      <c r="M32" s="125"/>
      <c r="N32" s="123"/>
      <c r="O32" s="124"/>
      <c r="P32" s="124"/>
      <c r="Q32" s="279"/>
      <c r="R32" s="270"/>
    </row>
    <row r="33" spans="1:18" s="264" customFormat="1" x14ac:dyDescent="0.15">
      <c r="A33" s="278" t="s">
        <v>158</v>
      </c>
      <c r="B33" s="277"/>
      <c r="C33" s="276">
        <v>4</v>
      </c>
      <c r="D33" s="276">
        <v>2</v>
      </c>
      <c r="E33" s="275">
        <f>SUM(B33:D33)</f>
        <v>6</v>
      </c>
      <c r="F33" s="277">
        <v>2</v>
      </c>
      <c r="G33" s="276">
        <v>3</v>
      </c>
      <c r="H33" s="276">
        <v>3</v>
      </c>
      <c r="I33" s="275">
        <f>SUM(F33:H33)</f>
        <v>8</v>
      </c>
      <c r="J33" s="277">
        <v>1</v>
      </c>
      <c r="K33" s="276"/>
      <c r="L33" s="276"/>
      <c r="M33" s="275">
        <f>SUM(J33:L33)</f>
        <v>1</v>
      </c>
      <c r="N33" s="277">
        <v>1</v>
      </c>
      <c r="O33" s="276">
        <v>1</v>
      </c>
      <c r="P33" s="276"/>
      <c r="Q33" s="275">
        <f>SUM(N33:P33)</f>
        <v>2</v>
      </c>
      <c r="R33" s="274">
        <f>E33+I33+M33+Q33</f>
        <v>17</v>
      </c>
    </row>
    <row r="34" spans="1:18" s="264" customFormat="1" x14ac:dyDescent="0.15">
      <c r="A34" s="278" t="s">
        <v>157</v>
      </c>
      <c r="B34" s="277">
        <v>1</v>
      </c>
      <c r="C34" s="276">
        <v>9</v>
      </c>
      <c r="D34" s="276"/>
      <c r="E34" s="275">
        <f>SUM(B34:D34)</f>
        <v>10</v>
      </c>
      <c r="F34" s="277"/>
      <c r="G34" s="276">
        <v>5</v>
      </c>
      <c r="H34" s="276">
        <v>9</v>
      </c>
      <c r="I34" s="275">
        <f>SUM(F34:H34)</f>
        <v>14</v>
      </c>
      <c r="J34" s="277">
        <v>4</v>
      </c>
      <c r="K34" s="276">
        <v>1</v>
      </c>
      <c r="L34" s="276"/>
      <c r="M34" s="275">
        <f>SUM(J34:L34)</f>
        <v>5</v>
      </c>
      <c r="N34" s="277"/>
      <c r="O34" s="276">
        <v>3</v>
      </c>
      <c r="P34" s="276"/>
      <c r="Q34" s="275">
        <f>SUM(N34:P34)</f>
        <v>3</v>
      </c>
      <c r="R34" s="274">
        <f>E34+I34+M34+Q34</f>
        <v>32</v>
      </c>
    </row>
    <row r="35" spans="1:18" s="264" customFormat="1" x14ac:dyDescent="0.15">
      <c r="A35" s="278" t="s">
        <v>156</v>
      </c>
      <c r="B35" s="277"/>
      <c r="C35" s="276">
        <v>9</v>
      </c>
      <c r="D35" s="276"/>
      <c r="E35" s="275">
        <f>SUM(B35:D35)</f>
        <v>9</v>
      </c>
      <c r="F35" s="277"/>
      <c r="G35" s="276">
        <v>12</v>
      </c>
      <c r="H35" s="276">
        <v>11</v>
      </c>
      <c r="I35" s="275">
        <f>SUM(F35:H35)</f>
        <v>23</v>
      </c>
      <c r="J35" s="277">
        <v>1</v>
      </c>
      <c r="K35" s="276">
        <v>3</v>
      </c>
      <c r="L35" s="276"/>
      <c r="M35" s="275">
        <f>SUM(J35:L35)</f>
        <v>4</v>
      </c>
      <c r="N35" s="277">
        <v>1</v>
      </c>
      <c r="O35" s="276">
        <v>2</v>
      </c>
      <c r="P35" s="276"/>
      <c r="Q35" s="275">
        <f>SUM(N35:P35)</f>
        <v>3</v>
      </c>
      <c r="R35" s="274">
        <f>E35+I35+M35+Q35</f>
        <v>39</v>
      </c>
    </row>
    <row r="36" spans="1:18" s="264" customFormat="1" x14ac:dyDescent="0.15">
      <c r="A36" s="278" t="s">
        <v>155</v>
      </c>
      <c r="B36" s="277"/>
      <c r="C36" s="276">
        <v>14</v>
      </c>
      <c r="D36" s="276"/>
      <c r="E36" s="275">
        <f>SUM(B36:D36)</f>
        <v>14</v>
      </c>
      <c r="F36" s="277"/>
      <c r="G36" s="276">
        <v>4</v>
      </c>
      <c r="H36" s="276">
        <v>16</v>
      </c>
      <c r="I36" s="275">
        <f>SUM(F36:H36)</f>
        <v>20</v>
      </c>
      <c r="J36" s="277">
        <v>1</v>
      </c>
      <c r="K36" s="276">
        <v>1</v>
      </c>
      <c r="L36" s="276">
        <v>1</v>
      </c>
      <c r="M36" s="275">
        <f>SUM(J36:L36)</f>
        <v>3</v>
      </c>
      <c r="N36" s="277"/>
      <c r="O36" s="276">
        <v>6</v>
      </c>
      <c r="P36" s="276">
        <v>1</v>
      </c>
      <c r="Q36" s="275">
        <f>SUM(N36:P36)</f>
        <v>7</v>
      </c>
      <c r="R36" s="274">
        <f>E36+I36+M36+Q36</f>
        <v>44</v>
      </c>
    </row>
    <row r="37" spans="1:18" s="264" customFormat="1" x14ac:dyDescent="0.15">
      <c r="A37" s="278" t="s">
        <v>154</v>
      </c>
      <c r="B37" s="277"/>
      <c r="C37" s="276">
        <v>11</v>
      </c>
      <c r="D37" s="276"/>
      <c r="E37" s="275">
        <f>SUM(B37:D37)</f>
        <v>11</v>
      </c>
      <c r="F37" s="277"/>
      <c r="G37" s="276">
        <v>6</v>
      </c>
      <c r="H37" s="276">
        <v>7</v>
      </c>
      <c r="I37" s="275">
        <f>SUM(F37:H37)</f>
        <v>13</v>
      </c>
      <c r="J37" s="277">
        <v>1</v>
      </c>
      <c r="K37" s="276">
        <v>1</v>
      </c>
      <c r="L37" s="276">
        <v>1</v>
      </c>
      <c r="M37" s="275">
        <f>SUM(J37:L37)</f>
        <v>3</v>
      </c>
      <c r="N37" s="277"/>
      <c r="O37" s="276">
        <v>3</v>
      </c>
      <c r="P37" s="276"/>
      <c r="Q37" s="275">
        <f>SUM(N37:P37)</f>
        <v>3</v>
      </c>
      <c r="R37" s="274">
        <f>E37+I37+M37+Q37</f>
        <v>30</v>
      </c>
    </row>
    <row r="38" spans="1:18" s="264" customFormat="1" x14ac:dyDescent="0.15">
      <c r="A38" s="278" t="s">
        <v>153</v>
      </c>
      <c r="B38" s="277"/>
      <c r="C38" s="276">
        <v>11</v>
      </c>
      <c r="D38" s="276">
        <v>1</v>
      </c>
      <c r="E38" s="275">
        <f>SUM(B38:D38)</f>
        <v>12</v>
      </c>
      <c r="F38" s="277">
        <v>3</v>
      </c>
      <c r="G38" s="276">
        <v>1</v>
      </c>
      <c r="H38" s="276">
        <v>9</v>
      </c>
      <c r="I38" s="275">
        <f>SUM(F38:H38)</f>
        <v>13</v>
      </c>
      <c r="J38" s="277"/>
      <c r="K38" s="276">
        <v>2</v>
      </c>
      <c r="L38" s="276">
        <v>1</v>
      </c>
      <c r="M38" s="275">
        <f>SUM(J38:L38)</f>
        <v>3</v>
      </c>
      <c r="N38" s="277">
        <v>2</v>
      </c>
      <c r="O38" s="276">
        <v>1</v>
      </c>
      <c r="P38" s="276">
        <v>1</v>
      </c>
      <c r="Q38" s="275">
        <f>SUM(N38:P38)</f>
        <v>4</v>
      </c>
      <c r="R38" s="274">
        <f>E38+I38+M38+Q38</f>
        <v>32</v>
      </c>
    </row>
    <row r="39" spans="1:18" s="264" customFormat="1" x14ac:dyDescent="0.15">
      <c r="A39" s="278" t="s">
        <v>152</v>
      </c>
      <c r="B39" s="277"/>
      <c r="C39" s="276">
        <v>9</v>
      </c>
      <c r="D39" s="276"/>
      <c r="E39" s="275">
        <f>SUM(B39:D39)</f>
        <v>9</v>
      </c>
      <c r="F39" s="277"/>
      <c r="G39" s="276">
        <v>4</v>
      </c>
      <c r="H39" s="276">
        <v>11</v>
      </c>
      <c r="I39" s="275">
        <f>SUM(F39:H39)</f>
        <v>15</v>
      </c>
      <c r="J39" s="277">
        <v>5</v>
      </c>
      <c r="K39" s="276">
        <v>2</v>
      </c>
      <c r="L39" s="276">
        <v>1</v>
      </c>
      <c r="M39" s="275">
        <f>SUM(J39:L39)</f>
        <v>8</v>
      </c>
      <c r="N39" s="277"/>
      <c r="O39" s="276">
        <v>9</v>
      </c>
      <c r="P39" s="276"/>
      <c r="Q39" s="275">
        <f>SUM(N39:P39)</f>
        <v>9</v>
      </c>
      <c r="R39" s="274">
        <f>E39+I39+M39+Q39</f>
        <v>41</v>
      </c>
    </row>
    <row r="40" spans="1:18" s="264" customFormat="1" ht="14" thickBot="1" x14ac:dyDescent="0.2">
      <c r="A40" s="278" t="s">
        <v>151</v>
      </c>
      <c r="B40" s="277"/>
      <c r="C40" s="276">
        <v>7</v>
      </c>
      <c r="D40" s="276"/>
      <c r="E40" s="275">
        <f>SUM(B40:D40)</f>
        <v>7</v>
      </c>
      <c r="F40" s="277"/>
      <c r="G40" s="276">
        <v>3</v>
      </c>
      <c r="H40" s="276">
        <v>7</v>
      </c>
      <c r="I40" s="275">
        <f>SUM(F40:H40)</f>
        <v>10</v>
      </c>
      <c r="J40" s="277">
        <v>3</v>
      </c>
      <c r="K40" s="276"/>
      <c r="L40" s="276"/>
      <c r="M40" s="275">
        <f>SUM(J40:L40)</f>
        <v>3</v>
      </c>
      <c r="N40" s="277">
        <v>2</v>
      </c>
      <c r="O40" s="276">
        <v>3</v>
      </c>
      <c r="P40" s="276"/>
      <c r="Q40" s="275">
        <f>SUM(N40:P40)</f>
        <v>5</v>
      </c>
      <c r="R40" s="274">
        <f>E40+I40+M40+Q40</f>
        <v>25</v>
      </c>
    </row>
    <row r="41" spans="1:18" s="264" customFormat="1" ht="14" hidden="1" thickBot="1" x14ac:dyDescent="0.2">
      <c r="A41" s="262"/>
      <c r="B41" s="273"/>
      <c r="C41" s="272"/>
      <c r="D41" s="272"/>
      <c r="E41" s="271">
        <f>SUM(B41:D41)</f>
        <v>0</v>
      </c>
      <c r="F41" s="273"/>
      <c r="G41" s="272"/>
      <c r="H41" s="272"/>
      <c r="I41" s="271"/>
      <c r="J41" s="273"/>
      <c r="K41" s="272"/>
      <c r="L41" s="272"/>
      <c r="M41" s="271"/>
      <c r="N41" s="273"/>
      <c r="O41" s="272"/>
      <c r="P41" s="272"/>
      <c r="Q41" s="271"/>
      <c r="R41" s="266"/>
    </row>
    <row r="42" spans="1:18" s="264" customFormat="1" ht="14" hidden="1" thickBot="1" x14ac:dyDescent="0.2">
      <c r="A42" s="262" t="s">
        <v>219</v>
      </c>
      <c r="B42" s="273">
        <f>SUM(B33:B36)</f>
        <v>1</v>
      </c>
      <c r="C42" s="272">
        <f>SUM(C33:C36)</f>
        <v>36</v>
      </c>
      <c r="D42" s="272">
        <f>SUM(D33:D36)</f>
        <v>2</v>
      </c>
      <c r="E42" s="271">
        <f>SUM(E33:E36)</f>
        <v>39</v>
      </c>
      <c r="F42" s="273">
        <f>SUM(F33:F36)</f>
        <v>2</v>
      </c>
      <c r="G42" s="272">
        <f>SUM(G33:G36)</f>
        <v>24</v>
      </c>
      <c r="H42" s="272">
        <f>SUM(H33:H36)</f>
        <v>39</v>
      </c>
      <c r="I42" s="271">
        <f>SUM(I33:I36)</f>
        <v>65</v>
      </c>
      <c r="J42" s="273">
        <f>SUM(J33:J36)</f>
        <v>7</v>
      </c>
      <c r="K42" s="272">
        <f>SUM(K33:K36)</f>
        <v>5</v>
      </c>
      <c r="L42" s="272">
        <f>SUM(L33:L36)</f>
        <v>1</v>
      </c>
      <c r="M42" s="271">
        <f>SUM(M33:M36)</f>
        <v>13</v>
      </c>
      <c r="N42" s="273">
        <f>SUM(N33:N36)</f>
        <v>2</v>
      </c>
      <c r="O42" s="272">
        <f>SUM(O33:O36)</f>
        <v>12</v>
      </c>
      <c r="P42" s="272">
        <f>SUM(P33:P36)</f>
        <v>1</v>
      </c>
      <c r="Q42" s="271">
        <f>SUM(Q33:Q36)</f>
        <v>15</v>
      </c>
      <c r="R42" s="265">
        <f>SUM(R33:R36)</f>
        <v>132</v>
      </c>
    </row>
    <row r="43" spans="1:18" s="264" customFormat="1" ht="14" hidden="1" thickBot="1" x14ac:dyDescent="0.2">
      <c r="A43" s="262" t="s">
        <v>218</v>
      </c>
      <c r="B43" s="273">
        <f>SUM(B34:B37)</f>
        <v>1</v>
      </c>
      <c r="C43" s="272">
        <f>SUM(C34:C37)</f>
        <v>43</v>
      </c>
      <c r="D43" s="272">
        <f>SUM(D34:D37)</f>
        <v>0</v>
      </c>
      <c r="E43" s="271">
        <f>SUM(E34:E37)</f>
        <v>44</v>
      </c>
      <c r="F43" s="273">
        <f>SUM(F34:F37)</f>
        <v>0</v>
      </c>
      <c r="G43" s="272">
        <f>SUM(G34:G37)</f>
        <v>27</v>
      </c>
      <c r="H43" s="272">
        <f>SUM(H34:H37)</f>
        <v>43</v>
      </c>
      <c r="I43" s="271">
        <f>SUM(I34:I37)</f>
        <v>70</v>
      </c>
      <c r="J43" s="273">
        <f>SUM(J34:J37)</f>
        <v>7</v>
      </c>
      <c r="K43" s="272">
        <f>SUM(K34:K37)</f>
        <v>6</v>
      </c>
      <c r="L43" s="272">
        <f>SUM(L34:L37)</f>
        <v>2</v>
      </c>
      <c r="M43" s="271">
        <f>SUM(M34:M37)</f>
        <v>15</v>
      </c>
      <c r="N43" s="273">
        <f>SUM(N34:N37)</f>
        <v>1</v>
      </c>
      <c r="O43" s="272">
        <f>SUM(O34:O37)</f>
        <v>14</v>
      </c>
      <c r="P43" s="272">
        <f>SUM(P34:P37)</f>
        <v>1</v>
      </c>
      <c r="Q43" s="271">
        <f>SUM(Q34:Q37)</f>
        <v>16</v>
      </c>
      <c r="R43" s="265">
        <f>SUM(R34:R37)</f>
        <v>145</v>
      </c>
    </row>
    <row r="44" spans="1:18" s="264" customFormat="1" ht="14" hidden="1" thickBot="1" x14ac:dyDescent="0.2">
      <c r="A44" s="262" t="s">
        <v>217</v>
      </c>
      <c r="B44" s="273">
        <f>SUM(B35:B38)</f>
        <v>0</v>
      </c>
      <c r="C44" s="272">
        <f>SUM(C35:C38)</f>
        <v>45</v>
      </c>
      <c r="D44" s="272">
        <f>SUM(D35:D38)</f>
        <v>1</v>
      </c>
      <c r="E44" s="271">
        <f>SUM(E35:E38)</f>
        <v>46</v>
      </c>
      <c r="F44" s="273">
        <f>SUM(F35:F38)</f>
        <v>3</v>
      </c>
      <c r="G44" s="272">
        <f>SUM(G35:G38)</f>
        <v>23</v>
      </c>
      <c r="H44" s="272">
        <f>SUM(H35:H38)</f>
        <v>43</v>
      </c>
      <c r="I44" s="271">
        <f>SUM(I35:I38)</f>
        <v>69</v>
      </c>
      <c r="J44" s="273">
        <f>SUM(J35:J38)</f>
        <v>3</v>
      </c>
      <c r="K44" s="272">
        <f>SUM(K35:K38)</f>
        <v>7</v>
      </c>
      <c r="L44" s="272">
        <f>SUM(L35:L38)</f>
        <v>3</v>
      </c>
      <c r="M44" s="271">
        <f>SUM(M35:M38)</f>
        <v>13</v>
      </c>
      <c r="N44" s="273">
        <f>SUM(N35:N38)</f>
        <v>3</v>
      </c>
      <c r="O44" s="272">
        <f>SUM(O35:O38)</f>
        <v>12</v>
      </c>
      <c r="P44" s="272">
        <f>SUM(P35:P38)</f>
        <v>2</v>
      </c>
      <c r="Q44" s="271">
        <f>SUM(Q35:Q38)</f>
        <v>17</v>
      </c>
      <c r="R44" s="265">
        <f>SUM(R35:R38)</f>
        <v>145</v>
      </c>
    </row>
    <row r="45" spans="1:18" s="264" customFormat="1" ht="14" hidden="1" thickBot="1" x14ac:dyDescent="0.2">
      <c r="A45" s="262" t="s">
        <v>216</v>
      </c>
      <c r="B45" s="273">
        <f>SUM(B36:B39)</f>
        <v>0</v>
      </c>
      <c r="C45" s="272">
        <f>SUM(C36:C39)</f>
        <v>45</v>
      </c>
      <c r="D45" s="272">
        <f>SUM(D36:D39)</f>
        <v>1</v>
      </c>
      <c r="E45" s="271">
        <f>SUM(E36:E39)</f>
        <v>46</v>
      </c>
      <c r="F45" s="273">
        <f>SUM(F36:F39)</f>
        <v>3</v>
      </c>
      <c r="G45" s="272">
        <f>SUM(G36:G39)</f>
        <v>15</v>
      </c>
      <c r="H45" s="272">
        <f>SUM(H36:H39)</f>
        <v>43</v>
      </c>
      <c r="I45" s="271">
        <f>SUM(I36:I39)</f>
        <v>61</v>
      </c>
      <c r="J45" s="273">
        <f>SUM(J36:J39)</f>
        <v>7</v>
      </c>
      <c r="K45" s="272">
        <f>SUM(K36:K39)</f>
        <v>6</v>
      </c>
      <c r="L45" s="272">
        <f>SUM(L36:L39)</f>
        <v>4</v>
      </c>
      <c r="M45" s="271">
        <f>SUM(M36:M39)</f>
        <v>17</v>
      </c>
      <c r="N45" s="273">
        <f>SUM(N36:N39)</f>
        <v>2</v>
      </c>
      <c r="O45" s="272">
        <f>SUM(O36:O39)</f>
        <v>19</v>
      </c>
      <c r="P45" s="272">
        <f>SUM(P36:P39)</f>
        <v>2</v>
      </c>
      <c r="Q45" s="271">
        <f>SUM(Q36:Q39)</f>
        <v>23</v>
      </c>
      <c r="R45" s="265">
        <f>SUM(R36:R39)</f>
        <v>147</v>
      </c>
    </row>
    <row r="46" spans="1:18" s="264" customFormat="1" ht="14" hidden="1" thickBot="1" x14ac:dyDescent="0.2">
      <c r="A46" s="261" t="s">
        <v>215</v>
      </c>
      <c r="B46" s="269">
        <f>SUM(B37:B40)</f>
        <v>0</v>
      </c>
      <c r="C46" s="268">
        <f>SUM(C37:C40)</f>
        <v>38</v>
      </c>
      <c r="D46" s="268">
        <f>SUM(D37:D40)</f>
        <v>1</v>
      </c>
      <c r="E46" s="267">
        <f>SUM(E37:E40)</f>
        <v>39</v>
      </c>
      <c r="F46" s="269">
        <f>SUM(F37:F40)</f>
        <v>3</v>
      </c>
      <c r="G46" s="268">
        <f>SUM(G37:G40)</f>
        <v>14</v>
      </c>
      <c r="H46" s="268">
        <f>SUM(H37:H40)</f>
        <v>34</v>
      </c>
      <c r="I46" s="267">
        <f>SUM(I37:I40)</f>
        <v>51</v>
      </c>
      <c r="J46" s="269">
        <f>SUM(J37:J40)</f>
        <v>9</v>
      </c>
      <c r="K46" s="268">
        <f>SUM(K37:K40)</f>
        <v>5</v>
      </c>
      <c r="L46" s="268">
        <f>SUM(L37:L40)</f>
        <v>3</v>
      </c>
      <c r="M46" s="267">
        <f>SUM(M37:M40)</f>
        <v>17</v>
      </c>
      <c r="N46" s="269">
        <f>SUM(N37:N40)</f>
        <v>4</v>
      </c>
      <c r="O46" s="268">
        <f>SUM(O37:O40)</f>
        <v>16</v>
      </c>
      <c r="P46" s="268">
        <f>SUM(P37:P40)</f>
        <v>1</v>
      </c>
      <c r="Q46" s="267">
        <f>SUM(Q37:Q40)</f>
        <v>21</v>
      </c>
      <c r="R46" s="265">
        <f>SUM(R37:R40)</f>
        <v>128</v>
      </c>
    </row>
    <row r="47" spans="1:18" x14ac:dyDescent="0.15">
      <c r="A47" s="263"/>
      <c r="B47" s="86"/>
      <c r="C47" s="87"/>
      <c r="D47" s="87"/>
      <c r="E47" s="88"/>
      <c r="F47" s="86"/>
      <c r="G47" s="87"/>
      <c r="H47" s="87"/>
      <c r="I47" s="88"/>
      <c r="J47" s="86"/>
      <c r="K47" s="87"/>
      <c r="L47" s="87"/>
      <c r="M47" s="88"/>
      <c r="N47" s="86"/>
      <c r="O47" s="87"/>
      <c r="P47" s="87"/>
      <c r="Q47" s="88"/>
      <c r="R47" s="135"/>
    </row>
    <row r="48" spans="1:18" x14ac:dyDescent="0.15">
      <c r="A48" s="262" t="s">
        <v>214</v>
      </c>
      <c r="B48" s="89">
        <f>SUM(B33:B40)</f>
        <v>1</v>
      </c>
      <c r="C48" s="90">
        <f>SUM(C33:C40)</f>
        <v>74</v>
      </c>
      <c r="D48" s="90">
        <f>SUM(D33:D40)</f>
        <v>3</v>
      </c>
      <c r="E48" s="91">
        <f>SUM(E33:E40)</f>
        <v>78</v>
      </c>
      <c r="F48" s="89">
        <f>SUM(F33:F40)</f>
        <v>5</v>
      </c>
      <c r="G48" s="90">
        <f>SUM(G33:G40)</f>
        <v>38</v>
      </c>
      <c r="H48" s="90">
        <f>SUM(H33:H40)</f>
        <v>73</v>
      </c>
      <c r="I48" s="91">
        <f>SUM(I33:I40)</f>
        <v>116</v>
      </c>
      <c r="J48" s="89">
        <f>SUM(J33:J40)</f>
        <v>16</v>
      </c>
      <c r="K48" s="90">
        <f>SUM(K33:K40)</f>
        <v>10</v>
      </c>
      <c r="L48" s="90">
        <f>SUM(L33:L40)</f>
        <v>4</v>
      </c>
      <c r="M48" s="91">
        <f>SUM(M33:M40)</f>
        <v>30</v>
      </c>
      <c r="N48" s="89">
        <f>SUM(N33:N40)</f>
        <v>6</v>
      </c>
      <c r="O48" s="90">
        <f>SUM(O33:O40)</f>
        <v>28</v>
      </c>
      <c r="P48" s="90">
        <f>SUM(P33:P40)</f>
        <v>2</v>
      </c>
      <c r="Q48" s="91">
        <f>SUM(Q33:Q40)</f>
        <v>36</v>
      </c>
      <c r="R48" s="133">
        <f>SUM(R33:R40)</f>
        <v>260</v>
      </c>
    </row>
    <row r="49" spans="1:18" x14ac:dyDescent="0.15">
      <c r="A49" s="262" t="s">
        <v>10</v>
      </c>
      <c r="B49" s="89">
        <f>MAX(B42:B46)</f>
        <v>1</v>
      </c>
      <c r="C49" s="90">
        <f>MAX(C42:C46)</f>
        <v>45</v>
      </c>
      <c r="D49" s="90">
        <f>MAX(D42:D46)</f>
        <v>2</v>
      </c>
      <c r="E49" s="91">
        <f>MAX(E42:E46)</f>
        <v>46</v>
      </c>
      <c r="F49" s="89">
        <f>MAX(F42:F46)</f>
        <v>3</v>
      </c>
      <c r="G49" s="90">
        <f>MAX(G42:G46)</f>
        <v>27</v>
      </c>
      <c r="H49" s="90">
        <f>MAX(H42:H46)</f>
        <v>43</v>
      </c>
      <c r="I49" s="91">
        <f>MAX(I42:I46)</f>
        <v>70</v>
      </c>
      <c r="J49" s="89">
        <f>MAX(J42:J46)</f>
        <v>9</v>
      </c>
      <c r="K49" s="90">
        <f>MAX(K42:K46)</f>
        <v>7</v>
      </c>
      <c r="L49" s="90">
        <f>MAX(L42:L46)</f>
        <v>4</v>
      </c>
      <c r="M49" s="91">
        <f>MAX(M42:M46)</f>
        <v>17</v>
      </c>
      <c r="N49" s="89">
        <f>MAX(N42:N46)</f>
        <v>4</v>
      </c>
      <c r="O49" s="90">
        <f>MAX(O42:O46)</f>
        <v>19</v>
      </c>
      <c r="P49" s="90">
        <f>MAX(P42:P46)</f>
        <v>2</v>
      </c>
      <c r="Q49" s="91">
        <f>MAX(Q42:Q46)</f>
        <v>23</v>
      </c>
      <c r="R49" s="133">
        <f>MAX(R42:R46)</f>
        <v>147</v>
      </c>
    </row>
    <row r="50" spans="1:18" x14ac:dyDescent="0.15">
      <c r="A50" s="262" t="s">
        <v>11</v>
      </c>
      <c r="B50" s="89">
        <f>SUM(B33:B40)/2</f>
        <v>0.5</v>
      </c>
      <c r="C50" s="90">
        <f>SUM(C33:C40)/2</f>
        <v>37</v>
      </c>
      <c r="D50" s="90">
        <f>SUM(D33:D40)/2</f>
        <v>1.5</v>
      </c>
      <c r="E50" s="91">
        <f>SUM(E33:E40)/2</f>
        <v>39</v>
      </c>
      <c r="F50" s="89">
        <f>SUM(F33:F40)/2</f>
        <v>2.5</v>
      </c>
      <c r="G50" s="90">
        <f>SUM(G33:G40)/2</f>
        <v>19</v>
      </c>
      <c r="H50" s="90">
        <f>SUM(H33:H40)/2</f>
        <v>36.5</v>
      </c>
      <c r="I50" s="91">
        <f>SUM(I33:I40)/2</f>
        <v>58</v>
      </c>
      <c r="J50" s="89">
        <f>SUM(J33:J40)/2</f>
        <v>8</v>
      </c>
      <c r="K50" s="90">
        <f>SUM(K33:K40)/2</f>
        <v>5</v>
      </c>
      <c r="L50" s="90">
        <f>SUM(L33:L40)/2</f>
        <v>2</v>
      </c>
      <c r="M50" s="91">
        <f>SUM(M33:M40)/2</f>
        <v>15</v>
      </c>
      <c r="N50" s="89">
        <f>SUM(N33:N40)/2</f>
        <v>3</v>
      </c>
      <c r="O50" s="90">
        <f>SUM(O33:O40)/2</f>
        <v>14</v>
      </c>
      <c r="P50" s="90">
        <f>SUM(P33:P40)/2</f>
        <v>1</v>
      </c>
      <c r="Q50" s="91">
        <f>SUM(Q33:Q40)/2</f>
        <v>18</v>
      </c>
      <c r="R50" s="133">
        <f>SUM(R33:R40)/2</f>
        <v>130</v>
      </c>
    </row>
    <row r="51" spans="1:18" ht="14" thickBot="1" x14ac:dyDescent="0.2">
      <c r="A51" s="261"/>
      <c r="B51" s="92"/>
      <c r="C51" s="93"/>
      <c r="D51" s="93"/>
      <c r="E51" s="94"/>
      <c r="F51" s="92"/>
      <c r="G51" s="93"/>
      <c r="H51" s="93"/>
      <c r="I51" s="94"/>
      <c r="J51" s="92"/>
      <c r="K51" s="93"/>
      <c r="L51" s="93"/>
      <c r="M51" s="94"/>
      <c r="N51" s="92"/>
      <c r="O51" s="93"/>
      <c r="P51" s="93"/>
      <c r="Q51" s="94"/>
      <c r="R51" s="95"/>
    </row>
    <row r="52" spans="1:18" x14ac:dyDescent="0.15">
      <c r="A52" s="284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96"/>
    </row>
    <row r="53" spans="1:18" ht="14" thickBot="1" x14ac:dyDescent="0.2">
      <c r="A53" s="28"/>
      <c r="B53" s="97" t="str">
        <f>Upland_Glenmore!B53</f>
        <v>Tuesday 1 March 2016</v>
      </c>
      <c r="C53" s="96"/>
      <c r="D53" s="98"/>
      <c r="E53" s="96"/>
      <c r="F53" s="96"/>
      <c r="G53" s="96"/>
      <c r="H53" s="97" t="str">
        <f>'cycle (2)'!B5</f>
        <v>Fine and Dry</v>
      </c>
      <c r="I53" s="96"/>
      <c r="J53" s="96"/>
      <c r="K53" s="96"/>
      <c r="L53" s="96"/>
      <c r="M53" s="96"/>
      <c r="N53" s="96"/>
      <c r="O53" s="96"/>
      <c r="P53" s="96"/>
      <c r="Q53" s="96"/>
      <c r="R53" s="96"/>
    </row>
    <row r="54" spans="1:18" x14ac:dyDescent="0.15">
      <c r="A54" s="39"/>
      <c r="B54" s="102" t="s">
        <v>2</v>
      </c>
      <c r="C54" s="103"/>
      <c r="D54" s="103"/>
      <c r="E54" s="104"/>
      <c r="F54" s="102" t="s">
        <v>3</v>
      </c>
      <c r="G54" s="103"/>
      <c r="H54" s="103"/>
      <c r="I54" s="104"/>
      <c r="J54" s="102" t="s">
        <v>4</v>
      </c>
      <c r="K54" s="103"/>
      <c r="L54" s="103"/>
      <c r="M54" s="104"/>
      <c r="N54" s="102" t="s">
        <v>5</v>
      </c>
      <c r="O54" s="103"/>
      <c r="P54" s="103"/>
      <c r="Q54" s="104"/>
      <c r="R54" s="135" t="s">
        <v>35</v>
      </c>
    </row>
    <row r="55" spans="1:18" s="264" customFormat="1" ht="14" thickBot="1" x14ac:dyDescent="0.2">
      <c r="A55" s="42"/>
      <c r="B55" s="283"/>
      <c r="C55" s="109" t="str">
        <f>C30</f>
        <v>Evans Bay (N)</v>
      </c>
      <c r="D55" s="282"/>
      <c r="E55" s="281"/>
      <c r="F55" s="283"/>
      <c r="G55" s="109" t="str">
        <f>G30</f>
        <v>Wellington</v>
      </c>
      <c r="H55" s="282"/>
      <c r="I55" s="281"/>
      <c r="J55" s="283"/>
      <c r="K55" s="109" t="str">
        <f>K30</f>
        <v>Evans Bay (S)</v>
      </c>
      <c r="L55" s="282"/>
      <c r="M55" s="281"/>
      <c r="N55" s="283"/>
      <c r="O55" s="109" t="str">
        <f>O30</f>
        <v>Cobham</v>
      </c>
      <c r="P55" s="282"/>
      <c r="Q55" s="281"/>
      <c r="R55" s="270"/>
    </row>
    <row r="56" spans="1:18" s="48" customFormat="1" ht="11" x14ac:dyDescent="0.15">
      <c r="A56" s="45"/>
      <c r="B56" s="116" t="s">
        <v>6</v>
      </c>
      <c r="C56" s="117" t="s">
        <v>7</v>
      </c>
      <c r="D56" s="117" t="s">
        <v>8</v>
      </c>
      <c r="E56" s="118" t="s">
        <v>9</v>
      </c>
      <c r="F56" s="116" t="s">
        <v>6</v>
      </c>
      <c r="G56" s="117" t="s">
        <v>7</v>
      </c>
      <c r="H56" s="117" t="s">
        <v>8</v>
      </c>
      <c r="I56" s="118" t="s">
        <v>9</v>
      </c>
      <c r="J56" s="116" t="s">
        <v>6</v>
      </c>
      <c r="K56" s="117" t="s">
        <v>7</v>
      </c>
      <c r="L56" s="117" t="s">
        <v>8</v>
      </c>
      <c r="M56" s="118" t="s">
        <v>9</v>
      </c>
      <c r="N56" s="116" t="s">
        <v>6</v>
      </c>
      <c r="O56" s="117" t="s">
        <v>7</v>
      </c>
      <c r="P56" s="117" t="s">
        <v>8</v>
      </c>
      <c r="Q56" s="118" t="s">
        <v>9</v>
      </c>
      <c r="R56" s="138"/>
    </row>
    <row r="57" spans="1:18" s="264" customFormat="1" x14ac:dyDescent="0.15">
      <c r="A57" s="42"/>
      <c r="B57" s="123"/>
      <c r="C57" s="124"/>
      <c r="D57" s="124"/>
      <c r="E57" s="125"/>
      <c r="F57" s="123"/>
      <c r="G57" s="124"/>
      <c r="H57" s="124"/>
      <c r="I57" s="125"/>
      <c r="J57" s="123"/>
      <c r="K57" s="124"/>
      <c r="L57" s="124"/>
      <c r="M57" s="125"/>
      <c r="N57" s="123"/>
      <c r="O57" s="124"/>
      <c r="P57" s="124"/>
      <c r="Q57" s="279"/>
      <c r="R57" s="270"/>
    </row>
    <row r="58" spans="1:18" s="264" customFormat="1" x14ac:dyDescent="0.15">
      <c r="A58" s="278" t="s">
        <v>158</v>
      </c>
      <c r="B58" s="76"/>
      <c r="C58" s="106">
        <v>4</v>
      </c>
      <c r="D58" s="106">
        <v>2</v>
      </c>
      <c r="E58" s="107">
        <v>6</v>
      </c>
      <c r="F58" s="76">
        <v>2</v>
      </c>
      <c r="G58" s="106">
        <v>3</v>
      </c>
      <c r="H58" s="106">
        <v>3</v>
      </c>
      <c r="I58" s="107">
        <v>8</v>
      </c>
      <c r="J58" s="76">
        <v>1</v>
      </c>
      <c r="K58" s="106"/>
      <c r="L58" s="106"/>
      <c r="M58" s="107">
        <v>1</v>
      </c>
      <c r="N58" s="76">
        <v>1</v>
      </c>
      <c r="O58" s="106">
        <v>1</v>
      </c>
      <c r="P58" s="106"/>
      <c r="Q58" s="275">
        <f>SUM(N58:P58)</f>
        <v>2</v>
      </c>
      <c r="R58" s="274">
        <f>E58+I58+M58+Q58</f>
        <v>17</v>
      </c>
    </row>
    <row r="59" spans="1:18" s="264" customFormat="1" x14ac:dyDescent="0.15">
      <c r="A59" s="278" t="s">
        <v>157</v>
      </c>
      <c r="B59" s="76">
        <v>1</v>
      </c>
      <c r="C59" s="106">
        <v>8</v>
      </c>
      <c r="D59" s="106"/>
      <c r="E59" s="107">
        <v>9</v>
      </c>
      <c r="F59" s="76"/>
      <c r="G59" s="106">
        <v>5</v>
      </c>
      <c r="H59" s="106">
        <v>9</v>
      </c>
      <c r="I59" s="107">
        <v>14</v>
      </c>
      <c r="J59" s="76">
        <v>4</v>
      </c>
      <c r="K59" s="106">
        <v>1</v>
      </c>
      <c r="L59" s="106"/>
      <c r="M59" s="107">
        <v>5</v>
      </c>
      <c r="N59" s="76"/>
      <c r="O59" s="106">
        <v>3</v>
      </c>
      <c r="P59" s="106"/>
      <c r="Q59" s="275">
        <f>SUM(N59:P59)</f>
        <v>3</v>
      </c>
      <c r="R59" s="274">
        <f>E59+I59+M59+Q59</f>
        <v>31</v>
      </c>
    </row>
    <row r="60" spans="1:18" s="264" customFormat="1" x14ac:dyDescent="0.15">
      <c r="A60" s="278" t="s">
        <v>156</v>
      </c>
      <c r="B60" s="76"/>
      <c r="C60" s="106">
        <v>9</v>
      </c>
      <c r="D60" s="106"/>
      <c r="E60" s="107">
        <v>9</v>
      </c>
      <c r="F60" s="76"/>
      <c r="G60" s="106">
        <v>12</v>
      </c>
      <c r="H60" s="106">
        <v>11</v>
      </c>
      <c r="I60" s="107">
        <v>23</v>
      </c>
      <c r="J60" s="76">
        <v>1</v>
      </c>
      <c r="K60" s="106">
        <v>3</v>
      </c>
      <c r="L60" s="106"/>
      <c r="M60" s="107">
        <v>4</v>
      </c>
      <c r="N60" s="76">
        <v>1</v>
      </c>
      <c r="O60" s="106">
        <v>2</v>
      </c>
      <c r="P60" s="106"/>
      <c r="Q60" s="275">
        <f>SUM(N60:P60)</f>
        <v>3</v>
      </c>
      <c r="R60" s="274">
        <f>E60+I60+M60+Q60</f>
        <v>39</v>
      </c>
    </row>
    <row r="61" spans="1:18" s="264" customFormat="1" x14ac:dyDescent="0.15">
      <c r="A61" s="278" t="s">
        <v>155</v>
      </c>
      <c r="B61" s="76"/>
      <c r="C61" s="106">
        <v>14</v>
      </c>
      <c r="D61" s="106"/>
      <c r="E61" s="107">
        <v>14</v>
      </c>
      <c r="F61" s="76"/>
      <c r="G61" s="106">
        <v>4</v>
      </c>
      <c r="H61" s="106">
        <v>16</v>
      </c>
      <c r="I61" s="107">
        <v>20</v>
      </c>
      <c r="J61" s="76">
        <v>1</v>
      </c>
      <c r="K61" s="106">
        <v>1</v>
      </c>
      <c r="L61" s="106">
        <v>1</v>
      </c>
      <c r="M61" s="107">
        <v>3</v>
      </c>
      <c r="N61" s="76"/>
      <c r="O61" s="106">
        <v>6</v>
      </c>
      <c r="P61" s="106">
        <v>1</v>
      </c>
      <c r="Q61" s="275">
        <f>SUM(N61:P61)</f>
        <v>7</v>
      </c>
      <c r="R61" s="274">
        <f>E61+I61+M61+Q61</f>
        <v>44</v>
      </c>
    </row>
    <row r="62" spans="1:18" s="264" customFormat="1" x14ac:dyDescent="0.15">
      <c r="A62" s="278" t="s">
        <v>154</v>
      </c>
      <c r="B62" s="76"/>
      <c r="C62" s="106">
        <v>11</v>
      </c>
      <c r="D62" s="106"/>
      <c r="E62" s="107">
        <v>11</v>
      </c>
      <c r="F62" s="76"/>
      <c r="G62" s="106">
        <v>6</v>
      </c>
      <c r="H62" s="106">
        <v>7</v>
      </c>
      <c r="I62" s="107">
        <v>13</v>
      </c>
      <c r="J62" s="76">
        <v>1</v>
      </c>
      <c r="K62" s="106">
        <v>1</v>
      </c>
      <c r="L62" s="106">
        <v>1</v>
      </c>
      <c r="M62" s="107">
        <v>3</v>
      </c>
      <c r="N62" s="76"/>
      <c r="O62" s="106">
        <v>3</v>
      </c>
      <c r="P62" s="106"/>
      <c r="Q62" s="275">
        <f>SUM(N62:P62)</f>
        <v>3</v>
      </c>
      <c r="R62" s="274">
        <f>E62+I62+M62+Q62</f>
        <v>30</v>
      </c>
    </row>
    <row r="63" spans="1:18" s="264" customFormat="1" x14ac:dyDescent="0.15">
      <c r="A63" s="278" t="s">
        <v>153</v>
      </c>
      <c r="B63" s="76"/>
      <c r="C63" s="106">
        <v>11</v>
      </c>
      <c r="D63" s="106">
        <v>1</v>
      </c>
      <c r="E63" s="107">
        <v>12</v>
      </c>
      <c r="F63" s="76">
        <v>3</v>
      </c>
      <c r="G63" s="106">
        <v>1</v>
      </c>
      <c r="H63" s="106">
        <v>9</v>
      </c>
      <c r="I63" s="107">
        <v>13</v>
      </c>
      <c r="J63" s="76"/>
      <c r="K63" s="106">
        <v>2</v>
      </c>
      <c r="L63" s="106">
        <v>1</v>
      </c>
      <c r="M63" s="107">
        <v>3</v>
      </c>
      <c r="N63" s="76">
        <v>2</v>
      </c>
      <c r="O63" s="106">
        <v>1</v>
      </c>
      <c r="P63" s="106">
        <v>1</v>
      </c>
      <c r="Q63" s="275">
        <f>SUM(N63:P63)</f>
        <v>4</v>
      </c>
      <c r="R63" s="274">
        <f>E63+I63+M63+Q63</f>
        <v>32</v>
      </c>
    </row>
    <row r="64" spans="1:18" s="264" customFormat="1" x14ac:dyDescent="0.15">
      <c r="A64" s="278" t="s">
        <v>152</v>
      </c>
      <c r="B64" s="76"/>
      <c r="C64" s="106">
        <v>9</v>
      </c>
      <c r="D64" s="106"/>
      <c r="E64" s="107">
        <v>9</v>
      </c>
      <c r="F64" s="76"/>
      <c r="G64" s="106">
        <v>4</v>
      </c>
      <c r="H64" s="106">
        <v>11</v>
      </c>
      <c r="I64" s="107">
        <v>15</v>
      </c>
      <c r="J64" s="76">
        <v>5</v>
      </c>
      <c r="K64" s="106">
        <v>2</v>
      </c>
      <c r="L64" s="106">
        <v>1</v>
      </c>
      <c r="M64" s="107">
        <v>8</v>
      </c>
      <c r="N64" s="76"/>
      <c r="O64" s="106">
        <v>9</v>
      </c>
      <c r="P64" s="106"/>
      <c r="Q64" s="275">
        <f>SUM(N64:P64)</f>
        <v>9</v>
      </c>
      <c r="R64" s="274">
        <f>E64+I64+M64+Q64</f>
        <v>41</v>
      </c>
    </row>
    <row r="65" spans="1:18" s="264" customFormat="1" ht="14" thickBot="1" x14ac:dyDescent="0.2">
      <c r="A65" s="278" t="s">
        <v>151</v>
      </c>
      <c r="B65" s="76"/>
      <c r="C65" s="106">
        <v>7</v>
      </c>
      <c r="D65" s="106"/>
      <c r="E65" s="107">
        <v>7</v>
      </c>
      <c r="F65" s="76"/>
      <c r="G65" s="106">
        <v>3</v>
      </c>
      <c r="H65" s="106">
        <v>7</v>
      </c>
      <c r="I65" s="107">
        <v>10</v>
      </c>
      <c r="J65" s="76">
        <v>3</v>
      </c>
      <c r="K65" s="106"/>
      <c r="L65" s="106"/>
      <c r="M65" s="107">
        <v>3</v>
      </c>
      <c r="N65" s="76">
        <v>2</v>
      </c>
      <c r="O65" s="106">
        <v>3</v>
      </c>
      <c r="P65" s="106"/>
      <c r="Q65" s="275">
        <f>SUM(N65:P65)</f>
        <v>5</v>
      </c>
      <c r="R65" s="274">
        <f>E65+I65+M65+Q65</f>
        <v>25</v>
      </c>
    </row>
    <row r="66" spans="1:18" s="264" customFormat="1" ht="14" hidden="1" thickBot="1" x14ac:dyDescent="0.2">
      <c r="A66" s="262"/>
      <c r="B66" s="148"/>
      <c r="C66" s="149"/>
      <c r="D66" s="149"/>
      <c r="E66" s="150"/>
      <c r="F66" s="148"/>
      <c r="G66" s="149"/>
      <c r="H66" s="149"/>
      <c r="I66" s="150"/>
      <c r="J66" s="148"/>
      <c r="K66" s="149"/>
      <c r="L66" s="149"/>
      <c r="M66" s="150"/>
      <c r="N66" s="148"/>
      <c r="O66" s="149"/>
      <c r="P66" s="149"/>
      <c r="Q66" s="271"/>
      <c r="R66" s="266"/>
    </row>
    <row r="67" spans="1:18" s="264" customFormat="1" ht="14" hidden="1" thickBot="1" x14ac:dyDescent="0.2">
      <c r="A67" s="262" t="s">
        <v>219</v>
      </c>
      <c r="B67" s="148">
        <v>1</v>
      </c>
      <c r="C67" s="149">
        <v>73</v>
      </c>
      <c r="D67" s="149">
        <v>2</v>
      </c>
      <c r="E67" s="150">
        <v>38</v>
      </c>
      <c r="F67" s="148">
        <v>2</v>
      </c>
      <c r="G67" s="149">
        <v>38</v>
      </c>
      <c r="H67" s="149">
        <v>73</v>
      </c>
      <c r="I67" s="150">
        <v>65</v>
      </c>
      <c r="J67" s="148">
        <v>8</v>
      </c>
      <c r="K67" s="149">
        <v>10</v>
      </c>
      <c r="L67" s="149">
        <v>1</v>
      </c>
      <c r="M67" s="150">
        <v>13</v>
      </c>
      <c r="N67" s="148">
        <v>2</v>
      </c>
      <c r="O67" s="149">
        <v>28</v>
      </c>
      <c r="P67" s="149">
        <v>1</v>
      </c>
      <c r="Q67" s="271">
        <f>SUM(Q58:Q61)</f>
        <v>15</v>
      </c>
      <c r="R67" s="265">
        <f>SUM(R58:R61)</f>
        <v>131</v>
      </c>
    </row>
    <row r="68" spans="1:18" s="264" customFormat="1" ht="14" hidden="1" thickBot="1" x14ac:dyDescent="0.2">
      <c r="A68" s="262" t="s">
        <v>218</v>
      </c>
      <c r="B68" s="148">
        <v>1</v>
      </c>
      <c r="C68" s="149">
        <v>42</v>
      </c>
      <c r="D68" s="149">
        <v>0</v>
      </c>
      <c r="E68" s="150">
        <v>43</v>
      </c>
      <c r="F68" s="148">
        <v>0</v>
      </c>
      <c r="G68" s="149">
        <v>27</v>
      </c>
      <c r="H68" s="149">
        <v>43</v>
      </c>
      <c r="I68" s="150">
        <v>70</v>
      </c>
      <c r="J68" s="148">
        <v>7</v>
      </c>
      <c r="K68" s="149">
        <v>10</v>
      </c>
      <c r="L68" s="149">
        <v>2</v>
      </c>
      <c r="M68" s="150">
        <v>15</v>
      </c>
      <c r="N68" s="148">
        <v>1</v>
      </c>
      <c r="O68" s="149">
        <v>14</v>
      </c>
      <c r="P68" s="149">
        <v>1</v>
      </c>
      <c r="Q68" s="271">
        <f>SUM(Q59:Q62)</f>
        <v>16</v>
      </c>
      <c r="R68" s="265">
        <f>SUM(R59:R62)</f>
        <v>144</v>
      </c>
    </row>
    <row r="69" spans="1:18" s="264" customFormat="1" ht="14" hidden="1" thickBot="1" x14ac:dyDescent="0.2">
      <c r="A69" s="262" t="s">
        <v>217</v>
      </c>
      <c r="B69" s="148">
        <v>0</v>
      </c>
      <c r="C69" s="149">
        <v>45</v>
      </c>
      <c r="D69" s="149">
        <v>1</v>
      </c>
      <c r="E69" s="150">
        <v>46</v>
      </c>
      <c r="F69" s="148">
        <v>3</v>
      </c>
      <c r="G69" s="149">
        <v>23</v>
      </c>
      <c r="H69" s="149">
        <v>43</v>
      </c>
      <c r="I69" s="150">
        <v>69</v>
      </c>
      <c r="J69" s="148">
        <v>3</v>
      </c>
      <c r="K69" s="149">
        <v>7</v>
      </c>
      <c r="L69" s="149">
        <v>3</v>
      </c>
      <c r="M69" s="150">
        <v>13</v>
      </c>
      <c r="N69" s="148">
        <v>3</v>
      </c>
      <c r="O69" s="149">
        <v>12</v>
      </c>
      <c r="P69" s="149">
        <v>2</v>
      </c>
      <c r="Q69" s="271">
        <f>SUM(Q60:Q63)</f>
        <v>17</v>
      </c>
      <c r="R69" s="265">
        <f>SUM(R60:R63)</f>
        <v>145</v>
      </c>
    </row>
    <row r="70" spans="1:18" s="264" customFormat="1" ht="14" hidden="1" thickBot="1" x14ac:dyDescent="0.2">
      <c r="A70" s="262" t="s">
        <v>216</v>
      </c>
      <c r="B70" s="148">
        <v>0</v>
      </c>
      <c r="C70" s="149">
        <v>45</v>
      </c>
      <c r="D70" s="149">
        <v>1</v>
      </c>
      <c r="E70" s="150">
        <v>46</v>
      </c>
      <c r="F70" s="148">
        <v>3</v>
      </c>
      <c r="G70" s="149">
        <v>15</v>
      </c>
      <c r="H70" s="149">
        <v>43</v>
      </c>
      <c r="I70" s="150">
        <v>61</v>
      </c>
      <c r="J70" s="148">
        <v>7</v>
      </c>
      <c r="K70" s="149">
        <v>6</v>
      </c>
      <c r="L70" s="149">
        <v>4</v>
      </c>
      <c r="M70" s="150">
        <v>17</v>
      </c>
      <c r="N70" s="148">
        <v>2</v>
      </c>
      <c r="O70" s="149">
        <v>19</v>
      </c>
      <c r="P70" s="149">
        <v>2</v>
      </c>
      <c r="Q70" s="271">
        <f>SUM(Q61:Q64)</f>
        <v>23</v>
      </c>
      <c r="R70" s="265">
        <f>SUM(R61:R64)</f>
        <v>147</v>
      </c>
    </row>
    <row r="71" spans="1:18" s="264" customFormat="1" ht="14" hidden="1" thickBot="1" x14ac:dyDescent="0.2">
      <c r="A71" s="261" t="s">
        <v>215</v>
      </c>
      <c r="B71" s="164">
        <v>0</v>
      </c>
      <c r="C71" s="165">
        <v>38</v>
      </c>
      <c r="D71" s="165">
        <v>1</v>
      </c>
      <c r="E71" s="166">
        <v>39</v>
      </c>
      <c r="F71" s="164">
        <v>3</v>
      </c>
      <c r="G71" s="165">
        <v>14</v>
      </c>
      <c r="H71" s="165">
        <v>34</v>
      </c>
      <c r="I71" s="166">
        <v>51</v>
      </c>
      <c r="J71" s="164">
        <v>9</v>
      </c>
      <c r="K71" s="165">
        <v>5</v>
      </c>
      <c r="L71" s="165">
        <v>3</v>
      </c>
      <c r="M71" s="166">
        <v>17</v>
      </c>
      <c r="N71" s="164">
        <v>4</v>
      </c>
      <c r="O71" s="165">
        <v>16</v>
      </c>
      <c r="P71" s="165">
        <v>1</v>
      </c>
      <c r="Q71" s="267">
        <f>SUM(Q62:Q65)</f>
        <v>21</v>
      </c>
      <c r="R71" s="265">
        <f>SUM(R62:R65)</f>
        <v>128</v>
      </c>
    </row>
    <row r="72" spans="1:18" x14ac:dyDescent="0.15">
      <c r="A72" s="263"/>
      <c r="B72" s="86"/>
      <c r="C72" s="87"/>
      <c r="D72" s="87"/>
      <c r="E72" s="88"/>
      <c r="F72" s="86"/>
      <c r="G72" s="87"/>
      <c r="H72" s="87"/>
      <c r="I72" s="88"/>
      <c r="J72" s="86"/>
      <c r="K72" s="87"/>
      <c r="L72" s="87"/>
      <c r="M72" s="88"/>
      <c r="N72" s="86"/>
      <c r="O72" s="87"/>
      <c r="P72" s="87"/>
      <c r="Q72" s="88"/>
      <c r="R72" s="135"/>
    </row>
    <row r="73" spans="1:18" x14ac:dyDescent="0.15">
      <c r="A73" s="262" t="s">
        <v>214</v>
      </c>
      <c r="B73" s="89">
        <v>1</v>
      </c>
      <c r="C73" s="90">
        <v>73</v>
      </c>
      <c r="D73" s="90">
        <v>3</v>
      </c>
      <c r="E73" s="91">
        <v>77</v>
      </c>
      <c r="F73" s="89">
        <v>5</v>
      </c>
      <c r="G73" s="90">
        <v>38</v>
      </c>
      <c r="H73" s="90">
        <v>73</v>
      </c>
      <c r="I73" s="91">
        <v>116</v>
      </c>
      <c r="J73" s="89">
        <v>16</v>
      </c>
      <c r="K73" s="90">
        <v>10</v>
      </c>
      <c r="L73" s="90">
        <v>4</v>
      </c>
      <c r="M73" s="91">
        <v>30</v>
      </c>
      <c r="N73" s="89">
        <v>6</v>
      </c>
      <c r="O73" s="90">
        <v>28</v>
      </c>
      <c r="P73" s="90">
        <v>2</v>
      </c>
      <c r="Q73" s="91">
        <f>SUM(Q58:Q65)</f>
        <v>36</v>
      </c>
      <c r="R73" s="133">
        <f>SUM(R58:R65)</f>
        <v>259</v>
      </c>
    </row>
    <row r="74" spans="1:18" x14ac:dyDescent="0.15">
      <c r="A74" s="262" t="s">
        <v>10</v>
      </c>
      <c r="B74" s="89">
        <v>1</v>
      </c>
      <c r="C74" s="90">
        <v>73</v>
      </c>
      <c r="D74" s="90">
        <v>2</v>
      </c>
      <c r="E74" s="91">
        <v>46</v>
      </c>
      <c r="F74" s="89">
        <v>3</v>
      </c>
      <c r="G74" s="90">
        <v>38</v>
      </c>
      <c r="H74" s="90">
        <v>73</v>
      </c>
      <c r="I74" s="91">
        <v>70</v>
      </c>
      <c r="J74" s="89">
        <v>9</v>
      </c>
      <c r="K74" s="90">
        <v>10</v>
      </c>
      <c r="L74" s="90">
        <v>4</v>
      </c>
      <c r="M74" s="91">
        <v>17</v>
      </c>
      <c r="N74" s="89">
        <v>4</v>
      </c>
      <c r="O74" s="90">
        <v>28</v>
      </c>
      <c r="P74" s="90">
        <v>2</v>
      </c>
      <c r="Q74" s="91">
        <f>MAX(Q67:Q71)</f>
        <v>23</v>
      </c>
      <c r="R74" s="133">
        <f>MAX(R67:R71)</f>
        <v>147</v>
      </c>
    </row>
    <row r="75" spans="1:18" x14ac:dyDescent="0.15">
      <c r="A75" s="262" t="s">
        <v>11</v>
      </c>
      <c r="B75" s="89">
        <v>0.5</v>
      </c>
      <c r="C75" s="90">
        <v>36.5</v>
      </c>
      <c r="D75" s="90">
        <v>1.5</v>
      </c>
      <c r="E75" s="91">
        <v>38.5</v>
      </c>
      <c r="F75" s="89">
        <v>2.5</v>
      </c>
      <c r="G75" s="90">
        <v>19</v>
      </c>
      <c r="H75" s="90">
        <v>36.5</v>
      </c>
      <c r="I75" s="91">
        <v>58</v>
      </c>
      <c r="J75" s="89">
        <v>8</v>
      </c>
      <c r="K75" s="90">
        <v>5</v>
      </c>
      <c r="L75" s="90">
        <v>2</v>
      </c>
      <c r="M75" s="91">
        <v>15</v>
      </c>
      <c r="N75" s="89">
        <v>3</v>
      </c>
      <c r="O75" s="90">
        <v>14</v>
      </c>
      <c r="P75" s="90">
        <v>1</v>
      </c>
      <c r="Q75" s="91">
        <f>SUM(Q58:Q65)/2</f>
        <v>18</v>
      </c>
      <c r="R75" s="133">
        <f>SUM(R58:R65)/2</f>
        <v>129.5</v>
      </c>
    </row>
    <row r="76" spans="1:18" ht="14" thickBot="1" x14ac:dyDescent="0.2">
      <c r="A76" s="261"/>
      <c r="B76" s="92"/>
      <c r="C76" s="93"/>
      <c r="D76" s="93"/>
      <c r="E76" s="94"/>
      <c r="F76" s="92"/>
      <c r="G76" s="93"/>
      <c r="H76" s="93"/>
      <c r="I76" s="94"/>
      <c r="J76" s="92"/>
      <c r="K76" s="93"/>
      <c r="L76" s="93"/>
      <c r="M76" s="94"/>
      <c r="N76" s="92"/>
      <c r="O76" s="93"/>
      <c r="P76" s="93"/>
      <c r="Q76" s="94"/>
      <c r="R76" s="95"/>
    </row>
    <row r="77" spans="1:18" x14ac:dyDescent="0.15">
      <c r="A77" s="284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96"/>
    </row>
    <row r="78" spans="1:18" ht="14" thickBot="1" x14ac:dyDescent="0.2">
      <c r="A78" s="28"/>
      <c r="B78" s="97" t="str">
        <f>Upland_Glenmore!B78</f>
        <v>Wednesday 2 March 2016</v>
      </c>
      <c r="C78" s="96"/>
      <c r="D78" s="98"/>
      <c r="E78" s="96"/>
      <c r="F78" s="96"/>
      <c r="G78" s="96"/>
      <c r="H78" s="97" t="s">
        <v>201</v>
      </c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1:18" x14ac:dyDescent="0.15">
      <c r="A79" s="39"/>
      <c r="B79" s="102" t="s">
        <v>2</v>
      </c>
      <c r="C79" s="103"/>
      <c r="D79" s="103"/>
      <c r="E79" s="104"/>
      <c r="F79" s="102" t="s">
        <v>3</v>
      </c>
      <c r="G79" s="103"/>
      <c r="H79" s="103"/>
      <c r="I79" s="104"/>
      <c r="J79" s="102" t="s">
        <v>4</v>
      </c>
      <c r="K79" s="103"/>
      <c r="L79" s="103"/>
      <c r="M79" s="104"/>
      <c r="N79" s="102" t="s">
        <v>5</v>
      </c>
      <c r="O79" s="103"/>
      <c r="P79" s="103"/>
      <c r="Q79" s="104"/>
      <c r="R79" s="135" t="s">
        <v>35</v>
      </c>
    </row>
    <row r="80" spans="1:18" s="264" customFormat="1" ht="14" thickBot="1" x14ac:dyDescent="0.2">
      <c r="A80" s="42"/>
      <c r="B80" s="108"/>
      <c r="C80" s="109" t="s">
        <v>15</v>
      </c>
      <c r="D80" s="110"/>
      <c r="E80" s="111"/>
      <c r="F80" s="108"/>
      <c r="G80" s="109" t="s">
        <v>13</v>
      </c>
      <c r="H80" s="110"/>
      <c r="I80" s="111"/>
      <c r="J80" s="108"/>
      <c r="K80" s="109" t="s">
        <v>14</v>
      </c>
      <c r="L80" s="110"/>
      <c r="M80" s="111"/>
      <c r="N80" s="108"/>
      <c r="O80" s="109" t="s">
        <v>16</v>
      </c>
      <c r="P80" s="110"/>
      <c r="Q80" s="281"/>
      <c r="R80" s="270"/>
    </row>
    <row r="81" spans="1:18" s="48" customFormat="1" ht="11" x14ac:dyDescent="0.15">
      <c r="A81" s="45"/>
      <c r="B81" s="116" t="s">
        <v>6</v>
      </c>
      <c r="C81" s="117" t="s">
        <v>7</v>
      </c>
      <c r="D81" s="117" t="s">
        <v>8</v>
      </c>
      <c r="E81" s="118" t="s">
        <v>9</v>
      </c>
      <c r="F81" s="116" t="s">
        <v>6</v>
      </c>
      <c r="G81" s="117" t="s">
        <v>7</v>
      </c>
      <c r="H81" s="117" t="s">
        <v>8</v>
      </c>
      <c r="I81" s="118" t="s">
        <v>9</v>
      </c>
      <c r="J81" s="116" t="s">
        <v>6</v>
      </c>
      <c r="K81" s="117" t="s">
        <v>7</v>
      </c>
      <c r="L81" s="117" t="s">
        <v>8</v>
      </c>
      <c r="M81" s="118" t="s">
        <v>9</v>
      </c>
      <c r="N81" s="116" t="s">
        <v>6</v>
      </c>
      <c r="O81" s="117" t="s">
        <v>7</v>
      </c>
      <c r="P81" s="117" t="s">
        <v>8</v>
      </c>
      <c r="Q81" s="118" t="s">
        <v>9</v>
      </c>
      <c r="R81" s="138"/>
    </row>
    <row r="82" spans="1:18" s="264" customFormat="1" x14ac:dyDescent="0.15">
      <c r="A82" s="42"/>
      <c r="B82" s="123"/>
      <c r="C82" s="124"/>
      <c r="D82" s="124"/>
      <c r="E82" s="125"/>
      <c r="F82" s="123"/>
      <c r="G82" s="124"/>
      <c r="H82" s="124"/>
      <c r="I82" s="125"/>
      <c r="J82" s="123"/>
      <c r="K82" s="124"/>
      <c r="L82" s="124"/>
      <c r="M82" s="125"/>
      <c r="N82" s="123"/>
      <c r="O82" s="124"/>
      <c r="P82" s="124"/>
      <c r="Q82" s="279"/>
      <c r="R82" s="270"/>
    </row>
    <row r="83" spans="1:18" s="264" customFormat="1" x14ac:dyDescent="0.15">
      <c r="A83" s="278" t="s">
        <v>158</v>
      </c>
      <c r="B83" s="76"/>
      <c r="C83" s="106">
        <v>38</v>
      </c>
      <c r="D83" s="106"/>
      <c r="E83" s="107">
        <v>38</v>
      </c>
      <c r="F83" s="76">
        <v>1</v>
      </c>
      <c r="G83" s="106">
        <v>9</v>
      </c>
      <c r="H83" s="106">
        <v>33</v>
      </c>
      <c r="I83" s="107">
        <v>43</v>
      </c>
      <c r="J83" s="76">
        <v>10</v>
      </c>
      <c r="K83" s="106">
        <v>2</v>
      </c>
      <c r="L83" s="106"/>
      <c r="M83" s="107">
        <v>12</v>
      </c>
      <c r="N83" s="76">
        <v>4</v>
      </c>
      <c r="O83" s="106">
        <v>8</v>
      </c>
      <c r="P83" s="106"/>
      <c r="Q83" s="275">
        <f>SUM(N83:P83)</f>
        <v>12</v>
      </c>
      <c r="R83" s="274">
        <f>E83+I83+M83+Q83</f>
        <v>105</v>
      </c>
    </row>
    <row r="84" spans="1:18" s="264" customFormat="1" x14ac:dyDescent="0.15">
      <c r="A84" s="278" t="s">
        <v>157</v>
      </c>
      <c r="B84" s="76"/>
      <c r="C84" s="106">
        <v>34</v>
      </c>
      <c r="D84" s="106">
        <v>1</v>
      </c>
      <c r="E84" s="107">
        <v>35</v>
      </c>
      <c r="F84" s="76"/>
      <c r="G84" s="106">
        <v>9</v>
      </c>
      <c r="H84" s="106">
        <v>38</v>
      </c>
      <c r="I84" s="107">
        <v>47</v>
      </c>
      <c r="J84" s="76">
        <v>2</v>
      </c>
      <c r="K84" s="106">
        <v>1</v>
      </c>
      <c r="L84" s="106"/>
      <c r="M84" s="107">
        <v>3</v>
      </c>
      <c r="N84" s="76">
        <v>2</v>
      </c>
      <c r="O84" s="106"/>
      <c r="P84" s="106">
        <v>1</v>
      </c>
      <c r="Q84" s="275">
        <f>SUM(N84:P84)</f>
        <v>3</v>
      </c>
      <c r="R84" s="274">
        <f>E84+I84+M84+Q84</f>
        <v>88</v>
      </c>
    </row>
    <row r="85" spans="1:18" s="264" customFormat="1" x14ac:dyDescent="0.15">
      <c r="A85" s="278" t="s">
        <v>156</v>
      </c>
      <c r="B85" s="76"/>
      <c r="C85" s="106">
        <v>11</v>
      </c>
      <c r="D85" s="106"/>
      <c r="E85" s="107">
        <v>11</v>
      </c>
      <c r="F85" s="76">
        <v>1</v>
      </c>
      <c r="G85" s="106">
        <v>4</v>
      </c>
      <c r="H85" s="106">
        <v>13</v>
      </c>
      <c r="I85" s="107">
        <v>18</v>
      </c>
      <c r="J85" s="76">
        <v>2</v>
      </c>
      <c r="K85" s="106">
        <v>1</v>
      </c>
      <c r="L85" s="106">
        <v>1</v>
      </c>
      <c r="M85" s="107">
        <v>4</v>
      </c>
      <c r="N85" s="76">
        <v>2</v>
      </c>
      <c r="O85" s="106"/>
      <c r="P85" s="106"/>
      <c r="Q85" s="275">
        <f>SUM(N85:P85)</f>
        <v>2</v>
      </c>
      <c r="R85" s="274">
        <f>E85+I85+M85+Q85</f>
        <v>35</v>
      </c>
    </row>
    <row r="86" spans="1:18" s="264" customFormat="1" x14ac:dyDescent="0.15">
      <c r="A86" s="278" t="s">
        <v>155</v>
      </c>
      <c r="B86" s="76">
        <v>1</v>
      </c>
      <c r="C86" s="106">
        <v>20</v>
      </c>
      <c r="D86" s="106">
        <v>1</v>
      </c>
      <c r="E86" s="107">
        <v>22</v>
      </c>
      <c r="F86" s="76">
        <v>1</v>
      </c>
      <c r="G86" s="106">
        <v>4</v>
      </c>
      <c r="H86" s="106">
        <v>17</v>
      </c>
      <c r="I86" s="107">
        <v>22</v>
      </c>
      <c r="J86" s="76">
        <v>5</v>
      </c>
      <c r="K86" s="106">
        <v>3</v>
      </c>
      <c r="L86" s="106">
        <v>2</v>
      </c>
      <c r="M86" s="107">
        <v>10</v>
      </c>
      <c r="N86" s="76">
        <v>2</v>
      </c>
      <c r="O86" s="106">
        <v>6</v>
      </c>
      <c r="P86" s="106">
        <v>3</v>
      </c>
      <c r="Q86" s="275">
        <f>SUM(N86:P86)</f>
        <v>11</v>
      </c>
      <c r="R86" s="274">
        <f>E86+I86+M86+Q86</f>
        <v>65</v>
      </c>
    </row>
    <row r="87" spans="1:18" s="264" customFormat="1" x14ac:dyDescent="0.15">
      <c r="A87" s="278" t="s">
        <v>154</v>
      </c>
      <c r="B87" s="76"/>
      <c r="C87" s="106"/>
      <c r="D87" s="106">
        <v>1</v>
      </c>
      <c r="E87" s="107">
        <v>1</v>
      </c>
      <c r="F87" s="76">
        <v>3</v>
      </c>
      <c r="G87" s="106"/>
      <c r="H87" s="106">
        <v>1</v>
      </c>
      <c r="I87" s="107">
        <v>4</v>
      </c>
      <c r="J87" s="76"/>
      <c r="K87" s="106">
        <v>11</v>
      </c>
      <c r="L87" s="106"/>
      <c r="M87" s="107">
        <v>11</v>
      </c>
      <c r="N87" s="76">
        <v>1</v>
      </c>
      <c r="O87" s="106"/>
      <c r="P87" s="106"/>
      <c r="Q87" s="275">
        <f>SUM(N87:P87)</f>
        <v>1</v>
      </c>
      <c r="R87" s="274">
        <f>E87+I87+M87+Q87</f>
        <v>17</v>
      </c>
    </row>
    <row r="88" spans="1:18" s="264" customFormat="1" x14ac:dyDescent="0.15">
      <c r="A88" s="278" t="s">
        <v>153</v>
      </c>
      <c r="B88" s="76">
        <v>6</v>
      </c>
      <c r="C88" s="106">
        <v>12</v>
      </c>
      <c r="D88" s="106">
        <v>1</v>
      </c>
      <c r="E88" s="107">
        <v>19</v>
      </c>
      <c r="F88" s="76"/>
      <c r="G88" s="106">
        <v>14</v>
      </c>
      <c r="H88" s="106"/>
      <c r="I88" s="107">
        <v>14</v>
      </c>
      <c r="J88" s="76">
        <v>2</v>
      </c>
      <c r="K88" s="106">
        <v>11</v>
      </c>
      <c r="L88" s="106">
        <v>2</v>
      </c>
      <c r="M88" s="107">
        <v>15</v>
      </c>
      <c r="N88" s="76"/>
      <c r="O88" s="106"/>
      <c r="P88" s="106"/>
      <c r="Q88" s="275">
        <f>SUM(N88:P88)</f>
        <v>0</v>
      </c>
      <c r="R88" s="274">
        <f>E88+I88+M88+Q88</f>
        <v>48</v>
      </c>
    </row>
    <row r="89" spans="1:18" s="264" customFormat="1" x14ac:dyDescent="0.15">
      <c r="A89" s="278" t="s">
        <v>152</v>
      </c>
      <c r="B89" s="76"/>
      <c r="C89" s="106">
        <v>20</v>
      </c>
      <c r="D89" s="106"/>
      <c r="E89" s="107">
        <v>20</v>
      </c>
      <c r="F89" s="76">
        <v>2</v>
      </c>
      <c r="G89" s="106">
        <v>11</v>
      </c>
      <c r="H89" s="106"/>
      <c r="I89" s="107">
        <v>13</v>
      </c>
      <c r="J89" s="76"/>
      <c r="K89" s="106"/>
      <c r="L89" s="106">
        <v>1</v>
      </c>
      <c r="M89" s="107">
        <v>1</v>
      </c>
      <c r="N89" s="76"/>
      <c r="O89" s="106"/>
      <c r="P89" s="106"/>
      <c r="Q89" s="275">
        <f>SUM(N89:P89)</f>
        <v>0</v>
      </c>
      <c r="R89" s="274">
        <f>E89+I89+M89+Q89</f>
        <v>34</v>
      </c>
    </row>
    <row r="90" spans="1:18" s="264" customFormat="1" ht="14" thickBot="1" x14ac:dyDescent="0.2">
      <c r="A90" s="278" t="s">
        <v>151</v>
      </c>
      <c r="B90" s="76">
        <v>8</v>
      </c>
      <c r="C90" s="106"/>
      <c r="D90" s="106"/>
      <c r="E90" s="107">
        <v>8</v>
      </c>
      <c r="F90" s="76">
        <v>4</v>
      </c>
      <c r="G90" s="106">
        <v>9</v>
      </c>
      <c r="H90" s="106"/>
      <c r="I90" s="107">
        <v>13</v>
      </c>
      <c r="J90" s="76"/>
      <c r="K90" s="106">
        <v>2</v>
      </c>
      <c r="L90" s="106"/>
      <c r="M90" s="107">
        <v>2</v>
      </c>
      <c r="N90" s="76">
        <v>4</v>
      </c>
      <c r="O90" s="106">
        <v>1</v>
      </c>
      <c r="P90" s="106"/>
      <c r="Q90" s="275">
        <f>SUM(N90:P90)</f>
        <v>5</v>
      </c>
      <c r="R90" s="274">
        <f>E90+I90+M90+Q90</f>
        <v>28</v>
      </c>
    </row>
    <row r="91" spans="1:18" s="264" customFormat="1" ht="14" hidden="1" thickBot="1" x14ac:dyDescent="0.2">
      <c r="A91" s="262"/>
      <c r="B91" s="148"/>
      <c r="C91" s="149"/>
      <c r="D91" s="149"/>
      <c r="E91" s="150"/>
      <c r="F91" s="148"/>
      <c r="G91" s="149"/>
      <c r="H91" s="149"/>
      <c r="I91" s="150"/>
      <c r="J91" s="148"/>
      <c r="K91" s="149"/>
      <c r="L91" s="149"/>
      <c r="M91" s="150"/>
      <c r="N91" s="148"/>
      <c r="O91" s="149"/>
      <c r="P91" s="149"/>
      <c r="Q91" s="271"/>
      <c r="R91" s="266"/>
    </row>
    <row r="92" spans="1:18" s="264" customFormat="1" ht="14" hidden="1" thickBot="1" x14ac:dyDescent="0.2">
      <c r="A92" s="262" t="s">
        <v>219</v>
      </c>
      <c r="B92" s="148">
        <v>1</v>
      </c>
      <c r="C92" s="149">
        <v>103</v>
      </c>
      <c r="D92" s="149">
        <v>2</v>
      </c>
      <c r="E92" s="150">
        <v>106</v>
      </c>
      <c r="F92" s="148">
        <v>6</v>
      </c>
      <c r="G92" s="149">
        <v>26</v>
      </c>
      <c r="H92" s="149">
        <v>102</v>
      </c>
      <c r="I92" s="150">
        <v>130</v>
      </c>
      <c r="J92" s="148">
        <v>19</v>
      </c>
      <c r="K92" s="149">
        <v>29</v>
      </c>
      <c r="L92" s="149">
        <v>3</v>
      </c>
      <c r="M92" s="150">
        <v>29</v>
      </c>
      <c r="N92" s="148">
        <v>11</v>
      </c>
      <c r="O92" s="149">
        <v>14</v>
      </c>
      <c r="P92" s="149">
        <v>4</v>
      </c>
      <c r="Q92" s="271">
        <f>SUM(Q83:Q86)</f>
        <v>28</v>
      </c>
      <c r="R92" s="265">
        <f>SUM(R83:R86)</f>
        <v>293</v>
      </c>
    </row>
    <row r="93" spans="1:18" s="264" customFormat="1" ht="14" hidden="1" thickBot="1" x14ac:dyDescent="0.2">
      <c r="A93" s="262" t="s">
        <v>218</v>
      </c>
      <c r="B93" s="148">
        <v>1</v>
      </c>
      <c r="C93" s="149">
        <v>65</v>
      </c>
      <c r="D93" s="149">
        <v>3</v>
      </c>
      <c r="E93" s="150">
        <v>69</v>
      </c>
      <c r="F93" s="148">
        <v>5</v>
      </c>
      <c r="G93" s="149">
        <v>17</v>
      </c>
      <c r="H93" s="149">
        <v>69</v>
      </c>
      <c r="I93" s="150">
        <v>91</v>
      </c>
      <c r="J93" s="148">
        <v>9</v>
      </c>
      <c r="K93" s="149">
        <v>16</v>
      </c>
      <c r="L93" s="149">
        <v>3</v>
      </c>
      <c r="M93" s="150">
        <v>28</v>
      </c>
      <c r="N93" s="148">
        <v>7</v>
      </c>
      <c r="O93" s="149">
        <v>6</v>
      </c>
      <c r="P93" s="149">
        <v>4</v>
      </c>
      <c r="Q93" s="271">
        <f>SUM(Q84:Q87)</f>
        <v>17</v>
      </c>
      <c r="R93" s="265">
        <f>SUM(R84:R87)</f>
        <v>205</v>
      </c>
    </row>
    <row r="94" spans="1:18" s="264" customFormat="1" ht="14" hidden="1" thickBot="1" x14ac:dyDescent="0.2">
      <c r="A94" s="262" t="s">
        <v>217</v>
      </c>
      <c r="B94" s="148">
        <v>7</v>
      </c>
      <c r="C94" s="149">
        <v>43</v>
      </c>
      <c r="D94" s="149">
        <v>3</v>
      </c>
      <c r="E94" s="150">
        <v>53</v>
      </c>
      <c r="F94" s="148">
        <v>5</v>
      </c>
      <c r="G94" s="149">
        <v>22</v>
      </c>
      <c r="H94" s="149">
        <v>31</v>
      </c>
      <c r="I94" s="150">
        <v>58</v>
      </c>
      <c r="J94" s="148">
        <v>9</v>
      </c>
      <c r="K94" s="149">
        <v>26</v>
      </c>
      <c r="L94" s="149">
        <v>5</v>
      </c>
      <c r="M94" s="150">
        <v>40</v>
      </c>
      <c r="N94" s="148">
        <v>5</v>
      </c>
      <c r="O94" s="149">
        <v>6</v>
      </c>
      <c r="P94" s="149">
        <v>3</v>
      </c>
      <c r="Q94" s="271">
        <f>SUM(Q85:Q88)</f>
        <v>14</v>
      </c>
      <c r="R94" s="265">
        <f>SUM(R85:R88)</f>
        <v>165</v>
      </c>
    </row>
    <row r="95" spans="1:18" s="264" customFormat="1" ht="14" hidden="1" thickBot="1" x14ac:dyDescent="0.2">
      <c r="A95" s="262" t="s">
        <v>216</v>
      </c>
      <c r="B95" s="148">
        <v>7</v>
      </c>
      <c r="C95" s="149">
        <v>52</v>
      </c>
      <c r="D95" s="149">
        <v>3</v>
      </c>
      <c r="E95" s="150">
        <v>62</v>
      </c>
      <c r="F95" s="148">
        <v>6</v>
      </c>
      <c r="G95" s="149">
        <v>29</v>
      </c>
      <c r="H95" s="149">
        <v>18</v>
      </c>
      <c r="I95" s="150">
        <v>53</v>
      </c>
      <c r="J95" s="148">
        <v>7</v>
      </c>
      <c r="K95" s="149">
        <v>25</v>
      </c>
      <c r="L95" s="149">
        <v>5</v>
      </c>
      <c r="M95" s="150">
        <v>37</v>
      </c>
      <c r="N95" s="148">
        <v>3</v>
      </c>
      <c r="O95" s="149">
        <v>6</v>
      </c>
      <c r="P95" s="149">
        <v>3</v>
      </c>
      <c r="Q95" s="271">
        <f>SUM(Q86:Q89)</f>
        <v>12</v>
      </c>
      <c r="R95" s="265">
        <f>SUM(R86:R89)</f>
        <v>164</v>
      </c>
    </row>
    <row r="96" spans="1:18" s="264" customFormat="1" ht="14" hidden="1" thickBot="1" x14ac:dyDescent="0.2">
      <c r="A96" s="261" t="s">
        <v>215</v>
      </c>
      <c r="B96" s="164">
        <v>14</v>
      </c>
      <c r="C96" s="165">
        <v>32</v>
      </c>
      <c r="D96" s="165">
        <v>2</v>
      </c>
      <c r="E96" s="166">
        <v>48</v>
      </c>
      <c r="F96" s="164">
        <v>9</v>
      </c>
      <c r="G96" s="165">
        <v>34</v>
      </c>
      <c r="H96" s="165">
        <v>1</v>
      </c>
      <c r="I96" s="166">
        <v>44</v>
      </c>
      <c r="J96" s="164">
        <v>2</v>
      </c>
      <c r="K96" s="165">
        <v>24</v>
      </c>
      <c r="L96" s="165">
        <v>3</v>
      </c>
      <c r="M96" s="166">
        <v>29</v>
      </c>
      <c r="N96" s="164">
        <v>5</v>
      </c>
      <c r="O96" s="165">
        <v>1</v>
      </c>
      <c r="P96" s="165">
        <v>0</v>
      </c>
      <c r="Q96" s="267">
        <f>SUM(Q87:Q90)</f>
        <v>6</v>
      </c>
      <c r="R96" s="265">
        <f>SUM(R87:R90)</f>
        <v>127</v>
      </c>
    </row>
    <row r="97" spans="1:18" x14ac:dyDescent="0.15">
      <c r="A97" s="263"/>
      <c r="B97" s="86"/>
      <c r="C97" s="87"/>
      <c r="D97" s="87"/>
      <c r="E97" s="88"/>
      <c r="F97" s="86"/>
      <c r="G97" s="87"/>
      <c r="H97" s="87"/>
      <c r="I97" s="88"/>
      <c r="J97" s="86"/>
      <c r="K97" s="87"/>
      <c r="L97" s="87"/>
      <c r="M97" s="88"/>
      <c r="N97" s="86"/>
      <c r="O97" s="87"/>
      <c r="P97" s="87"/>
      <c r="Q97" s="88"/>
      <c r="R97" s="135"/>
    </row>
    <row r="98" spans="1:18" x14ac:dyDescent="0.15">
      <c r="A98" s="262" t="s">
        <v>214</v>
      </c>
      <c r="B98" s="89">
        <v>15</v>
      </c>
      <c r="C98" s="90">
        <v>135</v>
      </c>
      <c r="D98" s="90">
        <v>4</v>
      </c>
      <c r="E98" s="91">
        <v>154</v>
      </c>
      <c r="F98" s="89">
        <v>12</v>
      </c>
      <c r="G98" s="90">
        <v>60</v>
      </c>
      <c r="H98" s="90">
        <v>102</v>
      </c>
      <c r="I98" s="91">
        <v>174</v>
      </c>
      <c r="J98" s="89">
        <v>21</v>
      </c>
      <c r="K98" s="90">
        <v>31</v>
      </c>
      <c r="L98" s="90">
        <v>6</v>
      </c>
      <c r="M98" s="91">
        <v>58</v>
      </c>
      <c r="N98" s="89">
        <v>15</v>
      </c>
      <c r="O98" s="90">
        <v>15</v>
      </c>
      <c r="P98" s="90">
        <v>4</v>
      </c>
      <c r="Q98" s="91">
        <f>SUM(Q83:Q90)</f>
        <v>34</v>
      </c>
      <c r="R98" s="133">
        <f>SUM(R83:R90)</f>
        <v>420</v>
      </c>
    </row>
    <row r="99" spans="1:18" x14ac:dyDescent="0.15">
      <c r="A99" s="262" t="s">
        <v>10</v>
      </c>
      <c r="B99" s="89">
        <v>14</v>
      </c>
      <c r="C99" s="90">
        <v>103</v>
      </c>
      <c r="D99" s="90">
        <v>3</v>
      </c>
      <c r="E99" s="91">
        <v>106</v>
      </c>
      <c r="F99" s="89">
        <v>9</v>
      </c>
      <c r="G99" s="90">
        <v>34</v>
      </c>
      <c r="H99" s="90">
        <v>102</v>
      </c>
      <c r="I99" s="91">
        <v>130</v>
      </c>
      <c r="J99" s="89">
        <v>19</v>
      </c>
      <c r="K99" s="90">
        <v>29</v>
      </c>
      <c r="L99" s="90">
        <v>5</v>
      </c>
      <c r="M99" s="91">
        <v>40</v>
      </c>
      <c r="N99" s="89">
        <v>11</v>
      </c>
      <c r="O99" s="90">
        <v>14</v>
      </c>
      <c r="P99" s="90">
        <v>4</v>
      </c>
      <c r="Q99" s="91">
        <f>MAX(Q92:Q96)</f>
        <v>28</v>
      </c>
      <c r="R99" s="133">
        <f>MAX(R92:R96)</f>
        <v>293</v>
      </c>
    </row>
    <row r="100" spans="1:18" x14ac:dyDescent="0.15">
      <c r="A100" s="262" t="s">
        <v>11</v>
      </c>
      <c r="B100" s="89">
        <v>7.5</v>
      </c>
      <c r="C100" s="90">
        <v>67.5</v>
      </c>
      <c r="D100" s="90">
        <v>2</v>
      </c>
      <c r="E100" s="91">
        <v>77</v>
      </c>
      <c r="F100" s="89">
        <v>6</v>
      </c>
      <c r="G100" s="90">
        <v>30</v>
      </c>
      <c r="H100" s="90">
        <v>51</v>
      </c>
      <c r="I100" s="91">
        <v>87</v>
      </c>
      <c r="J100" s="89">
        <v>10.5</v>
      </c>
      <c r="K100" s="90">
        <v>15.5</v>
      </c>
      <c r="L100" s="90">
        <v>3</v>
      </c>
      <c r="M100" s="91">
        <v>29</v>
      </c>
      <c r="N100" s="89">
        <v>7.5</v>
      </c>
      <c r="O100" s="90">
        <v>7.5</v>
      </c>
      <c r="P100" s="90">
        <v>2</v>
      </c>
      <c r="Q100" s="91">
        <f>SUM(Q83:Q90)/2</f>
        <v>17</v>
      </c>
      <c r="R100" s="133">
        <f>SUM(R83:R90)/2</f>
        <v>210</v>
      </c>
    </row>
    <row r="101" spans="1:18" ht="14" thickBot="1" x14ac:dyDescent="0.2">
      <c r="A101" s="261"/>
      <c r="B101" s="92"/>
      <c r="C101" s="93"/>
      <c r="D101" s="93"/>
      <c r="E101" s="94"/>
      <c r="F101" s="92"/>
      <c r="G101" s="93"/>
      <c r="H101" s="93"/>
      <c r="I101" s="94"/>
      <c r="J101" s="92"/>
      <c r="K101" s="93"/>
      <c r="L101" s="93"/>
      <c r="M101" s="94"/>
      <c r="N101" s="92"/>
      <c r="O101" s="93"/>
      <c r="P101" s="93"/>
      <c r="Q101" s="94"/>
      <c r="R101" s="95"/>
    </row>
    <row r="102" spans="1:18" x14ac:dyDescent="0.15">
      <c r="A102" s="284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96"/>
    </row>
    <row r="103" spans="1:18" ht="14" thickBot="1" x14ac:dyDescent="0.2">
      <c r="A103" s="28"/>
      <c r="B103" s="97" t="str">
        <f>Upland_Glenmore!B103</f>
        <v>Thursday 3 March 2016</v>
      </c>
      <c r="C103" s="96"/>
      <c r="D103" s="98"/>
      <c r="E103" s="96"/>
      <c r="F103" s="96"/>
      <c r="G103" s="96"/>
      <c r="H103" s="97" t="s">
        <v>201</v>
      </c>
      <c r="I103" s="96"/>
      <c r="J103" s="96"/>
      <c r="K103" s="96"/>
      <c r="L103" s="96"/>
      <c r="M103" s="96"/>
      <c r="N103" s="96"/>
      <c r="O103" s="96"/>
      <c r="P103" s="96"/>
      <c r="Q103" s="96"/>
      <c r="R103" s="96"/>
    </row>
    <row r="104" spans="1:18" x14ac:dyDescent="0.15">
      <c r="A104" s="39"/>
      <c r="B104" s="102" t="s">
        <v>2</v>
      </c>
      <c r="C104" s="103"/>
      <c r="D104" s="103"/>
      <c r="E104" s="104"/>
      <c r="F104" s="102" t="s">
        <v>3</v>
      </c>
      <c r="G104" s="103"/>
      <c r="H104" s="103"/>
      <c r="I104" s="104"/>
      <c r="J104" s="102" t="s">
        <v>4</v>
      </c>
      <c r="K104" s="103"/>
      <c r="L104" s="103"/>
      <c r="M104" s="104"/>
      <c r="N104" s="102" t="s">
        <v>5</v>
      </c>
      <c r="O104" s="103"/>
      <c r="P104" s="103"/>
      <c r="Q104" s="104"/>
      <c r="R104" s="135" t="s">
        <v>35</v>
      </c>
    </row>
    <row r="105" spans="1:18" s="264" customFormat="1" ht="14" thickBot="1" x14ac:dyDescent="0.2">
      <c r="A105" s="42"/>
      <c r="B105" s="108"/>
      <c r="C105" s="109" t="s">
        <v>15</v>
      </c>
      <c r="D105" s="110"/>
      <c r="E105" s="111"/>
      <c r="F105" s="108"/>
      <c r="G105" s="109" t="s">
        <v>13</v>
      </c>
      <c r="H105" s="110"/>
      <c r="I105" s="111"/>
      <c r="J105" s="108"/>
      <c r="K105" s="109" t="s">
        <v>14</v>
      </c>
      <c r="L105" s="110"/>
      <c r="M105" s="111"/>
      <c r="N105" s="108"/>
      <c r="O105" s="109" t="s">
        <v>16</v>
      </c>
      <c r="P105" s="110"/>
      <c r="Q105" s="281"/>
      <c r="R105" s="270"/>
    </row>
    <row r="106" spans="1:18" s="48" customFormat="1" ht="11" x14ac:dyDescent="0.15">
      <c r="A106" s="45"/>
      <c r="B106" s="116" t="s">
        <v>6</v>
      </c>
      <c r="C106" s="117" t="s">
        <v>7</v>
      </c>
      <c r="D106" s="117" t="s">
        <v>8</v>
      </c>
      <c r="E106" s="118" t="s">
        <v>9</v>
      </c>
      <c r="F106" s="116" t="s">
        <v>6</v>
      </c>
      <c r="G106" s="117" t="s">
        <v>7</v>
      </c>
      <c r="H106" s="117" t="s">
        <v>8</v>
      </c>
      <c r="I106" s="118" t="s">
        <v>9</v>
      </c>
      <c r="J106" s="116" t="s">
        <v>6</v>
      </c>
      <c r="K106" s="117" t="s">
        <v>7</v>
      </c>
      <c r="L106" s="117" t="s">
        <v>8</v>
      </c>
      <c r="M106" s="118" t="s">
        <v>9</v>
      </c>
      <c r="N106" s="116" t="s">
        <v>6</v>
      </c>
      <c r="O106" s="117" t="s">
        <v>7</v>
      </c>
      <c r="P106" s="117" t="s">
        <v>8</v>
      </c>
      <c r="Q106" s="118" t="s">
        <v>9</v>
      </c>
      <c r="R106" s="138"/>
    </row>
    <row r="107" spans="1:18" s="264" customFormat="1" x14ac:dyDescent="0.15">
      <c r="A107" s="42"/>
      <c r="B107" s="123"/>
      <c r="C107" s="124"/>
      <c r="D107" s="124"/>
      <c r="E107" s="125"/>
      <c r="F107" s="123"/>
      <c r="G107" s="124"/>
      <c r="H107" s="124"/>
      <c r="I107" s="125"/>
      <c r="J107" s="123"/>
      <c r="K107" s="124"/>
      <c r="L107" s="124"/>
      <c r="M107" s="125"/>
      <c r="N107" s="123"/>
      <c r="O107" s="124"/>
      <c r="P107" s="124"/>
      <c r="Q107" s="279"/>
      <c r="R107" s="270"/>
    </row>
    <row r="108" spans="1:18" s="264" customFormat="1" x14ac:dyDescent="0.15">
      <c r="A108" s="278" t="s">
        <v>158</v>
      </c>
      <c r="B108" s="76"/>
      <c r="C108" s="106">
        <v>10</v>
      </c>
      <c r="D108" s="106"/>
      <c r="E108" s="107">
        <v>10</v>
      </c>
      <c r="F108" s="76"/>
      <c r="G108" s="106">
        <v>3</v>
      </c>
      <c r="H108" s="106">
        <v>16</v>
      </c>
      <c r="I108" s="107">
        <v>19</v>
      </c>
      <c r="J108" s="76">
        <v>5</v>
      </c>
      <c r="K108" s="106"/>
      <c r="L108" s="106">
        <v>1</v>
      </c>
      <c r="M108" s="107">
        <v>6</v>
      </c>
      <c r="N108" s="76">
        <v>2</v>
      </c>
      <c r="O108" s="106">
        <v>3</v>
      </c>
      <c r="P108" s="106"/>
      <c r="Q108" s="275">
        <f>SUM(N108:P108)</f>
        <v>5</v>
      </c>
      <c r="R108" s="274">
        <f>E108+I108+M108+Q108</f>
        <v>40</v>
      </c>
    </row>
    <row r="109" spans="1:18" s="264" customFormat="1" x14ac:dyDescent="0.15">
      <c r="A109" s="278" t="s">
        <v>157</v>
      </c>
      <c r="B109" s="76">
        <v>1</v>
      </c>
      <c r="C109" s="106">
        <v>10</v>
      </c>
      <c r="D109" s="106"/>
      <c r="E109" s="107">
        <v>11</v>
      </c>
      <c r="F109" s="76">
        <v>1</v>
      </c>
      <c r="G109" s="106">
        <v>3</v>
      </c>
      <c r="H109" s="106">
        <v>16</v>
      </c>
      <c r="I109" s="107">
        <v>20</v>
      </c>
      <c r="J109" s="76">
        <v>2</v>
      </c>
      <c r="K109" s="106">
        <v>1</v>
      </c>
      <c r="L109" s="106"/>
      <c r="M109" s="107">
        <v>3</v>
      </c>
      <c r="N109" s="76"/>
      <c r="O109" s="106">
        <v>7</v>
      </c>
      <c r="P109" s="106">
        <v>1</v>
      </c>
      <c r="Q109" s="275">
        <f>SUM(N109:P109)</f>
        <v>8</v>
      </c>
      <c r="R109" s="274">
        <f>E109+I109+M109+Q109</f>
        <v>42</v>
      </c>
    </row>
    <row r="110" spans="1:18" s="264" customFormat="1" x14ac:dyDescent="0.15">
      <c r="A110" s="278" t="s">
        <v>156</v>
      </c>
      <c r="B110" s="76">
        <v>2</v>
      </c>
      <c r="C110" s="106">
        <v>17</v>
      </c>
      <c r="D110" s="106"/>
      <c r="E110" s="107">
        <v>19</v>
      </c>
      <c r="F110" s="76">
        <v>1</v>
      </c>
      <c r="G110" s="106">
        <v>6</v>
      </c>
      <c r="H110" s="106">
        <v>10</v>
      </c>
      <c r="I110" s="107">
        <v>17</v>
      </c>
      <c r="J110" s="76">
        <v>6</v>
      </c>
      <c r="K110" s="106"/>
      <c r="L110" s="106"/>
      <c r="M110" s="107">
        <v>6</v>
      </c>
      <c r="N110" s="76"/>
      <c r="O110" s="106">
        <v>5</v>
      </c>
      <c r="P110" s="106">
        <v>11</v>
      </c>
      <c r="Q110" s="275">
        <f>SUM(N110:P110)</f>
        <v>16</v>
      </c>
      <c r="R110" s="274">
        <f>E110+I110+M110+Q110</f>
        <v>58</v>
      </c>
    </row>
    <row r="111" spans="1:18" s="264" customFormat="1" x14ac:dyDescent="0.15">
      <c r="A111" s="278" t="s">
        <v>155</v>
      </c>
      <c r="B111" s="76">
        <v>2</v>
      </c>
      <c r="C111" s="106">
        <v>19</v>
      </c>
      <c r="D111" s="106">
        <v>1</v>
      </c>
      <c r="E111" s="107">
        <v>22</v>
      </c>
      <c r="F111" s="76"/>
      <c r="G111" s="106">
        <v>1</v>
      </c>
      <c r="H111" s="106">
        <v>27</v>
      </c>
      <c r="I111" s="107">
        <v>28</v>
      </c>
      <c r="J111" s="76">
        <v>1</v>
      </c>
      <c r="K111" s="106"/>
      <c r="L111" s="106"/>
      <c r="M111" s="107">
        <v>1</v>
      </c>
      <c r="N111" s="76">
        <v>2</v>
      </c>
      <c r="O111" s="106">
        <v>2</v>
      </c>
      <c r="P111" s="106"/>
      <c r="Q111" s="275">
        <f>SUM(N111:P111)</f>
        <v>4</v>
      </c>
      <c r="R111" s="274">
        <f>E111+I111+M111+Q111</f>
        <v>55</v>
      </c>
    </row>
    <row r="112" spans="1:18" s="264" customFormat="1" x14ac:dyDescent="0.15">
      <c r="A112" s="278" t="s">
        <v>154</v>
      </c>
      <c r="B112" s="76"/>
      <c r="C112" s="106">
        <v>23</v>
      </c>
      <c r="D112" s="106">
        <v>2</v>
      </c>
      <c r="E112" s="107">
        <v>25</v>
      </c>
      <c r="F112" s="76">
        <v>2</v>
      </c>
      <c r="G112" s="106">
        <v>5</v>
      </c>
      <c r="H112" s="106">
        <v>17</v>
      </c>
      <c r="I112" s="107">
        <v>24</v>
      </c>
      <c r="J112" s="76">
        <v>2</v>
      </c>
      <c r="K112" s="106">
        <v>2</v>
      </c>
      <c r="L112" s="106"/>
      <c r="M112" s="107">
        <v>4</v>
      </c>
      <c r="N112" s="76">
        <v>3</v>
      </c>
      <c r="O112" s="106">
        <v>6</v>
      </c>
      <c r="P112" s="106">
        <v>2</v>
      </c>
      <c r="Q112" s="275">
        <f>SUM(N112:P112)</f>
        <v>11</v>
      </c>
      <c r="R112" s="274">
        <f>E112+I112+M112+Q112</f>
        <v>64</v>
      </c>
    </row>
    <row r="113" spans="1:18" s="264" customFormat="1" x14ac:dyDescent="0.15">
      <c r="A113" s="278" t="s">
        <v>153</v>
      </c>
      <c r="B113" s="76">
        <v>1</v>
      </c>
      <c r="C113" s="106">
        <v>14</v>
      </c>
      <c r="D113" s="106"/>
      <c r="E113" s="107">
        <v>15</v>
      </c>
      <c r="F113" s="76">
        <v>2</v>
      </c>
      <c r="G113" s="106">
        <v>5</v>
      </c>
      <c r="H113" s="106">
        <v>11</v>
      </c>
      <c r="I113" s="107">
        <v>18</v>
      </c>
      <c r="J113" s="76">
        <v>2</v>
      </c>
      <c r="K113" s="106">
        <v>2</v>
      </c>
      <c r="L113" s="106"/>
      <c r="M113" s="107">
        <v>4</v>
      </c>
      <c r="N113" s="76"/>
      <c r="O113" s="106">
        <v>1</v>
      </c>
      <c r="P113" s="106"/>
      <c r="Q113" s="275">
        <f>SUM(N113:P113)</f>
        <v>1</v>
      </c>
      <c r="R113" s="274">
        <f>E113+I113+M113+Q113</f>
        <v>38</v>
      </c>
    </row>
    <row r="114" spans="1:18" s="264" customFormat="1" x14ac:dyDescent="0.15">
      <c r="A114" s="278" t="s">
        <v>152</v>
      </c>
      <c r="B114" s="76">
        <v>1</v>
      </c>
      <c r="C114" s="106">
        <v>9</v>
      </c>
      <c r="D114" s="106"/>
      <c r="E114" s="107">
        <v>10</v>
      </c>
      <c r="F114" s="76"/>
      <c r="G114" s="106">
        <v>5</v>
      </c>
      <c r="H114" s="106">
        <v>7</v>
      </c>
      <c r="I114" s="107">
        <v>12</v>
      </c>
      <c r="J114" s="76">
        <v>4</v>
      </c>
      <c r="K114" s="106">
        <v>1</v>
      </c>
      <c r="L114" s="106"/>
      <c r="M114" s="107">
        <v>5</v>
      </c>
      <c r="N114" s="76">
        <v>1</v>
      </c>
      <c r="O114" s="106">
        <v>1</v>
      </c>
      <c r="P114" s="106">
        <v>11</v>
      </c>
      <c r="Q114" s="275">
        <f>SUM(N114:P114)</f>
        <v>13</v>
      </c>
      <c r="R114" s="274">
        <f>E114+I114+M114+Q114</f>
        <v>40</v>
      </c>
    </row>
    <row r="115" spans="1:18" s="264" customFormat="1" ht="14" thickBot="1" x14ac:dyDescent="0.2">
      <c r="A115" s="278" t="s">
        <v>151</v>
      </c>
      <c r="B115" s="76">
        <v>1</v>
      </c>
      <c r="C115" s="106">
        <v>5</v>
      </c>
      <c r="D115" s="106"/>
      <c r="E115" s="107">
        <v>6</v>
      </c>
      <c r="F115" s="76"/>
      <c r="G115" s="106">
        <v>2</v>
      </c>
      <c r="H115" s="106">
        <v>10</v>
      </c>
      <c r="I115" s="107">
        <v>12</v>
      </c>
      <c r="J115" s="76">
        <v>6</v>
      </c>
      <c r="K115" s="106">
        <v>6</v>
      </c>
      <c r="L115" s="106"/>
      <c r="M115" s="107">
        <v>12</v>
      </c>
      <c r="N115" s="76">
        <v>2</v>
      </c>
      <c r="O115" s="106">
        <v>4</v>
      </c>
      <c r="P115" s="106">
        <v>1</v>
      </c>
      <c r="Q115" s="275">
        <f>SUM(N115:P115)</f>
        <v>7</v>
      </c>
      <c r="R115" s="274">
        <f>E115+I115+M115+Q115</f>
        <v>37</v>
      </c>
    </row>
    <row r="116" spans="1:18" s="264" customFormat="1" ht="14" hidden="1" thickBot="1" x14ac:dyDescent="0.2">
      <c r="A116" s="262"/>
      <c r="B116" s="148"/>
      <c r="C116" s="149"/>
      <c r="D116" s="149"/>
      <c r="E116" s="150"/>
      <c r="F116" s="148"/>
      <c r="G116" s="149"/>
      <c r="H116" s="149"/>
      <c r="I116" s="150"/>
      <c r="J116" s="148"/>
      <c r="K116" s="149"/>
      <c r="L116" s="149"/>
      <c r="M116" s="150"/>
      <c r="N116" s="148"/>
      <c r="O116" s="149"/>
      <c r="P116" s="149"/>
      <c r="Q116" s="271"/>
      <c r="R116" s="266"/>
    </row>
    <row r="117" spans="1:18" s="264" customFormat="1" ht="14" hidden="1" thickBot="1" x14ac:dyDescent="0.2">
      <c r="A117" s="262" t="s">
        <v>219</v>
      </c>
      <c r="B117" s="148">
        <v>5</v>
      </c>
      <c r="C117" s="149">
        <v>107</v>
      </c>
      <c r="D117" s="149">
        <v>1</v>
      </c>
      <c r="E117" s="150">
        <v>62</v>
      </c>
      <c r="F117" s="148">
        <v>2</v>
      </c>
      <c r="G117" s="149">
        <v>30</v>
      </c>
      <c r="H117" s="149">
        <v>114</v>
      </c>
      <c r="I117" s="150">
        <v>84</v>
      </c>
      <c r="J117" s="148">
        <v>28</v>
      </c>
      <c r="K117" s="149">
        <v>1</v>
      </c>
      <c r="L117" s="149">
        <v>1</v>
      </c>
      <c r="M117" s="150">
        <v>16</v>
      </c>
      <c r="N117" s="148">
        <v>4</v>
      </c>
      <c r="O117" s="149">
        <v>29</v>
      </c>
      <c r="P117" s="149">
        <v>12</v>
      </c>
      <c r="Q117" s="271">
        <f>SUM(Q108:Q111)</f>
        <v>33</v>
      </c>
      <c r="R117" s="265">
        <f>SUM(R108:R111)</f>
        <v>195</v>
      </c>
    </row>
    <row r="118" spans="1:18" s="264" customFormat="1" ht="14" hidden="1" thickBot="1" x14ac:dyDescent="0.2">
      <c r="A118" s="262" t="s">
        <v>218</v>
      </c>
      <c r="B118" s="148">
        <v>5</v>
      </c>
      <c r="C118" s="149">
        <v>69</v>
      </c>
      <c r="D118" s="149">
        <v>3</v>
      </c>
      <c r="E118" s="150">
        <v>77</v>
      </c>
      <c r="F118" s="148">
        <v>4</v>
      </c>
      <c r="G118" s="149">
        <v>15</v>
      </c>
      <c r="H118" s="149">
        <v>70</v>
      </c>
      <c r="I118" s="150">
        <v>89</v>
      </c>
      <c r="J118" s="148">
        <v>11</v>
      </c>
      <c r="K118" s="149">
        <v>3</v>
      </c>
      <c r="L118" s="149">
        <v>0</v>
      </c>
      <c r="M118" s="150">
        <v>14</v>
      </c>
      <c r="N118" s="148">
        <v>5</v>
      </c>
      <c r="O118" s="149">
        <v>20</v>
      </c>
      <c r="P118" s="149">
        <v>14</v>
      </c>
      <c r="Q118" s="271">
        <f>SUM(Q109:Q112)</f>
        <v>39</v>
      </c>
      <c r="R118" s="265">
        <f>SUM(R109:R112)</f>
        <v>219</v>
      </c>
    </row>
    <row r="119" spans="1:18" s="264" customFormat="1" ht="14" hidden="1" thickBot="1" x14ac:dyDescent="0.2">
      <c r="A119" s="262" t="s">
        <v>217</v>
      </c>
      <c r="B119" s="148">
        <v>5</v>
      </c>
      <c r="C119" s="149">
        <v>73</v>
      </c>
      <c r="D119" s="149">
        <v>3</v>
      </c>
      <c r="E119" s="150">
        <v>81</v>
      </c>
      <c r="F119" s="148">
        <v>5</v>
      </c>
      <c r="G119" s="149">
        <v>17</v>
      </c>
      <c r="H119" s="149">
        <v>65</v>
      </c>
      <c r="I119" s="150">
        <v>87</v>
      </c>
      <c r="J119" s="148">
        <v>11</v>
      </c>
      <c r="K119" s="149">
        <v>4</v>
      </c>
      <c r="L119" s="149">
        <v>0</v>
      </c>
      <c r="M119" s="150">
        <v>15</v>
      </c>
      <c r="N119" s="148">
        <v>5</v>
      </c>
      <c r="O119" s="149">
        <v>14</v>
      </c>
      <c r="P119" s="149">
        <v>13</v>
      </c>
      <c r="Q119" s="271">
        <f>SUM(Q110:Q113)</f>
        <v>32</v>
      </c>
      <c r="R119" s="265">
        <f>SUM(R110:R113)</f>
        <v>215</v>
      </c>
    </row>
    <row r="120" spans="1:18" s="264" customFormat="1" ht="14" hidden="1" thickBot="1" x14ac:dyDescent="0.2">
      <c r="A120" s="262" t="s">
        <v>216</v>
      </c>
      <c r="B120" s="148">
        <v>4</v>
      </c>
      <c r="C120" s="149">
        <v>65</v>
      </c>
      <c r="D120" s="149">
        <v>3</v>
      </c>
      <c r="E120" s="150">
        <v>72</v>
      </c>
      <c r="F120" s="148">
        <v>4</v>
      </c>
      <c r="G120" s="149">
        <v>16</v>
      </c>
      <c r="H120" s="149">
        <v>62</v>
      </c>
      <c r="I120" s="150">
        <v>82</v>
      </c>
      <c r="J120" s="148">
        <v>9</v>
      </c>
      <c r="K120" s="149">
        <v>5</v>
      </c>
      <c r="L120" s="149">
        <v>0</v>
      </c>
      <c r="M120" s="150">
        <v>14</v>
      </c>
      <c r="N120" s="148">
        <v>6</v>
      </c>
      <c r="O120" s="149">
        <v>10</v>
      </c>
      <c r="P120" s="149">
        <v>13</v>
      </c>
      <c r="Q120" s="271">
        <f>SUM(Q111:Q114)</f>
        <v>29</v>
      </c>
      <c r="R120" s="265">
        <f>SUM(R111:R114)</f>
        <v>197</v>
      </c>
    </row>
    <row r="121" spans="1:18" s="264" customFormat="1" ht="14" hidden="1" thickBot="1" x14ac:dyDescent="0.2">
      <c r="A121" s="261" t="s">
        <v>215</v>
      </c>
      <c r="B121" s="164">
        <v>3</v>
      </c>
      <c r="C121" s="165">
        <v>51</v>
      </c>
      <c r="D121" s="165">
        <v>2</v>
      </c>
      <c r="E121" s="166">
        <v>56</v>
      </c>
      <c r="F121" s="164">
        <v>4</v>
      </c>
      <c r="G121" s="165">
        <v>17</v>
      </c>
      <c r="H121" s="165">
        <v>45</v>
      </c>
      <c r="I121" s="166">
        <v>66</v>
      </c>
      <c r="J121" s="164">
        <v>14</v>
      </c>
      <c r="K121" s="165">
        <v>11</v>
      </c>
      <c r="L121" s="165">
        <v>0</v>
      </c>
      <c r="M121" s="166">
        <v>25</v>
      </c>
      <c r="N121" s="164">
        <v>6</v>
      </c>
      <c r="O121" s="165">
        <v>12</v>
      </c>
      <c r="P121" s="165">
        <v>14</v>
      </c>
      <c r="Q121" s="267">
        <f>SUM(Q112:Q115)</f>
        <v>32</v>
      </c>
      <c r="R121" s="265">
        <f>SUM(R112:R115)</f>
        <v>179</v>
      </c>
    </row>
    <row r="122" spans="1:18" x14ac:dyDescent="0.15">
      <c r="A122" s="263"/>
      <c r="B122" s="86"/>
      <c r="C122" s="87"/>
      <c r="D122" s="87"/>
      <c r="E122" s="88"/>
      <c r="F122" s="86"/>
      <c r="G122" s="87"/>
      <c r="H122" s="87"/>
      <c r="I122" s="88"/>
      <c r="J122" s="86"/>
      <c r="K122" s="87"/>
      <c r="L122" s="87"/>
      <c r="M122" s="88"/>
      <c r="N122" s="86"/>
      <c r="O122" s="87"/>
      <c r="P122" s="87"/>
      <c r="Q122" s="88"/>
      <c r="R122" s="135"/>
    </row>
    <row r="123" spans="1:18" x14ac:dyDescent="0.15">
      <c r="A123" s="262" t="s">
        <v>214</v>
      </c>
      <c r="B123" s="89">
        <v>8</v>
      </c>
      <c r="C123" s="90">
        <v>107</v>
      </c>
      <c r="D123" s="90">
        <v>3</v>
      </c>
      <c r="E123" s="91">
        <v>118</v>
      </c>
      <c r="F123" s="89">
        <v>6</v>
      </c>
      <c r="G123" s="90">
        <v>30</v>
      </c>
      <c r="H123" s="90">
        <v>114</v>
      </c>
      <c r="I123" s="91">
        <v>150</v>
      </c>
      <c r="J123" s="89">
        <v>28</v>
      </c>
      <c r="K123" s="90">
        <v>12</v>
      </c>
      <c r="L123" s="90">
        <v>1</v>
      </c>
      <c r="M123" s="91">
        <v>41</v>
      </c>
      <c r="N123" s="89">
        <v>10</v>
      </c>
      <c r="O123" s="90">
        <v>29</v>
      </c>
      <c r="P123" s="90">
        <v>26</v>
      </c>
      <c r="Q123" s="91">
        <f>SUM(Q108:Q115)</f>
        <v>65</v>
      </c>
      <c r="R123" s="133">
        <f>SUM(R108:R115)</f>
        <v>374</v>
      </c>
    </row>
    <row r="124" spans="1:18" x14ac:dyDescent="0.15">
      <c r="A124" s="262" t="s">
        <v>10</v>
      </c>
      <c r="B124" s="89">
        <v>5</v>
      </c>
      <c r="C124" s="90">
        <v>107</v>
      </c>
      <c r="D124" s="90">
        <v>3</v>
      </c>
      <c r="E124" s="91">
        <v>81</v>
      </c>
      <c r="F124" s="89">
        <v>5</v>
      </c>
      <c r="G124" s="90">
        <v>30</v>
      </c>
      <c r="H124" s="90">
        <v>114</v>
      </c>
      <c r="I124" s="91">
        <v>89</v>
      </c>
      <c r="J124" s="89">
        <v>28</v>
      </c>
      <c r="K124" s="90">
        <v>11</v>
      </c>
      <c r="L124" s="90">
        <v>1</v>
      </c>
      <c r="M124" s="91">
        <v>25</v>
      </c>
      <c r="N124" s="89">
        <v>6</v>
      </c>
      <c r="O124" s="90">
        <v>29</v>
      </c>
      <c r="P124" s="90">
        <v>14</v>
      </c>
      <c r="Q124" s="91">
        <f>MAX(Q117:Q121)</f>
        <v>39</v>
      </c>
      <c r="R124" s="133">
        <f>MAX(R117:R121)</f>
        <v>219</v>
      </c>
    </row>
    <row r="125" spans="1:18" x14ac:dyDescent="0.15">
      <c r="A125" s="262" t="s">
        <v>11</v>
      </c>
      <c r="B125" s="89">
        <v>4</v>
      </c>
      <c r="C125" s="90">
        <v>53.5</v>
      </c>
      <c r="D125" s="90">
        <v>1.5</v>
      </c>
      <c r="E125" s="91">
        <v>59</v>
      </c>
      <c r="F125" s="89">
        <v>3</v>
      </c>
      <c r="G125" s="90">
        <v>15</v>
      </c>
      <c r="H125" s="90">
        <v>57</v>
      </c>
      <c r="I125" s="91">
        <v>75</v>
      </c>
      <c r="J125" s="89">
        <v>14</v>
      </c>
      <c r="K125" s="90">
        <v>6</v>
      </c>
      <c r="L125" s="90">
        <v>0.5</v>
      </c>
      <c r="M125" s="91">
        <v>20.5</v>
      </c>
      <c r="N125" s="89">
        <v>5</v>
      </c>
      <c r="O125" s="90">
        <v>14.5</v>
      </c>
      <c r="P125" s="90">
        <v>13</v>
      </c>
      <c r="Q125" s="91">
        <f>SUM(Q108:Q115)/2</f>
        <v>32.5</v>
      </c>
      <c r="R125" s="133">
        <f>SUM(R108:R115)/2</f>
        <v>187</v>
      </c>
    </row>
    <row r="126" spans="1:18" ht="14" thickBot="1" x14ac:dyDescent="0.2">
      <c r="A126" s="261"/>
      <c r="B126" s="92"/>
      <c r="C126" s="93"/>
      <c r="D126" s="93"/>
      <c r="E126" s="94"/>
      <c r="F126" s="92"/>
      <c r="G126" s="93"/>
      <c r="H126" s="93"/>
      <c r="I126" s="94"/>
      <c r="J126" s="92"/>
      <c r="K126" s="93"/>
      <c r="L126" s="93"/>
      <c r="M126" s="94"/>
      <c r="N126" s="92"/>
      <c r="O126" s="93"/>
      <c r="P126" s="93"/>
      <c r="Q126" s="94"/>
      <c r="R126" s="95"/>
    </row>
    <row r="127" spans="1:18" x14ac:dyDescent="0.15">
      <c r="A127" s="284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96"/>
    </row>
    <row r="128" spans="1:18" ht="14" thickBot="1" x14ac:dyDescent="0.2">
      <c r="A128" s="28"/>
      <c r="B128" s="97" t="str">
        <f>Upland_Glenmore!B128</f>
        <v>Friday 4 March 2016</v>
      </c>
      <c r="C128" s="96"/>
      <c r="D128" s="98"/>
      <c r="E128" s="96"/>
      <c r="F128" s="96"/>
      <c r="G128" s="96"/>
      <c r="H128" s="97" t="s">
        <v>201</v>
      </c>
      <c r="I128" s="96"/>
      <c r="J128" s="96"/>
      <c r="K128" s="96"/>
      <c r="L128" s="96"/>
      <c r="M128" s="96"/>
      <c r="N128" s="96"/>
      <c r="O128" s="96"/>
      <c r="P128" s="96"/>
      <c r="Q128" s="96"/>
      <c r="R128" s="96"/>
    </row>
    <row r="129" spans="1:18" x14ac:dyDescent="0.15">
      <c r="A129" s="39"/>
      <c r="B129" s="102" t="s">
        <v>2</v>
      </c>
      <c r="C129" s="103"/>
      <c r="D129" s="103"/>
      <c r="E129" s="104"/>
      <c r="F129" s="102" t="s">
        <v>3</v>
      </c>
      <c r="G129" s="103"/>
      <c r="H129" s="103"/>
      <c r="I129" s="104"/>
      <c r="J129" s="102" t="s">
        <v>4</v>
      </c>
      <c r="K129" s="103"/>
      <c r="L129" s="103"/>
      <c r="M129" s="104"/>
      <c r="N129" s="102" t="s">
        <v>5</v>
      </c>
      <c r="O129" s="103"/>
      <c r="P129" s="103"/>
      <c r="Q129" s="104"/>
      <c r="R129" s="135" t="s">
        <v>35</v>
      </c>
    </row>
    <row r="130" spans="1:18" s="264" customFormat="1" ht="14" thickBot="1" x14ac:dyDescent="0.2">
      <c r="A130" s="42"/>
      <c r="B130" s="108"/>
      <c r="C130" s="109" t="s">
        <v>15</v>
      </c>
      <c r="D130" s="110"/>
      <c r="E130" s="111"/>
      <c r="F130" s="108"/>
      <c r="G130" s="109" t="s">
        <v>13</v>
      </c>
      <c r="H130" s="110"/>
      <c r="I130" s="111"/>
      <c r="J130" s="108"/>
      <c r="K130" s="109" t="s">
        <v>14</v>
      </c>
      <c r="L130" s="110"/>
      <c r="M130" s="111"/>
      <c r="N130" s="108"/>
      <c r="O130" s="109" t="s">
        <v>16</v>
      </c>
      <c r="P130" s="110"/>
      <c r="Q130" s="281"/>
      <c r="R130" s="270"/>
    </row>
    <row r="131" spans="1:18" s="48" customFormat="1" ht="11" x14ac:dyDescent="0.15">
      <c r="A131" s="45"/>
      <c r="B131" s="116" t="s">
        <v>6</v>
      </c>
      <c r="C131" s="117" t="s">
        <v>7</v>
      </c>
      <c r="D131" s="117" t="s">
        <v>8</v>
      </c>
      <c r="E131" s="118" t="s">
        <v>9</v>
      </c>
      <c r="F131" s="116" t="s">
        <v>6</v>
      </c>
      <c r="G131" s="117" t="s">
        <v>7</v>
      </c>
      <c r="H131" s="117" t="s">
        <v>8</v>
      </c>
      <c r="I131" s="118" t="s">
        <v>9</v>
      </c>
      <c r="J131" s="116" t="s">
        <v>6</v>
      </c>
      <c r="K131" s="117" t="s">
        <v>7</v>
      </c>
      <c r="L131" s="117" t="s">
        <v>8</v>
      </c>
      <c r="M131" s="118" t="s">
        <v>9</v>
      </c>
      <c r="N131" s="116" t="s">
        <v>6</v>
      </c>
      <c r="O131" s="117" t="s">
        <v>7</v>
      </c>
      <c r="P131" s="117" t="s">
        <v>8</v>
      </c>
      <c r="Q131" s="118" t="s">
        <v>9</v>
      </c>
      <c r="R131" s="138"/>
    </row>
    <row r="132" spans="1:18" s="264" customFormat="1" x14ac:dyDescent="0.15">
      <c r="A132" s="42"/>
      <c r="B132" s="123"/>
      <c r="C132" s="124"/>
      <c r="D132" s="124"/>
      <c r="E132" s="125"/>
      <c r="F132" s="123"/>
      <c r="G132" s="124"/>
      <c r="H132" s="124"/>
      <c r="I132" s="125"/>
      <c r="J132" s="123"/>
      <c r="K132" s="124"/>
      <c r="L132" s="124"/>
      <c r="M132" s="125"/>
      <c r="N132" s="123"/>
      <c r="O132" s="124"/>
      <c r="P132" s="124"/>
      <c r="Q132" s="279"/>
      <c r="R132" s="270"/>
    </row>
    <row r="133" spans="1:18" s="264" customFormat="1" x14ac:dyDescent="0.15">
      <c r="A133" s="278" t="s">
        <v>158</v>
      </c>
      <c r="B133" s="76">
        <v>1</v>
      </c>
      <c r="C133" s="106">
        <v>9</v>
      </c>
      <c r="D133" s="106"/>
      <c r="E133" s="107">
        <v>10</v>
      </c>
      <c r="F133" s="76"/>
      <c r="G133" s="106">
        <v>7</v>
      </c>
      <c r="H133" s="106">
        <v>11</v>
      </c>
      <c r="I133" s="107">
        <v>18</v>
      </c>
      <c r="J133" s="76">
        <v>3</v>
      </c>
      <c r="K133" s="106"/>
      <c r="L133" s="106"/>
      <c r="M133" s="107">
        <v>3</v>
      </c>
      <c r="N133" s="76">
        <v>2</v>
      </c>
      <c r="O133" s="106">
        <v>3</v>
      </c>
      <c r="P133" s="106"/>
      <c r="Q133" s="275">
        <f>SUM(N133:P133)</f>
        <v>5</v>
      </c>
      <c r="R133" s="274">
        <f>E133+I133+M133+Q133</f>
        <v>36</v>
      </c>
    </row>
    <row r="134" spans="1:18" s="264" customFormat="1" x14ac:dyDescent="0.15">
      <c r="A134" s="278" t="s">
        <v>157</v>
      </c>
      <c r="B134" s="76"/>
      <c r="C134" s="106">
        <v>7</v>
      </c>
      <c r="D134" s="106"/>
      <c r="E134" s="107">
        <v>7</v>
      </c>
      <c r="F134" s="76"/>
      <c r="G134" s="106">
        <v>4</v>
      </c>
      <c r="H134" s="106">
        <v>7</v>
      </c>
      <c r="I134" s="107">
        <v>11</v>
      </c>
      <c r="J134" s="76">
        <v>5</v>
      </c>
      <c r="K134" s="106"/>
      <c r="L134" s="106"/>
      <c r="M134" s="107">
        <v>5</v>
      </c>
      <c r="N134" s="76">
        <v>4</v>
      </c>
      <c r="O134" s="106">
        <v>4</v>
      </c>
      <c r="P134" s="106"/>
      <c r="Q134" s="275">
        <f>SUM(N134:P134)</f>
        <v>8</v>
      </c>
      <c r="R134" s="274">
        <f>E134+I134+M134+Q134</f>
        <v>31</v>
      </c>
    </row>
    <row r="135" spans="1:18" s="264" customFormat="1" x14ac:dyDescent="0.15">
      <c r="A135" s="278" t="s">
        <v>156</v>
      </c>
      <c r="B135" s="76">
        <v>3</v>
      </c>
      <c r="C135" s="106">
        <v>11</v>
      </c>
      <c r="D135" s="106"/>
      <c r="E135" s="107">
        <v>14</v>
      </c>
      <c r="F135" s="76"/>
      <c r="G135" s="106">
        <v>5</v>
      </c>
      <c r="H135" s="106">
        <v>17</v>
      </c>
      <c r="I135" s="107">
        <v>22</v>
      </c>
      <c r="J135" s="76">
        <v>2</v>
      </c>
      <c r="K135" s="106">
        <v>2</v>
      </c>
      <c r="L135" s="106"/>
      <c r="M135" s="107">
        <v>4</v>
      </c>
      <c r="N135" s="76">
        <v>1</v>
      </c>
      <c r="O135" s="106">
        <v>6</v>
      </c>
      <c r="P135" s="106"/>
      <c r="Q135" s="275">
        <f>SUM(N135:P135)</f>
        <v>7</v>
      </c>
      <c r="R135" s="274">
        <f>E135+I135+M135+Q135</f>
        <v>47</v>
      </c>
    </row>
    <row r="136" spans="1:18" s="264" customFormat="1" x14ac:dyDescent="0.15">
      <c r="A136" s="278" t="s">
        <v>155</v>
      </c>
      <c r="B136" s="76"/>
      <c r="C136" s="106">
        <v>19</v>
      </c>
      <c r="D136" s="106">
        <v>1</v>
      </c>
      <c r="E136" s="107">
        <v>20</v>
      </c>
      <c r="F136" s="76"/>
      <c r="G136" s="106">
        <v>4</v>
      </c>
      <c r="H136" s="106">
        <v>24</v>
      </c>
      <c r="I136" s="107">
        <v>28</v>
      </c>
      <c r="J136" s="76">
        <v>3</v>
      </c>
      <c r="K136" s="106">
        <v>1</v>
      </c>
      <c r="L136" s="106">
        <v>1</v>
      </c>
      <c r="M136" s="107">
        <v>5</v>
      </c>
      <c r="N136" s="76">
        <v>2</v>
      </c>
      <c r="O136" s="106">
        <v>3</v>
      </c>
      <c r="P136" s="106"/>
      <c r="Q136" s="275">
        <f>SUM(N136:P136)</f>
        <v>5</v>
      </c>
      <c r="R136" s="274">
        <f>E136+I136+M136+Q136</f>
        <v>58</v>
      </c>
    </row>
    <row r="137" spans="1:18" s="264" customFormat="1" x14ac:dyDescent="0.15">
      <c r="A137" s="278" t="s">
        <v>154</v>
      </c>
      <c r="B137" s="76"/>
      <c r="C137" s="106">
        <v>14</v>
      </c>
      <c r="D137" s="106">
        <v>2</v>
      </c>
      <c r="E137" s="107">
        <v>16</v>
      </c>
      <c r="F137" s="76">
        <v>1</v>
      </c>
      <c r="G137" s="106">
        <v>8</v>
      </c>
      <c r="H137" s="106">
        <v>17</v>
      </c>
      <c r="I137" s="107">
        <v>26</v>
      </c>
      <c r="J137" s="76">
        <v>1</v>
      </c>
      <c r="K137" s="106">
        <v>1</v>
      </c>
      <c r="L137" s="106"/>
      <c r="M137" s="107">
        <v>2</v>
      </c>
      <c r="N137" s="76">
        <v>3</v>
      </c>
      <c r="O137" s="106">
        <v>2</v>
      </c>
      <c r="P137" s="106">
        <v>2</v>
      </c>
      <c r="Q137" s="275">
        <f>SUM(N137:P137)</f>
        <v>7</v>
      </c>
      <c r="R137" s="274">
        <f>E137+I137+M137+Q137</f>
        <v>51</v>
      </c>
    </row>
    <row r="138" spans="1:18" s="264" customFormat="1" x14ac:dyDescent="0.15">
      <c r="A138" s="278" t="s">
        <v>153</v>
      </c>
      <c r="B138" s="76"/>
      <c r="C138" s="106">
        <v>18</v>
      </c>
      <c r="D138" s="106"/>
      <c r="E138" s="107">
        <v>18</v>
      </c>
      <c r="F138" s="76"/>
      <c r="G138" s="106">
        <v>3</v>
      </c>
      <c r="H138" s="106">
        <v>13</v>
      </c>
      <c r="I138" s="107">
        <v>16</v>
      </c>
      <c r="J138" s="76">
        <v>3</v>
      </c>
      <c r="K138" s="106">
        <v>8</v>
      </c>
      <c r="L138" s="106"/>
      <c r="M138" s="107">
        <v>11</v>
      </c>
      <c r="N138" s="76"/>
      <c r="O138" s="106">
        <v>6</v>
      </c>
      <c r="P138" s="106">
        <v>1</v>
      </c>
      <c r="Q138" s="275">
        <f>SUM(N138:P138)</f>
        <v>7</v>
      </c>
      <c r="R138" s="274">
        <f>E138+I138+M138+Q138</f>
        <v>52</v>
      </c>
    </row>
    <row r="139" spans="1:18" s="264" customFormat="1" x14ac:dyDescent="0.15">
      <c r="A139" s="278" t="s">
        <v>152</v>
      </c>
      <c r="B139" s="76"/>
      <c r="C139" s="106">
        <v>9</v>
      </c>
      <c r="D139" s="106"/>
      <c r="E139" s="107">
        <v>9</v>
      </c>
      <c r="F139" s="76"/>
      <c r="G139" s="106">
        <v>1</v>
      </c>
      <c r="H139" s="106">
        <v>10</v>
      </c>
      <c r="I139" s="107">
        <v>11</v>
      </c>
      <c r="J139" s="76">
        <v>7</v>
      </c>
      <c r="K139" s="106">
        <v>4</v>
      </c>
      <c r="L139" s="106">
        <v>1</v>
      </c>
      <c r="M139" s="107">
        <v>12</v>
      </c>
      <c r="N139" s="76"/>
      <c r="O139" s="106">
        <v>2</v>
      </c>
      <c r="P139" s="106">
        <v>2</v>
      </c>
      <c r="Q139" s="275">
        <f>SUM(N139:P139)</f>
        <v>4</v>
      </c>
      <c r="R139" s="274">
        <f>E139+I139+M139+Q139</f>
        <v>36</v>
      </c>
    </row>
    <row r="140" spans="1:18" s="264" customFormat="1" ht="14" thickBot="1" x14ac:dyDescent="0.2">
      <c r="A140" s="278" t="s">
        <v>151</v>
      </c>
      <c r="B140" s="76"/>
      <c r="C140" s="106">
        <v>6</v>
      </c>
      <c r="D140" s="106"/>
      <c r="E140" s="107">
        <v>6</v>
      </c>
      <c r="F140" s="76"/>
      <c r="G140" s="106">
        <v>1</v>
      </c>
      <c r="H140" s="106">
        <v>4</v>
      </c>
      <c r="I140" s="107">
        <v>5</v>
      </c>
      <c r="J140" s="76">
        <v>3</v>
      </c>
      <c r="K140" s="106">
        <v>1</v>
      </c>
      <c r="L140" s="106"/>
      <c r="M140" s="107">
        <v>4</v>
      </c>
      <c r="N140" s="76">
        <v>6</v>
      </c>
      <c r="O140" s="106">
        <v>1</v>
      </c>
      <c r="P140" s="106"/>
      <c r="Q140" s="275">
        <f>SUM(N140:P140)</f>
        <v>7</v>
      </c>
      <c r="R140" s="274">
        <f>E140+I140+M140+Q140</f>
        <v>22</v>
      </c>
    </row>
    <row r="141" spans="1:18" s="264" customFormat="1" ht="14" hidden="1" thickBot="1" x14ac:dyDescent="0.2">
      <c r="A141" s="262"/>
      <c r="B141" s="148"/>
      <c r="C141" s="149"/>
      <c r="D141" s="149"/>
      <c r="E141" s="150"/>
      <c r="F141" s="148"/>
      <c r="G141" s="149"/>
      <c r="H141" s="149"/>
      <c r="I141" s="150"/>
      <c r="J141" s="148"/>
      <c r="K141" s="149"/>
      <c r="L141" s="149"/>
      <c r="M141" s="150"/>
      <c r="N141" s="148"/>
      <c r="O141" s="149"/>
      <c r="P141" s="149"/>
      <c r="Q141" s="271"/>
      <c r="R141" s="266"/>
    </row>
    <row r="142" spans="1:18" s="264" customFormat="1" ht="14" hidden="1" thickBot="1" x14ac:dyDescent="0.2">
      <c r="A142" s="262" t="s">
        <v>219</v>
      </c>
      <c r="B142" s="148">
        <v>4</v>
      </c>
      <c r="C142" s="149">
        <v>93</v>
      </c>
      <c r="D142" s="149">
        <v>1</v>
      </c>
      <c r="E142" s="150">
        <v>51</v>
      </c>
      <c r="F142" s="148">
        <v>0</v>
      </c>
      <c r="G142" s="149">
        <v>33</v>
      </c>
      <c r="H142" s="149">
        <v>103</v>
      </c>
      <c r="I142" s="150">
        <v>79</v>
      </c>
      <c r="J142" s="148">
        <v>27</v>
      </c>
      <c r="K142" s="149">
        <v>3</v>
      </c>
      <c r="L142" s="149">
        <v>1</v>
      </c>
      <c r="M142" s="150">
        <v>17</v>
      </c>
      <c r="N142" s="148">
        <v>12</v>
      </c>
      <c r="O142" s="149">
        <v>27</v>
      </c>
      <c r="P142" s="149">
        <v>0</v>
      </c>
      <c r="Q142" s="271">
        <f>SUM(Q133:Q136)</f>
        <v>25</v>
      </c>
      <c r="R142" s="265">
        <f>SUM(R133:R136)</f>
        <v>172</v>
      </c>
    </row>
    <row r="143" spans="1:18" s="264" customFormat="1" ht="14" hidden="1" thickBot="1" x14ac:dyDescent="0.2">
      <c r="A143" s="262" t="s">
        <v>218</v>
      </c>
      <c r="B143" s="148">
        <v>3</v>
      </c>
      <c r="C143" s="149">
        <v>51</v>
      </c>
      <c r="D143" s="149">
        <v>3</v>
      </c>
      <c r="E143" s="150">
        <v>57</v>
      </c>
      <c r="F143" s="148">
        <v>1</v>
      </c>
      <c r="G143" s="149">
        <v>21</v>
      </c>
      <c r="H143" s="149">
        <v>65</v>
      </c>
      <c r="I143" s="150">
        <v>87</v>
      </c>
      <c r="J143" s="148">
        <v>11</v>
      </c>
      <c r="K143" s="149">
        <v>4</v>
      </c>
      <c r="L143" s="149">
        <v>1</v>
      </c>
      <c r="M143" s="150">
        <v>16</v>
      </c>
      <c r="N143" s="148">
        <v>10</v>
      </c>
      <c r="O143" s="149">
        <v>15</v>
      </c>
      <c r="P143" s="149">
        <v>2</v>
      </c>
      <c r="Q143" s="271">
        <f>SUM(Q134:Q137)</f>
        <v>27</v>
      </c>
      <c r="R143" s="265">
        <f>SUM(R134:R137)</f>
        <v>187</v>
      </c>
    </row>
    <row r="144" spans="1:18" s="264" customFormat="1" ht="14" hidden="1" thickBot="1" x14ac:dyDescent="0.2">
      <c r="A144" s="262" t="s">
        <v>217</v>
      </c>
      <c r="B144" s="148">
        <v>3</v>
      </c>
      <c r="C144" s="149">
        <v>62</v>
      </c>
      <c r="D144" s="149">
        <v>3</v>
      </c>
      <c r="E144" s="150">
        <v>68</v>
      </c>
      <c r="F144" s="148">
        <v>1</v>
      </c>
      <c r="G144" s="149">
        <v>20</v>
      </c>
      <c r="H144" s="149">
        <v>71</v>
      </c>
      <c r="I144" s="150">
        <v>92</v>
      </c>
      <c r="J144" s="148">
        <v>9</v>
      </c>
      <c r="K144" s="149">
        <v>12</v>
      </c>
      <c r="L144" s="149">
        <v>1</v>
      </c>
      <c r="M144" s="150">
        <v>22</v>
      </c>
      <c r="N144" s="148">
        <v>6</v>
      </c>
      <c r="O144" s="149">
        <v>17</v>
      </c>
      <c r="P144" s="149">
        <v>3</v>
      </c>
      <c r="Q144" s="271">
        <f>SUM(Q135:Q138)</f>
        <v>26</v>
      </c>
      <c r="R144" s="265">
        <f>SUM(R135:R138)</f>
        <v>208</v>
      </c>
    </row>
    <row r="145" spans="1:18" s="264" customFormat="1" ht="14" hidden="1" thickBot="1" x14ac:dyDescent="0.2">
      <c r="A145" s="262" t="s">
        <v>216</v>
      </c>
      <c r="B145" s="148">
        <v>0</v>
      </c>
      <c r="C145" s="149">
        <v>60</v>
      </c>
      <c r="D145" s="149">
        <v>3</v>
      </c>
      <c r="E145" s="150">
        <v>63</v>
      </c>
      <c r="F145" s="148">
        <v>1</v>
      </c>
      <c r="G145" s="149">
        <v>16</v>
      </c>
      <c r="H145" s="149">
        <v>64</v>
      </c>
      <c r="I145" s="150">
        <v>81</v>
      </c>
      <c r="J145" s="148">
        <v>14</v>
      </c>
      <c r="K145" s="149">
        <v>14</v>
      </c>
      <c r="L145" s="149">
        <v>2</v>
      </c>
      <c r="M145" s="150">
        <v>30</v>
      </c>
      <c r="N145" s="148">
        <v>5</v>
      </c>
      <c r="O145" s="149">
        <v>13</v>
      </c>
      <c r="P145" s="149">
        <v>5</v>
      </c>
      <c r="Q145" s="271">
        <f>SUM(Q136:Q139)</f>
        <v>23</v>
      </c>
      <c r="R145" s="265">
        <f>SUM(R136:R139)</f>
        <v>197</v>
      </c>
    </row>
    <row r="146" spans="1:18" s="264" customFormat="1" ht="14" hidden="1" thickBot="1" x14ac:dyDescent="0.2">
      <c r="A146" s="261" t="s">
        <v>215</v>
      </c>
      <c r="B146" s="164">
        <v>0</v>
      </c>
      <c r="C146" s="165">
        <v>47</v>
      </c>
      <c r="D146" s="165">
        <v>2</v>
      </c>
      <c r="E146" s="166">
        <v>49</v>
      </c>
      <c r="F146" s="164">
        <v>1</v>
      </c>
      <c r="G146" s="165">
        <v>13</v>
      </c>
      <c r="H146" s="165">
        <v>44</v>
      </c>
      <c r="I146" s="166">
        <v>58</v>
      </c>
      <c r="J146" s="164">
        <v>14</v>
      </c>
      <c r="K146" s="165">
        <v>14</v>
      </c>
      <c r="L146" s="165">
        <v>1</v>
      </c>
      <c r="M146" s="166">
        <v>29</v>
      </c>
      <c r="N146" s="164">
        <v>9</v>
      </c>
      <c r="O146" s="165">
        <v>11</v>
      </c>
      <c r="P146" s="165">
        <v>5</v>
      </c>
      <c r="Q146" s="267">
        <f>SUM(Q137:Q140)</f>
        <v>25</v>
      </c>
      <c r="R146" s="265">
        <f>SUM(R137:R140)</f>
        <v>161</v>
      </c>
    </row>
    <row r="147" spans="1:18" x14ac:dyDescent="0.15">
      <c r="A147" s="263"/>
      <c r="B147" s="86"/>
      <c r="C147" s="87"/>
      <c r="D147" s="87"/>
      <c r="E147" s="88"/>
      <c r="F147" s="86"/>
      <c r="G147" s="87"/>
      <c r="H147" s="87"/>
      <c r="I147" s="88"/>
      <c r="J147" s="86"/>
      <c r="K147" s="87"/>
      <c r="L147" s="87"/>
      <c r="M147" s="88"/>
      <c r="N147" s="86"/>
      <c r="O147" s="87"/>
      <c r="P147" s="87"/>
      <c r="Q147" s="88"/>
      <c r="R147" s="135"/>
    </row>
    <row r="148" spans="1:18" x14ac:dyDescent="0.15">
      <c r="A148" s="262" t="s">
        <v>214</v>
      </c>
      <c r="B148" s="89">
        <v>4</v>
      </c>
      <c r="C148" s="90">
        <v>93</v>
      </c>
      <c r="D148" s="90">
        <v>3</v>
      </c>
      <c r="E148" s="91">
        <v>100</v>
      </c>
      <c r="F148" s="89">
        <v>1</v>
      </c>
      <c r="G148" s="90">
        <v>33</v>
      </c>
      <c r="H148" s="90">
        <v>103</v>
      </c>
      <c r="I148" s="91">
        <v>137</v>
      </c>
      <c r="J148" s="89">
        <v>27</v>
      </c>
      <c r="K148" s="90">
        <v>17</v>
      </c>
      <c r="L148" s="90">
        <v>2</v>
      </c>
      <c r="M148" s="91">
        <v>46</v>
      </c>
      <c r="N148" s="89">
        <v>18</v>
      </c>
      <c r="O148" s="90">
        <v>27</v>
      </c>
      <c r="P148" s="90">
        <v>5</v>
      </c>
      <c r="Q148" s="91">
        <f>SUM(Q133:Q140)</f>
        <v>50</v>
      </c>
      <c r="R148" s="133">
        <f>SUM(R133:R140)</f>
        <v>333</v>
      </c>
    </row>
    <row r="149" spans="1:18" x14ac:dyDescent="0.15">
      <c r="A149" s="262" t="s">
        <v>10</v>
      </c>
      <c r="B149" s="89">
        <v>4</v>
      </c>
      <c r="C149" s="90">
        <v>93</v>
      </c>
      <c r="D149" s="90">
        <v>3</v>
      </c>
      <c r="E149" s="91">
        <v>68</v>
      </c>
      <c r="F149" s="89">
        <v>1</v>
      </c>
      <c r="G149" s="90">
        <v>33</v>
      </c>
      <c r="H149" s="90">
        <v>103</v>
      </c>
      <c r="I149" s="91">
        <v>92</v>
      </c>
      <c r="J149" s="89">
        <v>27</v>
      </c>
      <c r="K149" s="90">
        <v>14</v>
      </c>
      <c r="L149" s="90">
        <v>2</v>
      </c>
      <c r="M149" s="91">
        <v>30</v>
      </c>
      <c r="N149" s="89">
        <v>12</v>
      </c>
      <c r="O149" s="90">
        <v>27</v>
      </c>
      <c r="P149" s="90">
        <v>5</v>
      </c>
      <c r="Q149" s="91">
        <f>MAX(Q142:Q146)</f>
        <v>27</v>
      </c>
      <c r="R149" s="133">
        <f>MAX(R142:R146)</f>
        <v>208</v>
      </c>
    </row>
    <row r="150" spans="1:18" x14ac:dyDescent="0.15">
      <c r="A150" s="262" t="s">
        <v>11</v>
      </c>
      <c r="B150" s="89">
        <v>2</v>
      </c>
      <c r="C150" s="90">
        <v>46.5</v>
      </c>
      <c r="D150" s="90">
        <v>1.5</v>
      </c>
      <c r="E150" s="91">
        <v>50</v>
      </c>
      <c r="F150" s="89">
        <v>0.5</v>
      </c>
      <c r="G150" s="90">
        <v>16.5</v>
      </c>
      <c r="H150" s="90">
        <v>51.5</v>
      </c>
      <c r="I150" s="91">
        <v>68.5</v>
      </c>
      <c r="J150" s="89">
        <v>13.5</v>
      </c>
      <c r="K150" s="90">
        <v>8.5</v>
      </c>
      <c r="L150" s="90">
        <v>1</v>
      </c>
      <c r="M150" s="91">
        <v>23</v>
      </c>
      <c r="N150" s="89">
        <v>9</v>
      </c>
      <c r="O150" s="90">
        <v>13.5</v>
      </c>
      <c r="P150" s="90">
        <v>2.5</v>
      </c>
      <c r="Q150" s="91">
        <f>SUM(Q133:Q140)/2</f>
        <v>25</v>
      </c>
      <c r="R150" s="133">
        <f>SUM(R133:R140)/2</f>
        <v>166.5</v>
      </c>
    </row>
    <row r="151" spans="1:18" ht="14" thickBot="1" x14ac:dyDescent="0.2">
      <c r="A151" s="261"/>
      <c r="B151" s="92"/>
      <c r="C151" s="93"/>
      <c r="D151" s="93"/>
      <c r="E151" s="94"/>
      <c r="F151" s="92"/>
      <c r="G151" s="93"/>
      <c r="H151" s="93"/>
      <c r="I151" s="94"/>
      <c r="J151" s="92"/>
      <c r="K151" s="93"/>
      <c r="L151" s="93"/>
      <c r="M151" s="94"/>
      <c r="N151" s="92"/>
      <c r="O151" s="93"/>
      <c r="P151" s="93"/>
      <c r="Q151" s="94"/>
      <c r="R151" s="95"/>
    </row>
    <row r="152" spans="1:18" x14ac:dyDescent="0.15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</row>
    <row r="153" spans="1:18" x14ac:dyDescent="0.15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</row>
    <row r="154" spans="1:18" x14ac:dyDescent="0.15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</row>
    <row r="155" spans="1:18" x14ac:dyDescent="0.15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</row>
    <row r="156" spans="1:18" x14ac:dyDescent="0.15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</row>
    <row r="157" spans="1:18" x14ac:dyDescent="0.15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</row>
    <row r="158" spans="1:18" x14ac:dyDescent="0.15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</row>
    <row r="159" spans="1:18" x14ac:dyDescent="0.15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</row>
    <row r="160" spans="1:18" x14ac:dyDescent="0.15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</row>
    <row r="161" spans="2:18" x14ac:dyDescent="0.15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</row>
    <row r="162" spans="2:18" x14ac:dyDescent="0.15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</row>
    <row r="163" spans="2:18" x14ac:dyDescent="0.15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</row>
    <row r="164" spans="2:18" x14ac:dyDescent="0.15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</row>
    <row r="165" spans="2:18" x14ac:dyDescent="0.15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</row>
    <row r="166" spans="2:18" x14ac:dyDescent="0.15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</row>
    <row r="167" spans="2:18" x14ac:dyDescent="0.15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</row>
    <row r="168" spans="2:18" x14ac:dyDescent="0.15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</row>
    <row r="169" spans="2:18" x14ac:dyDescent="0.15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</row>
    <row r="170" spans="2:18" x14ac:dyDescent="0.15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</row>
    <row r="171" spans="2:18" x14ac:dyDescent="0.15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</row>
    <row r="172" spans="2:18" x14ac:dyDescent="0.15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</row>
    <row r="173" spans="2:18" x14ac:dyDescent="0.15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</row>
    <row r="174" spans="2:18" x14ac:dyDescent="0.15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</row>
    <row r="175" spans="2:18" x14ac:dyDescent="0.15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</row>
    <row r="176" spans="2:18" x14ac:dyDescent="0.15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</row>
    <row r="177" spans="2:18" x14ac:dyDescent="0.15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</row>
    <row r="178" spans="2:18" x14ac:dyDescent="0.15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</row>
    <row r="179" spans="2:18" x14ac:dyDescent="0.15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</row>
    <row r="180" spans="2:18" x14ac:dyDescent="0.15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</row>
    <row r="181" spans="2:18" x14ac:dyDescent="0.15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&amp;CNEWTOWN</oddFooter>
  </headerFooter>
  <rowBreaks count="1" manualBreakCount="1">
    <brk id="7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C8C5-DD6A-9C44-91F5-38FB9A5CA6B5}">
  <dimension ref="A1:S212"/>
  <sheetViews>
    <sheetView topLeftCell="A110" zoomScaleNormal="100" workbookViewId="0">
      <selection activeCell="A9" sqref="A9"/>
    </sheetView>
  </sheetViews>
  <sheetFormatPr baseColWidth="10" defaultColWidth="8.6640625" defaultRowHeight="13" x14ac:dyDescent="0.15"/>
  <cols>
    <col min="1" max="1" width="13.5" style="30" customWidth="1"/>
    <col min="2" max="3" width="5.6640625" style="30" customWidth="1"/>
    <col min="4" max="4" width="5.6640625" style="30" hidden="1" customWidth="1"/>
    <col min="5" max="5" width="5.6640625" style="30" customWidth="1"/>
    <col min="6" max="10" width="5.6640625" style="30" hidden="1" customWidth="1"/>
    <col min="11" max="11" width="5.83203125" style="30" customWidth="1"/>
    <col min="12" max="14" width="5.6640625" style="30" customWidth="1"/>
    <col min="15" max="15" width="5.6640625" style="30" hidden="1" customWidth="1"/>
    <col min="16" max="17" width="5.6640625" style="30" customWidth="1"/>
    <col min="18" max="16384" width="8.6640625" style="30"/>
  </cols>
  <sheetData>
    <row r="1" spans="1:19" x14ac:dyDescent="0.15">
      <c r="A1" s="28" t="s">
        <v>207</v>
      </c>
      <c r="B1" s="28"/>
      <c r="C1" s="29"/>
      <c r="D1" s="29"/>
      <c r="J1" s="28" t="s">
        <v>0</v>
      </c>
      <c r="M1" s="38" t="s">
        <v>233</v>
      </c>
    </row>
    <row r="2" spans="1:19" x14ac:dyDescent="0.15">
      <c r="A2" s="28"/>
      <c r="B2" s="28"/>
      <c r="C2" s="29"/>
      <c r="D2" s="29"/>
      <c r="F2" s="28"/>
      <c r="I2" s="38"/>
    </row>
    <row r="3" spans="1:19" ht="14" thickBot="1" x14ac:dyDescent="0.2">
      <c r="A3" s="28"/>
      <c r="B3" s="28" t="s">
        <v>183</v>
      </c>
      <c r="D3" s="29"/>
    </row>
    <row r="4" spans="1:19" x14ac:dyDescent="0.15">
      <c r="A4" s="39"/>
      <c r="B4" s="31" t="s">
        <v>2</v>
      </c>
      <c r="C4" s="32"/>
      <c r="D4" s="32"/>
      <c r="E4" s="40"/>
      <c r="F4" s="31" t="s">
        <v>3</v>
      </c>
      <c r="G4" s="32"/>
      <c r="H4" s="32"/>
      <c r="I4" s="40"/>
      <c r="J4" s="31" t="s">
        <v>4</v>
      </c>
      <c r="K4" s="32"/>
      <c r="L4" s="32"/>
      <c r="M4" s="40"/>
      <c r="N4" s="31" t="s">
        <v>5</v>
      </c>
      <c r="O4" s="32"/>
      <c r="P4" s="32"/>
      <c r="Q4" s="40"/>
      <c r="R4" s="41" t="s">
        <v>35</v>
      </c>
    </row>
    <row r="5" spans="1:19" s="264" customFormat="1" ht="14" thickBot="1" x14ac:dyDescent="0.2">
      <c r="A5" s="42"/>
      <c r="B5" s="290"/>
      <c r="C5" s="34" t="s">
        <v>232</v>
      </c>
      <c r="D5" s="289"/>
      <c r="E5" s="288"/>
      <c r="F5" s="290"/>
      <c r="G5" s="34" t="s">
        <v>1</v>
      </c>
      <c r="H5" s="289"/>
      <c r="I5" s="288"/>
      <c r="J5" s="290"/>
      <c r="K5" s="34" t="s">
        <v>231</v>
      </c>
      <c r="L5" s="289"/>
      <c r="M5" s="288"/>
      <c r="N5" s="290"/>
      <c r="O5" s="34" t="s">
        <v>230</v>
      </c>
      <c r="P5" s="289"/>
      <c r="Q5" s="288"/>
      <c r="R5" s="287"/>
    </row>
    <row r="6" spans="1:19" s="48" customFormat="1" ht="11" x14ac:dyDescent="0.15">
      <c r="A6" s="45"/>
      <c r="B6" s="35" t="s">
        <v>6</v>
      </c>
      <c r="C6" s="36" t="s">
        <v>7</v>
      </c>
      <c r="D6" s="36" t="s">
        <v>8</v>
      </c>
      <c r="E6" s="46" t="s">
        <v>9</v>
      </c>
      <c r="F6" s="35" t="s">
        <v>6</v>
      </c>
      <c r="G6" s="36" t="s">
        <v>7</v>
      </c>
      <c r="H6" s="36" t="s">
        <v>8</v>
      </c>
      <c r="I6" s="46" t="s">
        <v>9</v>
      </c>
      <c r="J6" s="35" t="s">
        <v>6</v>
      </c>
      <c r="K6" s="36" t="s">
        <v>7</v>
      </c>
      <c r="L6" s="36" t="s">
        <v>8</v>
      </c>
      <c r="M6" s="46" t="s">
        <v>9</v>
      </c>
      <c r="N6" s="35" t="s">
        <v>6</v>
      </c>
      <c r="O6" s="36" t="s">
        <v>7</v>
      </c>
      <c r="P6" s="36" t="s">
        <v>8</v>
      </c>
      <c r="Q6" s="46" t="s">
        <v>9</v>
      </c>
      <c r="R6" s="47"/>
    </row>
    <row r="7" spans="1:19" s="264" customFormat="1" x14ac:dyDescent="0.15">
      <c r="A7" s="42"/>
      <c r="B7" s="24"/>
      <c r="C7" s="25"/>
      <c r="D7" s="25"/>
      <c r="E7" s="49"/>
      <c r="F7" s="24"/>
      <c r="G7" s="25"/>
      <c r="H7" s="25"/>
      <c r="I7" s="49"/>
      <c r="J7" s="24"/>
      <c r="K7" s="25"/>
      <c r="L7" s="25"/>
      <c r="M7" s="49"/>
      <c r="N7" s="24"/>
      <c r="O7" s="25"/>
      <c r="P7" s="25"/>
      <c r="Q7" s="286"/>
      <c r="R7" s="285"/>
    </row>
    <row r="8" spans="1:19" s="264" customFormat="1" x14ac:dyDescent="0.15">
      <c r="A8" s="278" t="s">
        <v>158</v>
      </c>
      <c r="B8" s="277">
        <f>+(B33+B58+B83+B108+B133)/5</f>
        <v>5.6</v>
      </c>
      <c r="C8" s="276">
        <f>+(C33+C58+C83+C108+C133)/5</f>
        <v>3.4</v>
      </c>
      <c r="D8" s="276">
        <f>+(D33+D58+D83+D108+D133)/5</f>
        <v>0</v>
      </c>
      <c r="E8" s="275">
        <f>SUM(B8:D8)</f>
        <v>9</v>
      </c>
      <c r="F8" s="277">
        <f>+(F33+F58+F83+F108+F133)/5</f>
        <v>0</v>
      </c>
      <c r="G8" s="276">
        <f>+(G33+G58+G83+G108+G133)/5</f>
        <v>0</v>
      </c>
      <c r="H8" s="276">
        <f>+(H33+H58+H83+H108+H133)/5</f>
        <v>0</v>
      </c>
      <c r="I8" s="275">
        <f>SUM(F8:H8)</f>
        <v>0</v>
      </c>
      <c r="J8" s="277">
        <f>+(J33+J58+J83+J108+J133)/5</f>
        <v>0</v>
      </c>
      <c r="K8" s="276">
        <f>+(K33+K58+K83+K108+K133)/5</f>
        <v>0</v>
      </c>
      <c r="L8" s="276">
        <f>+(L33+L58+L83+L108+L133)/5</f>
        <v>0</v>
      </c>
      <c r="M8" s="275">
        <f>SUM(J8:L8)</f>
        <v>0</v>
      </c>
      <c r="N8" s="277">
        <f>+(N33+N58+N83+N108+N133)/5</f>
        <v>0.4</v>
      </c>
      <c r="O8" s="276">
        <f>+(O33+O58+O83+O108+O133)/5</f>
        <v>0</v>
      </c>
      <c r="P8" s="276">
        <f>+(P33+P58+P83+P108+P133)/5</f>
        <v>0.6</v>
      </c>
      <c r="Q8" s="275">
        <f>SUM(N8:P8)</f>
        <v>1</v>
      </c>
      <c r="R8" s="274">
        <f>+(R33+R58+R83+R108+R133)/5</f>
        <v>10</v>
      </c>
      <c r="S8" s="265"/>
    </row>
    <row r="9" spans="1:19" s="264" customFormat="1" x14ac:dyDescent="0.15">
      <c r="A9" s="278" t="s">
        <v>157</v>
      </c>
      <c r="B9" s="277">
        <f>+(B34+B59+B84+B109+B134)/5</f>
        <v>7.2</v>
      </c>
      <c r="C9" s="276">
        <f>+(C34+C59+C84+C109+C134)/5</f>
        <v>12</v>
      </c>
      <c r="D9" s="276">
        <f>+(D34+D59+D84+D109+D134)/5</f>
        <v>0</v>
      </c>
      <c r="E9" s="275">
        <f>SUM(B9:D9)</f>
        <v>19.2</v>
      </c>
      <c r="F9" s="277">
        <f>+(F34+F59+F84+F109+F134)/5</f>
        <v>0</v>
      </c>
      <c r="G9" s="276">
        <f>+(G34+G59+G84+G109+G134)/5</f>
        <v>0</v>
      </c>
      <c r="H9" s="276">
        <f>+(H34+H59+H84+H109+H134)/5</f>
        <v>0</v>
      </c>
      <c r="I9" s="275">
        <f>SUM(F9:H9)</f>
        <v>0</v>
      </c>
      <c r="J9" s="277">
        <f>+(J34+J59+J84+J109+J134)/5</f>
        <v>0</v>
      </c>
      <c r="K9" s="276">
        <f>+(K34+K59+K84+K109+K134)/5</f>
        <v>0</v>
      </c>
      <c r="L9" s="276">
        <f>+(L34+L59+L84+L109+L134)/5</f>
        <v>0.2</v>
      </c>
      <c r="M9" s="275">
        <f>SUM(J9:L9)</f>
        <v>0.2</v>
      </c>
      <c r="N9" s="277">
        <f>+(N34+N59+N84+N109+N134)/5</f>
        <v>1</v>
      </c>
      <c r="O9" s="276">
        <f>+(O34+O59+O84+O109+O134)/5</f>
        <v>0</v>
      </c>
      <c r="P9" s="276">
        <f>+(P34+P59+P84+P109+P134)/5</f>
        <v>0</v>
      </c>
      <c r="Q9" s="275">
        <f>SUM(N9:P9)</f>
        <v>1</v>
      </c>
      <c r="R9" s="274">
        <f>+(R34+R59+R84+R109+R134)/5</f>
        <v>20.399999999999999</v>
      </c>
      <c r="S9" s="265"/>
    </row>
    <row r="10" spans="1:19" s="264" customFormat="1" x14ac:dyDescent="0.15">
      <c r="A10" s="278" t="s">
        <v>156</v>
      </c>
      <c r="B10" s="277">
        <f>+(B35+B60+B85+B110+B135)/5</f>
        <v>5.6</v>
      </c>
      <c r="C10" s="276">
        <f>+(C35+C60+C85+C110+C135)/5</f>
        <v>5.8</v>
      </c>
      <c r="D10" s="276">
        <f>+(D35+D60+D85+D110+D135)/5</f>
        <v>0</v>
      </c>
      <c r="E10" s="275">
        <f>SUM(B10:D10)</f>
        <v>11.399999999999999</v>
      </c>
      <c r="F10" s="277">
        <f>+(F35+F60+F85+F110+F135)/5</f>
        <v>0</v>
      </c>
      <c r="G10" s="276">
        <f>+(G35+G60+G85+G110+G135)/5</f>
        <v>0</v>
      </c>
      <c r="H10" s="276">
        <f>+(H35+H60+H85+H110+H135)/5</f>
        <v>0</v>
      </c>
      <c r="I10" s="275">
        <f>SUM(F10:H10)</f>
        <v>0</v>
      </c>
      <c r="J10" s="277">
        <f>+(J35+J60+J85+J110+J135)/5</f>
        <v>0</v>
      </c>
      <c r="K10" s="276">
        <f>+(K35+K60+K85+K110+K135)/5</f>
        <v>0</v>
      </c>
      <c r="L10" s="276">
        <f>+(L35+L60+L85+L110+L135)/5</f>
        <v>0</v>
      </c>
      <c r="M10" s="275">
        <f>SUM(J10:L10)</f>
        <v>0</v>
      </c>
      <c r="N10" s="277">
        <f>+(N35+N60+N85+N110+N135)/5</f>
        <v>0.6</v>
      </c>
      <c r="O10" s="276">
        <f>+(O35+O60+O85+O110+O135)/5</f>
        <v>0</v>
      </c>
      <c r="P10" s="276">
        <f>+(P35+P60+P85+P110+P135)/5</f>
        <v>0</v>
      </c>
      <c r="Q10" s="275">
        <f>SUM(N10:P10)</f>
        <v>0.6</v>
      </c>
      <c r="R10" s="274">
        <f>+(R35+R60+R85+R110+R135)/5</f>
        <v>12</v>
      </c>
      <c r="S10" s="265"/>
    </row>
    <row r="11" spans="1:19" s="264" customFormat="1" x14ac:dyDescent="0.15">
      <c r="A11" s="278" t="s">
        <v>155</v>
      </c>
      <c r="B11" s="277">
        <f>+(B36+B61+B86+B111+B136)/5</f>
        <v>8.4</v>
      </c>
      <c r="C11" s="276">
        <f>+(C36+C61+C86+C111+C136)/5</f>
        <v>7.4</v>
      </c>
      <c r="D11" s="276">
        <f>+(D36+D61+D86+D111+D136)/5</f>
        <v>0</v>
      </c>
      <c r="E11" s="275">
        <f>SUM(B11:D11)</f>
        <v>15.8</v>
      </c>
      <c r="F11" s="277">
        <f>+(F36+F61+F86+F111+F136)/5</f>
        <v>0</v>
      </c>
      <c r="G11" s="276">
        <f>+(G36+G61+G86+G111+G136)/5</f>
        <v>0</v>
      </c>
      <c r="H11" s="276">
        <f>+(H36+H61+H86+H111+H136)/5</f>
        <v>0</v>
      </c>
      <c r="I11" s="275">
        <f>SUM(F11:H11)</f>
        <v>0</v>
      </c>
      <c r="J11" s="277">
        <f>+(J36+J61+J86+J111+J136)/5</f>
        <v>0</v>
      </c>
      <c r="K11" s="276">
        <f>+(K36+K61+K86+K111+K136)/5</f>
        <v>0.2</v>
      </c>
      <c r="L11" s="276">
        <f>+(L36+L61+L86+L111+L136)/5</f>
        <v>0</v>
      </c>
      <c r="M11" s="275">
        <f>SUM(J11:L11)</f>
        <v>0.2</v>
      </c>
      <c r="N11" s="277">
        <f>+(N36+N61+N86+N111+N136)/5</f>
        <v>0.6</v>
      </c>
      <c r="O11" s="276">
        <f>+(O36+O61+O86+O111+O136)/5</f>
        <v>0</v>
      </c>
      <c r="P11" s="276">
        <f>+(P36+P61+P86+P111+P136)/5</f>
        <v>0.2</v>
      </c>
      <c r="Q11" s="275">
        <f>SUM(N11:P11)</f>
        <v>0.8</v>
      </c>
      <c r="R11" s="274">
        <f>+(R36+R61+R86+R111+R136)/5</f>
        <v>16.8</v>
      </c>
      <c r="S11" s="265"/>
    </row>
    <row r="12" spans="1:19" s="264" customFormat="1" x14ac:dyDescent="0.15">
      <c r="A12" s="278" t="s">
        <v>154</v>
      </c>
      <c r="B12" s="277">
        <f>+(B37+B62+B87+B112+B137)/5</f>
        <v>14.6</v>
      </c>
      <c r="C12" s="276">
        <f>+(C37+C62+C87+C112+C137)/5</f>
        <v>4.8</v>
      </c>
      <c r="D12" s="276">
        <f>+(D37+D62+D87+D112+D137)/5</f>
        <v>0</v>
      </c>
      <c r="E12" s="275">
        <f>SUM(B12:D12)</f>
        <v>19.399999999999999</v>
      </c>
      <c r="F12" s="277">
        <f>+(F37+F62+F87+F112+F137)/5</f>
        <v>0</v>
      </c>
      <c r="G12" s="276">
        <f>+(G37+G62+G87+G112+G137)/5</f>
        <v>0</v>
      </c>
      <c r="H12" s="276">
        <f>+(H37+H62+H87+H112+H137)/5</f>
        <v>0</v>
      </c>
      <c r="I12" s="275">
        <f>SUM(F12:H12)</f>
        <v>0</v>
      </c>
      <c r="J12" s="277">
        <f>+(J37+J62+J87+J112+J137)/5</f>
        <v>0</v>
      </c>
      <c r="K12" s="276">
        <f>+(K37+K62+K87+K112+K137)/5</f>
        <v>0.2</v>
      </c>
      <c r="L12" s="276">
        <f>+(L37+L62+L87+L112+L137)/5</f>
        <v>0</v>
      </c>
      <c r="M12" s="275">
        <f>SUM(J12:L12)</f>
        <v>0.2</v>
      </c>
      <c r="N12" s="277">
        <f>+(N37+N62+N87+N112+N137)/5</f>
        <v>0.6</v>
      </c>
      <c r="O12" s="276">
        <f>+(O37+O62+O87+O112+O137)/5</f>
        <v>0</v>
      </c>
      <c r="P12" s="276">
        <f>+(P37+P62+P87+P112+P137)/5</f>
        <v>0.2</v>
      </c>
      <c r="Q12" s="275">
        <f>SUM(N12:P12)</f>
        <v>0.8</v>
      </c>
      <c r="R12" s="274">
        <f>+(R37+R62+R87+R112+R137)/5</f>
        <v>20.399999999999999</v>
      </c>
      <c r="S12" s="265"/>
    </row>
    <row r="13" spans="1:19" s="264" customFormat="1" x14ac:dyDescent="0.15">
      <c r="A13" s="278" t="s">
        <v>153</v>
      </c>
      <c r="B13" s="277">
        <f>+(B38+B63+B88+B113+B138)/5</f>
        <v>13.6</v>
      </c>
      <c r="C13" s="276">
        <f>+(C38+C63+C88+C113+C138)/5</f>
        <v>4.5999999999999996</v>
      </c>
      <c r="D13" s="276">
        <f>+(D38+D63+D88+D113+D138)/5</f>
        <v>0</v>
      </c>
      <c r="E13" s="275">
        <f>SUM(B13:D13)</f>
        <v>18.2</v>
      </c>
      <c r="F13" s="277">
        <f>+(F38+F63+F88+F113+F138)/5</f>
        <v>0</v>
      </c>
      <c r="G13" s="276">
        <f>+(G38+G63+G88+G113+G138)/5</f>
        <v>0</v>
      </c>
      <c r="H13" s="276">
        <f>+(H38+H63+H88+H113+H138)/5</f>
        <v>0</v>
      </c>
      <c r="I13" s="275">
        <f>SUM(F13:H13)</f>
        <v>0</v>
      </c>
      <c r="J13" s="277">
        <f>+(J38+J63+J88+J113+J138)/5</f>
        <v>0</v>
      </c>
      <c r="K13" s="276">
        <f>+(K38+K63+K88+K113+K138)/5</f>
        <v>0</v>
      </c>
      <c r="L13" s="276">
        <f>+(L38+L63+L88+L113+L138)/5</f>
        <v>0</v>
      </c>
      <c r="M13" s="275">
        <f>SUM(J13:L13)</f>
        <v>0</v>
      </c>
      <c r="N13" s="277">
        <f>+(N38+N63+N88+N113+N138)/5</f>
        <v>0.4</v>
      </c>
      <c r="O13" s="276">
        <f>+(O38+O63+O88+O113+O138)/5</f>
        <v>0</v>
      </c>
      <c r="P13" s="276">
        <f>+(P38+P63+P88+P113+P138)/5</f>
        <v>1</v>
      </c>
      <c r="Q13" s="275">
        <f>SUM(N13:P13)</f>
        <v>1.4</v>
      </c>
      <c r="R13" s="274">
        <f>+(R38+R63+R88+R113+R138)/5</f>
        <v>19.600000000000001</v>
      </c>
      <c r="S13" s="265"/>
    </row>
    <row r="14" spans="1:19" s="264" customFormat="1" x14ac:dyDescent="0.15">
      <c r="A14" s="278" t="s">
        <v>152</v>
      </c>
      <c r="B14" s="277">
        <f>+(B39+B64+B89+B114+B139)/5</f>
        <v>13</v>
      </c>
      <c r="C14" s="276">
        <f>+(C39+C64+C89+C114+C139)/5</f>
        <v>6</v>
      </c>
      <c r="D14" s="276">
        <f>+(D39+D64+D89+D114+D139)/5</f>
        <v>0</v>
      </c>
      <c r="E14" s="275">
        <f>SUM(B14:D14)</f>
        <v>19</v>
      </c>
      <c r="F14" s="277">
        <f>+(F39+F64+F89+F114+F139)/5</f>
        <v>0</v>
      </c>
      <c r="G14" s="276">
        <f>+(G39+G64+G89+G114+G139)/5</f>
        <v>0</v>
      </c>
      <c r="H14" s="276">
        <f>+(H39+H64+H89+H114+H139)/5</f>
        <v>0</v>
      </c>
      <c r="I14" s="275">
        <f>SUM(F14:H14)</f>
        <v>0</v>
      </c>
      <c r="J14" s="277">
        <f>+(J39+J64+J89+J114+J139)/5</f>
        <v>0</v>
      </c>
      <c r="K14" s="276">
        <f>+(K39+K64+K89+K114+K139)/5</f>
        <v>0.2</v>
      </c>
      <c r="L14" s="276">
        <f>+(L39+L64+L89+L114+L139)/5</f>
        <v>0</v>
      </c>
      <c r="M14" s="275">
        <f>SUM(J14:L14)</f>
        <v>0.2</v>
      </c>
      <c r="N14" s="277">
        <f>+(N39+N64+N89+N114+N139)/5</f>
        <v>0.8</v>
      </c>
      <c r="O14" s="276">
        <f>+(O39+O64+O89+O114+O139)/5</f>
        <v>0</v>
      </c>
      <c r="P14" s="276">
        <f>+(P39+P64+P89+P114+P139)/5</f>
        <v>0.8</v>
      </c>
      <c r="Q14" s="275">
        <f>SUM(N14:P14)</f>
        <v>1.6</v>
      </c>
      <c r="R14" s="274">
        <f>+(R39+R64+R89+R114+R139)/5</f>
        <v>20.8</v>
      </c>
      <c r="S14" s="265"/>
    </row>
    <row r="15" spans="1:19" s="264" customFormat="1" x14ac:dyDescent="0.15">
      <c r="A15" s="278" t="s">
        <v>151</v>
      </c>
      <c r="B15" s="277">
        <f>+(B40+B65+B90+B115+B140)/5</f>
        <v>15.6</v>
      </c>
      <c r="C15" s="276">
        <f>+(C40+C65+C90+C115+C140)/5</f>
        <v>4.2</v>
      </c>
      <c r="D15" s="276">
        <f>+(D40+D65+D90+D115+D140)/5</f>
        <v>0</v>
      </c>
      <c r="E15" s="275">
        <f>SUM(B15:D15)</f>
        <v>19.8</v>
      </c>
      <c r="F15" s="277">
        <f>+(F40+F65+F90+F115+F140)/5</f>
        <v>0</v>
      </c>
      <c r="G15" s="276">
        <f>+(G40+G65+G90+G115+G140)/5</f>
        <v>0</v>
      </c>
      <c r="H15" s="276">
        <f>+(H40+H65+H90+H115+H140)/5</f>
        <v>0</v>
      </c>
      <c r="I15" s="275">
        <f>SUM(F15:H15)</f>
        <v>0</v>
      </c>
      <c r="J15" s="277">
        <f>+(J40+J65+J90+J115+J140)/5</f>
        <v>0</v>
      </c>
      <c r="K15" s="276">
        <f>+(K40+K65+K90+K115+K140)/5</f>
        <v>0.2</v>
      </c>
      <c r="L15" s="276">
        <f>+(L40+L65+L90+L115+L140)/5</f>
        <v>0</v>
      </c>
      <c r="M15" s="275">
        <f>SUM(J15:L15)</f>
        <v>0.2</v>
      </c>
      <c r="N15" s="277">
        <f>+(N40+N65+N90+N115+N140)/5</f>
        <v>0.4</v>
      </c>
      <c r="O15" s="276">
        <f>+(O40+O65+O90+O115+O140)/5</f>
        <v>0</v>
      </c>
      <c r="P15" s="276">
        <f>+(P40+P65+P90+P115+P140)/5</f>
        <v>0.4</v>
      </c>
      <c r="Q15" s="275">
        <f>SUM(N15:P15)</f>
        <v>0.8</v>
      </c>
      <c r="R15" s="274">
        <f>+(R40+R65+R90+R115+R140)/5</f>
        <v>20.8</v>
      </c>
      <c r="S15" s="265"/>
    </row>
    <row r="16" spans="1:19" s="264" customFormat="1" ht="14" thickBot="1" x14ac:dyDescent="0.2">
      <c r="A16" s="262"/>
      <c r="B16" s="273"/>
      <c r="C16" s="272"/>
      <c r="D16" s="272"/>
      <c r="E16" s="271"/>
      <c r="F16" s="273"/>
      <c r="G16" s="272"/>
      <c r="H16" s="272"/>
      <c r="I16" s="271"/>
      <c r="J16" s="273"/>
      <c r="K16" s="272"/>
      <c r="L16" s="272"/>
      <c r="M16" s="271"/>
      <c r="N16" s="273"/>
      <c r="O16" s="272"/>
      <c r="P16" s="272"/>
      <c r="Q16" s="271"/>
      <c r="R16" s="270"/>
      <c r="S16" s="265"/>
    </row>
    <row r="17" spans="1:19" s="264" customFormat="1" ht="14" hidden="1" thickBot="1" x14ac:dyDescent="0.2">
      <c r="A17" s="278" t="s">
        <v>219</v>
      </c>
      <c r="B17" s="277">
        <f>SUM(B8:B11)</f>
        <v>26.799999999999997</v>
      </c>
      <c r="C17" s="276">
        <f>SUM(C8:C11)</f>
        <v>28.6</v>
      </c>
      <c r="D17" s="276">
        <f>SUM(D8:D11)</f>
        <v>0</v>
      </c>
      <c r="E17" s="275">
        <f>SUM(E8:E11)</f>
        <v>55.399999999999991</v>
      </c>
      <c r="F17" s="277">
        <f>SUM(F8:F11)</f>
        <v>0</v>
      </c>
      <c r="G17" s="276">
        <f>SUM(G8:G11)</f>
        <v>0</v>
      </c>
      <c r="H17" s="276">
        <f>SUM(H8:H11)</f>
        <v>0</v>
      </c>
      <c r="I17" s="275">
        <f>SUM(I8:I11)</f>
        <v>0</v>
      </c>
      <c r="J17" s="277">
        <f>SUM(J8:J11)</f>
        <v>0</v>
      </c>
      <c r="K17" s="276">
        <f>SUM(K8:K11)</f>
        <v>0.2</v>
      </c>
      <c r="L17" s="276">
        <f>SUM(L8:L11)</f>
        <v>0.2</v>
      </c>
      <c r="M17" s="275">
        <f>SUM(M8:M11)</f>
        <v>0.4</v>
      </c>
      <c r="N17" s="277">
        <f>SUM(N8:N11)</f>
        <v>2.6</v>
      </c>
      <c r="O17" s="276">
        <f>SUM(O8:O11)</f>
        <v>0</v>
      </c>
      <c r="P17" s="276">
        <f>SUM(P8:P11)</f>
        <v>0.8</v>
      </c>
      <c r="Q17" s="275">
        <f>SUM(Q8:Q11)</f>
        <v>3.4000000000000004</v>
      </c>
      <c r="R17" s="274">
        <f>SUM(R8:R11)</f>
        <v>59.2</v>
      </c>
      <c r="S17" s="265"/>
    </row>
    <row r="18" spans="1:19" s="264" customFormat="1" ht="14" hidden="1" thickBot="1" x14ac:dyDescent="0.2">
      <c r="A18" s="278" t="s">
        <v>218</v>
      </c>
      <c r="B18" s="277">
        <f>SUM(B9:B12)</f>
        <v>35.800000000000004</v>
      </c>
      <c r="C18" s="276">
        <f>SUM(C9:C12)</f>
        <v>30.000000000000004</v>
      </c>
      <c r="D18" s="276">
        <f>SUM(D9:D12)</f>
        <v>0</v>
      </c>
      <c r="E18" s="275">
        <f>SUM(E9:E12)</f>
        <v>65.8</v>
      </c>
      <c r="F18" s="277">
        <f>SUM(F9:F12)</f>
        <v>0</v>
      </c>
      <c r="G18" s="276">
        <f>SUM(G9:G12)</f>
        <v>0</v>
      </c>
      <c r="H18" s="276">
        <f>SUM(H9:H12)</f>
        <v>0</v>
      </c>
      <c r="I18" s="275">
        <f>SUM(I9:I12)</f>
        <v>0</v>
      </c>
      <c r="J18" s="277">
        <f>SUM(J9:J12)</f>
        <v>0</v>
      </c>
      <c r="K18" s="276">
        <f>SUM(K9:K12)</f>
        <v>0.4</v>
      </c>
      <c r="L18" s="276">
        <f>SUM(L9:L12)</f>
        <v>0.2</v>
      </c>
      <c r="M18" s="275">
        <f>SUM(M9:M12)</f>
        <v>0.60000000000000009</v>
      </c>
      <c r="N18" s="277">
        <f>SUM(N9:N12)</f>
        <v>2.8000000000000003</v>
      </c>
      <c r="O18" s="276">
        <f>SUM(O9:O12)</f>
        <v>0</v>
      </c>
      <c r="P18" s="276">
        <f>SUM(P9:P12)</f>
        <v>0.4</v>
      </c>
      <c r="Q18" s="275">
        <f>SUM(Q9:Q12)</f>
        <v>3.2</v>
      </c>
      <c r="R18" s="274">
        <f>SUM(R9:R12)</f>
        <v>69.599999999999994</v>
      </c>
      <c r="S18" s="265"/>
    </row>
    <row r="19" spans="1:19" s="264" customFormat="1" ht="14" hidden="1" thickBot="1" x14ac:dyDescent="0.2">
      <c r="A19" s="278" t="s">
        <v>217</v>
      </c>
      <c r="B19" s="277">
        <f>SUM(B10:B13)</f>
        <v>42.2</v>
      </c>
      <c r="C19" s="276">
        <f>SUM(C10:C13)</f>
        <v>22.6</v>
      </c>
      <c r="D19" s="276">
        <f>SUM(D10:D13)</f>
        <v>0</v>
      </c>
      <c r="E19" s="275">
        <f>SUM(E10:E13)</f>
        <v>64.8</v>
      </c>
      <c r="F19" s="277">
        <f>SUM(F10:F13)</f>
        <v>0</v>
      </c>
      <c r="G19" s="276">
        <f>SUM(G10:G13)</f>
        <v>0</v>
      </c>
      <c r="H19" s="276">
        <f>SUM(H10:H13)</f>
        <v>0</v>
      </c>
      <c r="I19" s="275">
        <f>SUM(I10:I13)</f>
        <v>0</v>
      </c>
      <c r="J19" s="277">
        <f>SUM(J10:J13)</f>
        <v>0</v>
      </c>
      <c r="K19" s="276">
        <f>SUM(K10:K13)</f>
        <v>0.4</v>
      </c>
      <c r="L19" s="276">
        <f>SUM(L10:L13)</f>
        <v>0</v>
      </c>
      <c r="M19" s="275">
        <f>SUM(M10:M13)</f>
        <v>0.4</v>
      </c>
      <c r="N19" s="277">
        <f>SUM(N10:N13)</f>
        <v>2.1999999999999997</v>
      </c>
      <c r="O19" s="276">
        <f>SUM(O10:O13)</f>
        <v>0</v>
      </c>
      <c r="P19" s="276">
        <f>SUM(P10:P13)</f>
        <v>1.4</v>
      </c>
      <c r="Q19" s="275">
        <f>SUM(Q10:Q13)</f>
        <v>3.6</v>
      </c>
      <c r="R19" s="274">
        <f>SUM(R10:R13)</f>
        <v>68.800000000000011</v>
      </c>
      <c r="S19" s="265"/>
    </row>
    <row r="20" spans="1:19" s="264" customFormat="1" ht="14" hidden="1" thickBot="1" x14ac:dyDescent="0.2">
      <c r="A20" s="278" t="s">
        <v>216</v>
      </c>
      <c r="B20" s="277">
        <f>SUM(B11:B14)</f>
        <v>49.6</v>
      </c>
      <c r="C20" s="276">
        <f>SUM(C11:C14)</f>
        <v>22.799999999999997</v>
      </c>
      <c r="D20" s="276">
        <f>SUM(D11:D14)</f>
        <v>0</v>
      </c>
      <c r="E20" s="275">
        <f>SUM(E11:E14)</f>
        <v>72.400000000000006</v>
      </c>
      <c r="F20" s="277">
        <f>SUM(F11:F14)</f>
        <v>0</v>
      </c>
      <c r="G20" s="276">
        <f>SUM(G11:G14)</f>
        <v>0</v>
      </c>
      <c r="H20" s="276">
        <f>SUM(H11:H14)</f>
        <v>0</v>
      </c>
      <c r="I20" s="275">
        <f>SUM(I11:I14)</f>
        <v>0</v>
      </c>
      <c r="J20" s="277">
        <f>SUM(J11:J14)</f>
        <v>0</v>
      </c>
      <c r="K20" s="276">
        <f>SUM(K11:K14)</f>
        <v>0.60000000000000009</v>
      </c>
      <c r="L20" s="276">
        <f>SUM(L11:L14)</f>
        <v>0</v>
      </c>
      <c r="M20" s="275">
        <f>SUM(M11:M14)</f>
        <v>0.60000000000000009</v>
      </c>
      <c r="N20" s="277">
        <f>SUM(N11:N14)</f>
        <v>2.4000000000000004</v>
      </c>
      <c r="O20" s="276">
        <f>SUM(O11:O14)</f>
        <v>0</v>
      </c>
      <c r="P20" s="276">
        <f>SUM(P11:P14)</f>
        <v>2.2000000000000002</v>
      </c>
      <c r="Q20" s="275">
        <f>SUM(Q11:Q14)</f>
        <v>4.5999999999999996</v>
      </c>
      <c r="R20" s="274">
        <f>SUM(R11:R14)</f>
        <v>77.600000000000009</v>
      </c>
      <c r="S20" s="265"/>
    </row>
    <row r="21" spans="1:19" s="264" customFormat="1" ht="14" hidden="1" thickBot="1" x14ac:dyDescent="0.2">
      <c r="A21" s="296" t="s">
        <v>215</v>
      </c>
      <c r="B21" s="295">
        <f>SUM(B12:B15)</f>
        <v>56.800000000000004</v>
      </c>
      <c r="C21" s="294">
        <f>SUM(C12:C15)</f>
        <v>19.599999999999998</v>
      </c>
      <c r="D21" s="294">
        <f>SUM(D12:D15)</f>
        <v>0</v>
      </c>
      <c r="E21" s="293">
        <f>SUM(E12:E15)</f>
        <v>76.399999999999991</v>
      </c>
      <c r="F21" s="295">
        <f>SUM(F12:F15)</f>
        <v>0</v>
      </c>
      <c r="G21" s="294">
        <f>SUM(G12:G15)</f>
        <v>0</v>
      </c>
      <c r="H21" s="294">
        <f>SUM(H12:H15)</f>
        <v>0</v>
      </c>
      <c r="I21" s="293">
        <f>SUM(I12:I15)</f>
        <v>0</v>
      </c>
      <c r="J21" s="295">
        <f>SUM(J12:J15)</f>
        <v>0</v>
      </c>
      <c r="K21" s="294">
        <f>SUM(K12:K15)</f>
        <v>0.60000000000000009</v>
      </c>
      <c r="L21" s="294">
        <f>SUM(L12:L15)</f>
        <v>0</v>
      </c>
      <c r="M21" s="293">
        <f>SUM(M12:M15)</f>
        <v>0.60000000000000009</v>
      </c>
      <c r="N21" s="295">
        <f>SUM(N12:N15)</f>
        <v>2.2000000000000002</v>
      </c>
      <c r="O21" s="294">
        <f>SUM(O12:O15)</f>
        <v>0</v>
      </c>
      <c r="P21" s="294">
        <f>SUM(P12:P15)</f>
        <v>2.4</v>
      </c>
      <c r="Q21" s="293">
        <f>SUM(Q12:Q15)</f>
        <v>4.6000000000000005</v>
      </c>
      <c r="R21" s="292">
        <f>SUM(R12:R15)</f>
        <v>81.599999999999994</v>
      </c>
      <c r="S21" s="265"/>
    </row>
    <row r="22" spans="1:19" x14ac:dyDescent="0.15">
      <c r="A22" s="263"/>
      <c r="B22" s="86"/>
      <c r="C22" s="87"/>
      <c r="D22" s="87"/>
      <c r="E22" s="88"/>
      <c r="F22" s="86"/>
      <c r="G22" s="87"/>
      <c r="H22" s="87"/>
      <c r="I22" s="88"/>
      <c r="J22" s="86"/>
      <c r="K22" s="87"/>
      <c r="L22" s="87"/>
      <c r="M22" s="88"/>
      <c r="N22" s="86"/>
      <c r="O22" s="87"/>
      <c r="P22" s="87"/>
      <c r="Q22" s="88"/>
      <c r="R22" s="135"/>
      <c r="S22" s="96"/>
    </row>
    <row r="23" spans="1:19" x14ac:dyDescent="0.15">
      <c r="A23" s="262" t="s">
        <v>214</v>
      </c>
      <c r="B23" s="89">
        <f>SUM(B8:B15)</f>
        <v>83.6</v>
      </c>
      <c r="C23" s="90">
        <f>SUM(C8:C15)</f>
        <v>48.2</v>
      </c>
      <c r="D23" s="90">
        <f>SUM(D8:D15)</f>
        <v>0</v>
      </c>
      <c r="E23" s="91">
        <f>SUM(E8:E15)</f>
        <v>131.79999999999998</v>
      </c>
      <c r="F23" s="89">
        <f>SUM(F8:F15)</f>
        <v>0</v>
      </c>
      <c r="G23" s="90">
        <f>SUM(G8:G15)</f>
        <v>0</v>
      </c>
      <c r="H23" s="90">
        <f>SUM(H8:H15)</f>
        <v>0</v>
      </c>
      <c r="I23" s="91">
        <f>SUM(I8:I15)</f>
        <v>0</v>
      </c>
      <c r="J23" s="89">
        <f>SUM(J8:J15)</f>
        <v>0</v>
      </c>
      <c r="K23" s="90">
        <f>SUM(K8:K15)</f>
        <v>0.8</v>
      </c>
      <c r="L23" s="90">
        <f>SUM(L8:L15)</f>
        <v>0.2</v>
      </c>
      <c r="M23" s="91">
        <f>SUM(M8:M15)</f>
        <v>1</v>
      </c>
      <c r="N23" s="89">
        <f>SUM(N8:N15)</f>
        <v>4.8000000000000007</v>
      </c>
      <c r="O23" s="90">
        <f>SUM(O8:O15)</f>
        <v>0</v>
      </c>
      <c r="P23" s="90">
        <f>SUM(P8:P15)</f>
        <v>3.1999999999999997</v>
      </c>
      <c r="Q23" s="91">
        <f>SUM(Q8:Q15)</f>
        <v>7.9999999999999991</v>
      </c>
      <c r="R23" s="133">
        <f>SUM(R8:R15)</f>
        <v>140.79999999999998</v>
      </c>
      <c r="S23" s="96"/>
    </row>
    <row r="24" spans="1:19" x14ac:dyDescent="0.15">
      <c r="A24" s="262" t="s">
        <v>10</v>
      </c>
      <c r="B24" s="89">
        <f>MAX(B17:B21)</f>
        <v>56.800000000000004</v>
      </c>
      <c r="C24" s="90">
        <f>MAX(C17:C21)</f>
        <v>30.000000000000004</v>
      </c>
      <c r="D24" s="90">
        <f>MAX(D17:D21)</f>
        <v>0</v>
      </c>
      <c r="E24" s="91">
        <f>MAX(E17:E21)</f>
        <v>76.399999999999991</v>
      </c>
      <c r="F24" s="89">
        <f>MAX(F17:F21)</f>
        <v>0</v>
      </c>
      <c r="G24" s="90">
        <f>MAX(G17:G21)</f>
        <v>0</v>
      </c>
      <c r="H24" s="90">
        <f>MAX(H17:H21)</f>
        <v>0</v>
      </c>
      <c r="I24" s="91">
        <f>MAX(I17:I21)</f>
        <v>0</v>
      </c>
      <c r="J24" s="89">
        <f>MAX(J17:J21)</f>
        <v>0</v>
      </c>
      <c r="K24" s="90">
        <f>MAX(K17:K21)</f>
        <v>0.60000000000000009</v>
      </c>
      <c r="L24" s="90">
        <f>MAX(L17:L21)</f>
        <v>0.2</v>
      </c>
      <c r="M24" s="91">
        <f>MAX(M17:M21)</f>
        <v>0.60000000000000009</v>
      </c>
      <c r="N24" s="89">
        <f>MAX(N17:N21)</f>
        <v>2.8000000000000003</v>
      </c>
      <c r="O24" s="90">
        <f>MAX(O17:O21)</f>
        <v>0</v>
      </c>
      <c r="P24" s="90">
        <f>MAX(P17:P21)</f>
        <v>2.4</v>
      </c>
      <c r="Q24" s="91">
        <f>MAX(Q17:Q21)</f>
        <v>4.6000000000000005</v>
      </c>
      <c r="R24" s="133">
        <f>MAX(R17:R21)</f>
        <v>81.599999999999994</v>
      </c>
      <c r="S24" s="96"/>
    </row>
    <row r="25" spans="1:19" x14ac:dyDescent="0.15">
      <c r="A25" s="262" t="s">
        <v>11</v>
      </c>
      <c r="B25" s="89">
        <f>SUM(B8:B15)/2</f>
        <v>41.8</v>
      </c>
      <c r="C25" s="90">
        <f>SUM(C8:C15)/2</f>
        <v>24.1</v>
      </c>
      <c r="D25" s="90">
        <f>SUM(D8:D15)/2</f>
        <v>0</v>
      </c>
      <c r="E25" s="91">
        <f>SUM(E8:E15)/2</f>
        <v>65.899999999999991</v>
      </c>
      <c r="F25" s="89">
        <f>SUM(F8:F15)/2</f>
        <v>0</v>
      </c>
      <c r="G25" s="90">
        <f>SUM(G8:G15)/2</f>
        <v>0</v>
      </c>
      <c r="H25" s="90">
        <f>SUM(H8:H15)/2</f>
        <v>0</v>
      </c>
      <c r="I25" s="91">
        <f>SUM(I8:I15)/2</f>
        <v>0</v>
      </c>
      <c r="J25" s="89">
        <f>SUM(J8:J15)/2</f>
        <v>0</v>
      </c>
      <c r="K25" s="90">
        <f>SUM(K8:K15)/2</f>
        <v>0.4</v>
      </c>
      <c r="L25" s="90">
        <f>SUM(L8:L15)/2</f>
        <v>0.1</v>
      </c>
      <c r="M25" s="91">
        <f>SUM(M8:M15)/2</f>
        <v>0.5</v>
      </c>
      <c r="N25" s="89">
        <f>SUM(N8:N15)/2</f>
        <v>2.4000000000000004</v>
      </c>
      <c r="O25" s="90">
        <f>SUM(O8:O15)/2</f>
        <v>0</v>
      </c>
      <c r="P25" s="90">
        <f>SUM(P8:P15)/2</f>
        <v>1.5999999999999999</v>
      </c>
      <c r="Q25" s="91">
        <f>SUM(Q8:Q15)/2</f>
        <v>3.9999999999999996</v>
      </c>
      <c r="R25" s="133">
        <f>SUM(R8:R15)/2</f>
        <v>70.399999999999991</v>
      </c>
      <c r="S25" s="96"/>
    </row>
    <row r="26" spans="1:19" ht="14" thickBot="1" x14ac:dyDescent="0.2">
      <c r="A26" s="261"/>
      <c r="B26" s="92"/>
      <c r="C26" s="93"/>
      <c r="D26" s="93"/>
      <c r="E26" s="94"/>
      <c r="F26" s="92"/>
      <c r="G26" s="93"/>
      <c r="H26" s="93"/>
      <c r="I26" s="94"/>
      <c r="J26" s="92"/>
      <c r="K26" s="93"/>
      <c r="L26" s="93"/>
      <c r="M26" s="94"/>
      <c r="N26" s="92"/>
      <c r="O26" s="93"/>
      <c r="P26" s="93"/>
      <c r="Q26" s="94"/>
      <c r="R26" s="95"/>
      <c r="S26" s="96"/>
    </row>
    <row r="27" spans="1:19" x14ac:dyDescent="0.15">
      <c r="A27" s="28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96"/>
      <c r="S27" s="96"/>
    </row>
    <row r="28" spans="1:19" ht="14" thickBot="1" x14ac:dyDescent="0.2">
      <c r="A28" s="28"/>
      <c r="B28" s="97" t="s">
        <v>229</v>
      </c>
      <c r="C28" s="96"/>
      <c r="D28" s="98"/>
      <c r="E28" s="96"/>
      <c r="F28" s="96"/>
      <c r="G28" s="96"/>
      <c r="H28" s="96"/>
      <c r="I28" s="96"/>
      <c r="J28" s="96"/>
      <c r="K28" s="96"/>
      <c r="L28" s="97" t="str">
        <f>'cycle (2)'!B4</f>
        <v>Fine and Dry</v>
      </c>
      <c r="M28" s="96"/>
      <c r="N28" s="96"/>
      <c r="O28" s="96"/>
      <c r="P28" s="96"/>
      <c r="Q28" s="96"/>
      <c r="R28" s="96"/>
      <c r="S28" s="96"/>
    </row>
    <row r="29" spans="1:19" x14ac:dyDescent="0.15">
      <c r="A29" s="39"/>
      <c r="B29" s="102" t="s">
        <v>2</v>
      </c>
      <c r="C29" s="103"/>
      <c r="D29" s="103"/>
      <c r="E29" s="104"/>
      <c r="F29" s="102" t="s">
        <v>3</v>
      </c>
      <c r="G29" s="103"/>
      <c r="H29" s="103"/>
      <c r="I29" s="104"/>
      <c r="J29" s="102" t="s">
        <v>4</v>
      </c>
      <c r="K29" s="103"/>
      <c r="L29" s="103"/>
      <c r="M29" s="104"/>
      <c r="N29" s="102" t="s">
        <v>5</v>
      </c>
      <c r="O29" s="103"/>
      <c r="P29" s="103"/>
      <c r="Q29" s="104"/>
      <c r="R29" s="135" t="s">
        <v>35</v>
      </c>
      <c r="S29" s="96"/>
    </row>
    <row r="30" spans="1:19" s="264" customFormat="1" ht="14" thickBot="1" x14ac:dyDescent="0.2">
      <c r="A30" s="42"/>
      <c r="B30" s="283"/>
      <c r="C30" s="109" t="str">
        <f>C5</f>
        <v>Glenmore (N)</v>
      </c>
      <c r="D30" s="282"/>
      <c r="E30" s="281"/>
      <c r="F30" s="283"/>
      <c r="G30" s="109" t="str">
        <f>G5</f>
        <v>XXXX</v>
      </c>
      <c r="H30" s="282"/>
      <c r="I30" s="281"/>
      <c r="J30" s="283"/>
      <c r="K30" s="109" t="str">
        <f>K5</f>
        <v>Glenmore (S)</v>
      </c>
      <c r="L30" s="282"/>
      <c r="M30" s="281"/>
      <c r="N30" s="283"/>
      <c r="O30" s="109" t="str">
        <f>O5</f>
        <v>Upland</v>
      </c>
      <c r="P30" s="282"/>
      <c r="Q30" s="281"/>
      <c r="R30" s="266"/>
      <c r="S30" s="265"/>
    </row>
    <row r="31" spans="1:19" s="48" customFormat="1" ht="11" x14ac:dyDescent="0.15">
      <c r="A31" s="45"/>
      <c r="B31" s="116" t="s">
        <v>6</v>
      </c>
      <c r="C31" s="117" t="s">
        <v>7</v>
      </c>
      <c r="D31" s="117" t="s">
        <v>8</v>
      </c>
      <c r="E31" s="118" t="s">
        <v>9</v>
      </c>
      <c r="F31" s="116" t="s">
        <v>6</v>
      </c>
      <c r="G31" s="117" t="s">
        <v>7</v>
      </c>
      <c r="H31" s="117" t="s">
        <v>8</v>
      </c>
      <c r="I31" s="118" t="s">
        <v>9</v>
      </c>
      <c r="J31" s="116" t="s">
        <v>6</v>
      </c>
      <c r="K31" s="117" t="s">
        <v>7</v>
      </c>
      <c r="L31" s="117" t="s">
        <v>8</v>
      </c>
      <c r="M31" s="118" t="s">
        <v>9</v>
      </c>
      <c r="N31" s="116" t="s">
        <v>6</v>
      </c>
      <c r="O31" s="117" t="s">
        <v>7</v>
      </c>
      <c r="P31" s="117" t="s">
        <v>8</v>
      </c>
      <c r="Q31" s="118" t="s">
        <v>9</v>
      </c>
      <c r="R31" s="138"/>
      <c r="S31" s="280"/>
    </row>
    <row r="32" spans="1:19" s="264" customFormat="1" x14ac:dyDescent="0.15">
      <c r="A32" s="42"/>
      <c r="B32" s="123"/>
      <c r="C32" s="124"/>
      <c r="D32" s="124"/>
      <c r="E32" s="125"/>
      <c r="F32" s="123"/>
      <c r="G32" s="124"/>
      <c r="H32" s="124"/>
      <c r="I32" s="125"/>
      <c r="J32" s="123"/>
      <c r="K32" s="124"/>
      <c r="L32" s="124"/>
      <c r="M32" s="125"/>
      <c r="N32" s="123"/>
      <c r="O32" s="124"/>
      <c r="P32" s="124"/>
      <c r="Q32" s="279"/>
      <c r="R32" s="270"/>
      <c r="S32" s="265"/>
    </row>
    <row r="33" spans="1:19" s="264" customFormat="1" x14ac:dyDescent="0.15">
      <c r="A33" s="278" t="s">
        <v>158</v>
      </c>
      <c r="B33" s="277">
        <v>9</v>
      </c>
      <c r="C33" s="276">
        <v>2</v>
      </c>
      <c r="D33" s="276"/>
      <c r="E33" s="275">
        <f>SUM(B33:D33)</f>
        <v>11</v>
      </c>
      <c r="F33" s="277"/>
      <c r="G33" s="276"/>
      <c r="H33" s="276"/>
      <c r="I33" s="275">
        <f>SUM(F33:H33)</f>
        <v>0</v>
      </c>
      <c r="J33" s="277"/>
      <c r="K33" s="276"/>
      <c r="L33" s="276"/>
      <c r="M33" s="275">
        <f>SUM(J33:L33)</f>
        <v>0</v>
      </c>
      <c r="N33" s="277"/>
      <c r="O33" s="276"/>
      <c r="P33" s="276"/>
      <c r="Q33" s="275">
        <f>SUM(N33:P33)</f>
        <v>0</v>
      </c>
      <c r="R33" s="274">
        <f>SUM(B33:D33)+SUM(J33:L33)+SUM(N33:P33)</f>
        <v>11</v>
      </c>
      <c r="S33" s="265"/>
    </row>
    <row r="34" spans="1:19" s="264" customFormat="1" x14ac:dyDescent="0.15">
      <c r="A34" s="278" t="s">
        <v>157</v>
      </c>
      <c r="B34" s="277">
        <v>10</v>
      </c>
      <c r="C34" s="276">
        <v>8</v>
      </c>
      <c r="D34" s="276"/>
      <c r="E34" s="275">
        <f>SUM(B34:D34)</f>
        <v>18</v>
      </c>
      <c r="F34" s="277"/>
      <c r="G34" s="276"/>
      <c r="H34" s="276"/>
      <c r="I34" s="275">
        <f>SUM(F34:H34)</f>
        <v>0</v>
      </c>
      <c r="J34" s="277"/>
      <c r="K34" s="276"/>
      <c r="L34" s="276">
        <v>1</v>
      </c>
      <c r="M34" s="275">
        <f>SUM(J34:L34)</f>
        <v>1</v>
      </c>
      <c r="N34" s="277">
        <v>2</v>
      </c>
      <c r="O34" s="276"/>
      <c r="P34" s="276"/>
      <c r="Q34" s="275">
        <f>SUM(N34:P34)</f>
        <v>2</v>
      </c>
      <c r="R34" s="274">
        <f>SUM(B34:D34)+SUM(J34:L34)+SUM(N34:P34)</f>
        <v>21</v>
      </c>
      <c r="S34" s="265"/>
    </row>
    <row r="35" spans="1:19" s="264" customFormat="1" x14ac:dyDescent="0.15">
      <c r="A35" s="278" t="s">
        <v>156</v>
      </c>
      <c r="B35" s="277">
        <v>6</v>
      </c>
      <c r="C35" s="276">
        <v>6</v>
      </c>
      <c r="D35" s="276"/>
      <c r="E35" s="275">
        <f>SUM(B35:D35)</f>
        <v>12</v>
      </c>
      <c r="F35" s="277"/>
      <c r="G35" s="276"/>
      <c r="H35" s="276"/>
      <c r="I35" s="275">
        <f>SUM(F35:H35)</f>
        <v>0</v>
      </c>
      <c r="J35" s="277"/>
      <c r="K35" s="276"/>
      <c r="L35" s="276"/>
      <c r="M35" s="275">
        <f>SUM(J35:L35)</f>
        <v>0</v>
      </c>
      <c r="N35" s="277">
        <v>1</v>
      </c>
      <c r="O35" s="276"/>
      <c r="P35" s="276"/>
      <c r="Q35" s="275">
        <f>SUM(N35:P35)</f>
        <v>1</v>
      </c>
      <c r="R35" s="274">
        <f>SUM(B35:D35)+SUM(J35:L35)+SUM(N35:P35)</f>
        <v>13</v>
      </c>
      <c r="S35" s="265"/>
    </row>
    <row r="36" spans="1:19" s="264" customFormat="1" x14ac:dyDescent="0.15">
      <c r="A36" s="278" t="s">
        <v>155</v>
      </c>
      <c r="B36" s="277">
        <v>9</v>
      </c>
      <c r="C36" s="276">
        <v>8</v>
      </c>
      <c r="D36" s="276"/>
      <c r="E36" s="275">
        <f>SUM(B36:D36)</f>
        <v>17</v>
      </c>
      <c r="F36" s="277"/>
      <c r="G36" s="276"/>
      <c r="H36" s="276"/>
      <c r="I36" s="275">
        <f>SUM(F36:H36)</f>
        <v>0</v>
      </c>
      <c r="J36" s="277"/>
      <c r="K36" s="276"/>
      <c r="L36" s="276"/>
      <c r="M36" s="275">
        <f>SUM(J36:L36)</f>
        <v>0</v>
      </c>
      <c r="N36" s="277">
        <v>1</v>
      </c>
      <c r="O36" s="276"/>
      <c r="P36" s="276"/>
      <c r="Q36" s="275">
        <f>SUM(N36:P36)</f>
        <v>1</v>
      </c>
      <c r="R36" s="274">
        <f>SUM(B36:D36)+SUM(J36:L36)+SUM(N36:P36)</f>
        <v>18</v>
      </c>
      <c r="S36" s="265"/>
    </row>
    <row r="37" spans="1:19" s="264" customFormat="1" x14ac:dyDescent="0.15">
      <c r="A37" s="278" t="s">
        <v>154</v>
      </c>
      <c r="B37" s="277">
        <v>13</v>
      </c>
      <c r="C37" s="276">
        <v>4</v>
      </c>
      <c r="D37" s="276"/>
      <c r="E37" s="275">
        <f>SUM(B37:D37)</f>
        <v>17</v>
      </c>
      <c r="F37" s="277"/>
      <c r="G37" s="276"/>
      <c r="H37" s="276"/>
      <c r="I37" s="275">
        <f>SUM(F37:H37)</f>
        <v>0</v>
      </c>
      <c r="J37" s="277"/>
      <c r="K37" s="276">
        <v>1</v>
      </c>
      <c r="L37" s="276"/>
      <c r="M37" s="275">
        <f>SUM(J37:L37)</f>
        <v>1</v>
      </c>
      <c r="N37" s="277">
        <v>1</v>
      </c>
      <c r="O37" s="276"/>
      <c r="P37" s="276">
        <v>1</v>
      </c>
      <c r="Q37" s="275">
        <f>SUM(N37:P37)</f>
        <v>2</v>
      </c>
      <c r="R37" s="274">
        <f>SUM(B37:D37)+SUM(J37:L37)+SUM(N37:P37)</f>
        <v>20</v>
      </c>
      <c r="S37" s="265"/>
    </row>
    <row r="38" spans="1:19" s="264" customFormat="1" x14ac:dyDescent="0.15">
      <c r="A38" s="278" t="s">
        <v>153</v>
      </c>
      <c r="B38" s="277">
        <v>13</v>
      </c>
      <c r="C38" s="276">
        <v>3</v>
      </c>
      <c r="D38" s="276"/>
      <c r="E38" s="275">
        <f>SUM(B38:D38)</f>
        <v>16</v>
      </c>
      <c r="F38" s="277"/>
      <c r="G38" s="276"/>
      <c r="H38" s="276"/>
      <c r="I38" s="275">
        <f>SUM(F38:H38)</f>
        <v>0</v>
      </c>
      <c r="J38" s="277"/>
      <c r="K38" s="276"/>
      <c r="L38" s="276"/>
      <c r="M38" s="275">
        <f>SUM(J38:L38)</f>
        <v>0</v>
      </c>
      <c r="N38" s="277">
        <v>1</v>
      </c>
      <c r="O38" s="276"/>
      <c r="P38" s="276"/>
      <c r="Q38" s="275">
        <f>SUM(N38:P38)</f>
        <v>1</v>
      </c>
      <c r="R38" s="274">
        <f>SUM(B38:D38)+SUM(J38:L38)+SUM(N38:P38)</f>
        <v>17</v>
      </c>
      <c r="S38" s="265"/>
    </row>
    <row r="39" spans="1:19" s="264" customFormat="1" x14ac:dyDescent="0.15">
      <c r="A39" s="278" t="s">
        <v>152</v>
      </c>
      <c r="B39" s="277">
        <v>9</v>
      </c>
      <c r="C39" s="276">
        <v>5</v>
      </c>
      <c r="D39" s="276"/>
      <c r="E39" s="275">
        <f>SUM(B39:D39)</f>
        <v>14</v>
      </c>
      <c r="F39" s="277"/>
      <c r="G39" s="276"/>
      <c r="H39" s="276"/>
      <c r="I39" s="275">
        <f>SUM(F39:H39)</f>
        <v>0</v>
      </c>
      <c r="J39" s="277"/>
      <c r="K39" s="276">
        <v>1</v>
      </c>
      <c r="L39" s="276"/>
      <c r="M39" s="275">
        <f>SUM(J39:L39)</f>
        <v>1</v>
      </c>
      <c r="N39" s="277"/>
      <c r="O39" s="276"/>
      <c r="P39" s="276">
        <v>1</v>
      </c>
      <c r="Q39" s="275">
        <f>SUM(N39:P39)</f>
        <v>1</v>
      </c>
      <c r="R39" s="274">
        <f>SUM(B39:D39)+SUM(J39:L39)+SUM(N39:P39)</f>
        <v>16</v>
      </c>
      <c r="S39" s="265"/>
    </row>
    <row r="40" spans="1:19" s="264" customFormat="1" x14ac:dyDescent="0.15">
      <c r="A40" s="278" t="s">
        <v>151</v>
      </c>
      <c r="B40" s="277">
        <v>22</v>
      </c>
      <c r="C40" s="276">
        <v>3</v>
      </c>
      <c r="D40" s="276"/>
      <c r="E40" s="275">
        <f>SUM(B40:D40)</f>
        <v>25</v>
      </c>
      <c r="F40" s="277"/>
      <c r="G40" s="276"/>
      <c r="H40" s="276"/>
      <c r="I40" s="275">
        <f>SUM(F40:H40)</f>
        <v>0</v>
      </c>
      <c r="J40" s="277"/>
      <c r="K40" s="276"/>
      <c r="L40" s="276"/>
      <c r="M40" s="275">
        <f>SUM(J40:L40)</f>
        <v>0</v>
      </c>
      <c r="N40" s="277">
        <v>2</v>
      </c>
      <c r="O40" s="276"/>
      <c r="P40" s="276"/>
      <c r="Q40" s="275">
        <f>SUM(N40:P40)</f>
        <v>2</v>
      </c>
      <c r="R40" s="274">
        <f>SUM(B40:D40)+SUM(J40:L40)+SUM(N40:P40)</f>
        <v>27</v>
      </c>
      <c r="S40" s="265"/>
    </row>
    <row r="41" spans="1:19" s="264" customFormat="1" ht="14" thickBot="1" x14ac:dyDescent="0.2">
      <c r="A41" s="262"/>
      <c r="B41" s="273"/>
      <c r="C41" s="272"/>
      <c r="D41" s="272"/>
      <c r="E41" s="271">
        <f>SUM(B41:D41)</f>
        <v>0</v>
      </c>
      <c r="F41" s="273"/>
      <c r="G41" s="272"/>
      <c r="H41" s="272"/>
      <c r="I41" s="271"/>
      <c r="J41" s="273"/>
      <c r="K41" s="272"/>
      <c r="L41" s="272"/>
      <c r="M41" s="271"/>
      <c r="N41" s="273"/>
      <c r="O41" s="272"/>
      <c r="P41" s="272"/>
      <c r="Q41" s="271"/>
      <c r="R41" s="266"/>
      <c r="S41" s="265"/>
    </row>
    <row r="42" spans="1:19" s="264" customFormat="1" ht="14" hidden="1" thickBot="1" x14ac:dyDescent="0.2">
      <c r="A42" s="262" t="s">
        <v>219</v>
      </c>
      <c r="B42" s="273">
        <f>SUM(B33:B40)</f>
        <v>91</v>
      </c>
      <c r="C42" s="272">
        <f>SUM(C33:C40)</f>
        <v>39</v>
      </c>
      <c r="D42" s="272">
        <f>SUM(D33:D36)</f>
        <v>0</v>
      </c>
      <c r="E42" s="271">
        <f>SUM(E33:E36)</f>
        <v>58</v>
      </c>
      <c r="F42" s="273">
        <f>SUM(F33:F36)</f>
        <v>0</v>
      </c>
      <c r="G42" s="272">
        <f>SUM(G33:G36)</f>
        <v>0</v>
      </c>
      <c r="H42" s="272">
        <f>SUM(H33:H36)</f>
        <v>0</v>
      </c>
      <c r="I42" s="271">
        <f>SUM(I33:I36)</f>
        <v>0</v>
      </c>
      <c r="J42" s="273">
        <f>SUM(J33:J36)</f>
        <v>0</v>
      </c>
      <c r="K42" s="272">
        <f>SUM(K33:K36)</f>
        <v>0</v>
      </c>
      <c r="L42" s="272">
        <f>SUM(L33:L36)</f>
        <v>1</v>
      </c>
      <c r="M42" s="271">
        <f>SUM(M33:M36)</f>
        <v>1</v>
      </c>
      <c r="N42" s="273">
        <f>SUM(N33:N38)</f>
        <v>6</v>
      </c>
      <c r="O42" s="272">
        <f>SUM(O33:O36)</f>
        <v>0</v>
      </c>
      <c r="P42" s="272">
        <f>SUM(P33:P36)</f>
        <v>0</v>
      </c>
      <c r="Q42" s="271">
        <f>SUM(Q33:Q36)</f>
        <v>4</v>
      </c>
      <c r="R42" s="265">
        <f>SUM(R33:R36)</f>
        <v>63</v>
      </c>
      <c r="S42" s="265"/>
    </row>
    <row r="43" spans="1:19" s="264" customFormat="1" ht="14" hidden="1" thickBot="1" x14ac:dyDescent="0.2">
      <c r="A43" s="262" t="s">
        <v>218</v>
      </c>
      <c r="B43" s="273">
        <f>SUM(B34:B37)</f>
        <v>38</v>
      </c>
      <c r="C43" s="272">
        <f>SUM(C34:C37)</f>
        <v>26</v>
      </c>
      <c r="D43" s="272">
        <f>SUM(D34:D37)</f>
        <v>0</v>
      </c>
      <c r="E43" s="271">
        <f>SUM(E34:E37)</f>
        <v>64</v>
      </c>
      <c r="F43" s="273">
        <f>SUM(F34:F37)</f>
        <v>0</v>
      </c>
      <c r="G43" s="272">
        <f>SUM(G34:G37)</f>
        <v>0</v>
      </c>
      <c r="H43" s="272">
        <f>SUM(H34:H37)</f>
        <v>0</v>
      </c>
      <c r="I43" s="271">
        <f>SUM(I34:I37)</f>
        <v>0</v>
      </c>
      <c r="J43" s="273">
        <f>SUM(J34:J37)</f>
        <v>0</v>
      </c>
      <c r="K43" s="272">
        <f>SUM(K34:K37)</f>
        <v>1</v>
      </c>
      <c r="L43" s="272">
        <f>SUM(L34:L37)</f>
        <v>1</v>
      </c>
      <c r="M43" s="271">
        <f>SUM(M34:M37)</f>
        <v>2</v>
      </c>
      <c r="N43" s="273">
        <f>SUM(N34:N38)</f>
        <v>6</v>
      </c>
      <c r="O43" s="272">
        <f>SUM(O34:O37)</f>
        <v>0</v>
      </c>
      <c r="P43" s="272">
        <f>SUM(P34:P37)</f>
        <v>1</v>
      </c>
      <c r="Q43" s="271">
        <f>SUM(Q34:Q37)</f>
        <v>6</v>
      </c>
      <c r="R43" s="265">
        <f>SUM(R34:R37)</f>
        <v>72</v>
      </c>
      <c r="S43" s="265"/>
    </row>
    <row r="44" spans="1:19" s="264" customFormat="1" ht="14" hidden="1" thickBot="1" x14ac:dyDescent="0.2">
      <c r="A44" s="262" t="s">
        <v>217</v>
      </c>
      <c r="B44" s="273">
        <f>SUM(B35:B38)</f>
        <v>41</v>
      </c>
      <c r="C44" s="272">
        <f>SUM(C35:C38)</f>
        <v>21</v>
      </c>
      <c r="D44" s="272">
        <f>SUM(D35:D38)</f>
        <v>0</v>
      </c>
      <c r="E44" s="271">
        <f>SUM(E35:E38)</f>
        <v>62</v>
      </c>
      <c r="F44" s="273">
        <f>SUM(F35:F38)</f>
        <v>0</v>
      </c>
      <c r="G44" s="272">
        <f>SUM(G35:G38)</f>
        <v>0</v>
      </c>
      <c r="H44" s="272">
        <f>SUM(H35:H38)</f>
        <v>0</v>
      </c>
      <c r="I44" s="271">
        <f>SUM(I35:I38)</f>
        <v>0</v>
      </c>
      <c r="J44" s="273">
        <f>SUM(J35:J38)</f>
        <v>0</v>
      </c>
      <c r="K44" s="272">
        <f>SUM(K35:K38)</f>
        <v>1</v>
      </c>
      <c r="L44" s="272">
        <f>SUM(L35:L38)</f>
        <v>0</v>
      </c>
      <c r="M44" s="271">
        <f>SUM(M35:M38)</f>
        <v>1</v>
      </c>
      <c r="N44" s="273">
        <f>SUM(N35:N38)</f>
        <v>4</v>
      </c>
      <c r="O44" s="272">
        <f>SUM(O35:O38)</f>
        <v>0</v>
      </c>
      <c r="P44" s="272">
        <f>SUM(P35:P38)</f>
        <v>1</v>
      </c>
      <c r="Q44" s="271">
        <f>SUM(Q35:Q38)</f>
        <v>5</v>
      </c>
      <c r="R44" s="265">
        <f>SUM(R35:R38)</f>
        <v>68</v>
      </c>
      <c r="S44" s="265"/>
    </row>
    <row r="45" spans="1:19" s="264" customFormat="1" ht="14" hidden="1" thickBot="1" x14ac:dyDescent="0.2">
      <c r="A45" s="262" t="s">
        <v>216</v>
      </c>
      <c r="B45" s="273">
        <f>SUM(B36:B39)</f>
        <v>44</v>
      </c>
      <c r="C45" s="272">
        <f>SUM(C36:C39)</f>
        <v>20</v>
      </c>
      <c r="D45" s="272">
        <f>SUM(D36:D39)</f>
        <v>0</v>
      </c>
      <c r="E45" s="271">
        <f>SUM(E36:E39)</f>
        <v>64</v>
      </c>
      <c r="F45" s="273">
        <f>SUM(F36:F39)</f>
        <v>0</v>
      </c>
      <c r="G45" s="272">
        <f>SUM(G36:G39)</f>
        <v>0</v>
      </c>
      <c r="H45" s="272">
        <f>SUM(H36:H39)</f>
        <v>0</v>
      </c>
      <c r="I45" s="271">
        <f>SUM(I36:I39)</f>
        <v>0</v>
      </c>
      <c r="J45" s="273">
        <f>SUM(J36:J39)</f>
        <v>0</v>
      </c>
      <c r="K45" s="272">
        <f>SUM(K36:K39)</f>
        <v>2</v>
      </c>
      <c r="L45" s="272">
        <f>SUM(L36:L39)</f>
        <v>0</v>
      </c>
      <c r="M45" s="271">
        <f>SUM(M36:M39)</f>
        <v>2</v>
      </c>
      <c r="N45" s="273">
        <f>SUM(N36:N39)</f>
        <v>3</v>
      </c>
      <c r="O45" s="272">
        <f>SUM(O36:O39)</f>
        <v>0</v>
      </c>
      <c r="P45" s="272">
        <f>SUM(P36:P39)</f>
        <v>2</v>
      </c>
      <c r="Q45" s="271">
        <f>SUM(Q36:Q39)</f>
        <v>5</v>
      </c>
      <c r="R45" s="265">
        <f>SUM(R36:R39)</f>
        <v>71</v>
      </c>
      <c r="S45" s="265"/>
    </row>
    <row r="46" spans="1:19" s="264" customFormat="1" ht="14" hidden="1" thickBot="1" x14ac:dyDescent="0.2">
      <c r="A46" s="261" t="s">
        <v>215</v>
      </c>
      <c r="B46" s="269">
        <f>SUM(B37:B40)</f>
        <v>57</v>
      </c>
      <c r="C46" s="268">
        <f>SUM(C37:C40)</f>
        <v>15</v>
      </c>
      <c r="D46" s="268">
        <f>SUM(D37:D40)</f>
        <v>0</v>
      </c>
      <c r="E46" s="267">
        <f>SUM(E37:E40)</f>
        <v>72</v>
      </c>
      <c r="F46" s="269">
        <f>SUM(F37:F40)</f>
        <v>0</v>
      </c>
      <c r="G46" s="268">
        <f>SUM(G37:G40)</f>
        <v>0</v>
      </c>
      <c r="H46" s="268">
        <f>SUM(H37:H40)</f>
        <v>0</v>
      </c>
      <c r="I46" s="267">
        <f>SUM(I37:I40)</f>
        <v>0</v>
      </c>
      <c r="J46" s="269">
        <f>SUM(J37:J40)</f>
        <v>0</v>
      </c>
      <c r="K46" s="268">
        <f>SUM(K37:K40)</f>
        <v>2</v>
      </c>
      <c r="L46" s="268">
        <f>SUM(L37:L40)</f>
        <v>0</v>
      </c>
      <c r="M46" s="267">
        <f>SUM(M37:M40)</f>
        <v>2</v>
      </c>
      <c r="N46" s="269">
        <f>SUM(N37:N40)</f>
        <v>4</v>
      </c>
      <c r="O46" s="268">
        <f>SUM(O37:O40)</f>
        <v>0</v>
      </c>
      <c r="P46" s="268">
        <f>SUM(P37:P40)</f>
        <v>2</v>
      </c>
      <c r="Q46" s="267">
        <f>SUM(Q37:Q40)</f>
        <v>6</v>
      </c>
      <c r="R46" s="265">
        <f>SUM(R37:R40)</f>
        <v>80</v>
      </c>
      <c r="S46" s="265"/>
    </row>
    <row r="47" spans="1:19" x14ac:dyDescent="0.15">
      <c r="A47" s="263"/>
      <c r="B47" s="86"/>
      <c r="C47" s="87"/>
      <c r="D47" s="87"/>
      <c r="E47" s="88"/>
      <c r="F47" s="86"/>
      <c r="G47" s="87"/>
      <c r="H47" s="87"/>
      <c r="I47" s="88"/>
      <c r="J47" s="86"/>
      <c r="K47" s="87"/>
      <c r="L47" s="87"/>
      <c r="M47" s="88"/>
      <c r="N47" s="86"/>
      <c r="O47" s="87"/>
      <c r="P47" s="87"/>
      <c r="Q47" s="88"/>
      <c r="R47" s="135"/>
      <c r="S47" s="96"/>
    </row>
    <row r="48" spans="1:19" x14ac:dyDescent="0.15">
      <c r="A48" s="262" t="s">
        <v>214</v>
      </c>
      <c r="B48" s="89">
        <f>SUM(B33:B40)</f>
        <v>91</v>
      </c>
      <c r="C48" s="90">
        <f>SUM(C33:C40)</f>
        <v>39</v>
      </c>
      <c r="D48" s="90">
        <f>SUM(D33:D40)</f>
        <v>0</v>
      </c>
      <c r="E48" s="91">
        <f>SUM(E33:E40)</f>
        <v>130</v>
      </c>
      <c r="F48" s="89">
        <f>SUM(F33:F40)</f>
        <v>0</v>
      </c>
      <c r="G48" s="90">
        <f>SUM(G33:G40)</f>
        <v>0</v>
      </c>
      <c r="H48" s="90">
        <f>SUM(H33:H40)</f>
        <v>0</v>
      </c>
      <c r="I48" s="91">
        <f>SUM(I33:I40)</f>
        <v>0</v>
      </c>
      <c r="J48" s="89">
        <f>SUM(J33:J40)</f>
        <v>0</v>
      </c>
      <c r="K48" s="90">
        <f>SUM(K33:K40)</f>
        <v>2</v>
      </c>
      <c r="L48" s="90">
        <f>SUM(L33:L40)</f>
        <v>1</v>
      </c>
      <c r="M48" s="91">
        <f>SUM(M33:M40)</f>
        <v>3</v>
      </c>
      <c r="N48" s="89">
        <f>SUM(N33:N40)</f>
        <v>8</v>
      </c>
      <c r="O48" s="90">
        <f>SUM(O33:O40)</f>
        <v>0</v>
      </c>
      <c r="P48" s="90">
        <f>SUM(P33:P40)</f>
        <v>2</v>
      </c>
      <c r="Q48" s="91">
        <f>SUM(Q33:Q40)</f>
        <v>10</v>
      </c>
      <c r="R48" s="133">
        <f>SUM(R33:R40)</f>
        <v>143</v>
      </c>
      <c r="S48" s="96"/>
    </row>
    <row r="49" spans="1:19" x14ac:dyDescent="0.15">
      <c r="A49" s="262" t="s">
        <v>10</v>
      </c>
      <c r="B49" s="89">
        <f>MAX(B42:B46)</f>
        <v>91</v>
      </c>
      <c r="C49" s="90">
        <f>MAX(C42:C46)</f>
        <v>39</v>
      </c>
      <c r="D49" s="90">
        <f>MAX(D42:D46)</f>
        <v>0</v>
      </c>
      <c r="E49" s="91">
        <f>MAX(E42:E46)</f>
        <v>72</v>
      </c>
      <c r="F49" s="89">
        <f>MAX(F42:F46)</f>
        <v>0</v>
      </c>
      <c r="G49" s="90">
        <f>MAX(G42:G46)</f>
        <v>0</v>
      </c>
      <c r="H49" s="90">
        <f>MAX(H42:H46)</f>
        <v>0</v>
      </c>
      <c r="I49" s="91">
        <f>MAX(I42:I46)</f>
        <v>0</v>
      </c>
      <c r="J49" s="89">
        <f>MAX(J42:J46)</f>
        <v>0</v>
      </c>
      <c r="K49" s="90">
        <f>MAX(K42:K46)</f>
        <v>2</v>
      </c>
      <c r="L49" s="90">
        <f>MAX(L42:L46)</f>
        <v>1</v>
      </c>
      <c r="M49" s="91">
        <f>MAX(M42:M46)</f>
        <v>2</v>
      </c>
      <c r="N49" s="89">
        <f>MAX(N42:N46)</f>
        <v>6</v>
      </c>
      <c r="O49" s="90">
        <f>MAX(O42:O46)</f>
        <v>0</v>
      </c>
      <c r="P49" s="90">
        <f>MAX(P42:P46)</f>
        <v>2</v>
      </c>
      <c r="Q49" s="91">
        <f>MAX(Q42:Q46)</f>
        <v>6</v>
      </c>
      <c r="R49" s="133">
        <f>MAX(R42:R46)</f>
        <v>80</v>
      </c>
      <c r="S49" s="96"/>
    </row>
    <row r="50" spans="1:19" x14ac:dyDescent="0.15">
      <c r="A50" s="262" t="s">
        <v>11</v>
      </c>
      <c r="B50" s="89">
        <f>SUM(B33:B40)/2</f>
        <v>45.5</v>
      </c>
      <c r="C50" s="90">
        <f>SUM(C33:C40)/2</f>
        <v>19.5</v>
      </c>
      <c r="D50" s="90">
        <f>SUM(D33:D40)/2</f>
        <v>0</v>
      </c>
      <c r="E50" s="91">
        <f>SUM(E33:E40)/2</f>
        <v>65</v>
      </c>
      <c r="F50" s="89">
        <f>SUM(F33:F40)/2</f>
        <v>0</v>
      </c>
      <c r="G50" s="90">
        <f>SUM(G33:G40)/2</f>
        <v>0</v>
      </c>
      <c r="H50" s="90">
        <f>SUM(H33:H40)/2</f>
        <v>0</v>
      </c>
      <c r="I50" s="91">
        <f>SUM(I33:I40)/2</f>
        <v>0</v>
      </c>
      <c r="J50" s="89">
        <f>SUM(J33:J40)/2</f>
        <v>0</v>
      </c>
      <c r="K50" s="90">
        <f>SUM(K33:K40)/2</f>
        <v>1</v>
      </c>
      <c r="L50" s="90">
        <f>SUM(L33:L40)/2</f>
        <v>0.5</v>
      </c>
      <c r="M50" s="91">
        <f>SUM(M33:M40)/2</f>
        <v>1.5</v>
      </c>
      <c r="N50" s="89">
        <f>SUM(N33:N40)/2</f>
        <v>4</v>
      </c>
      <c r="O50" s="90">
        <f>SUM(O33:O40)/2</f>
        <v>0</v>
      </c>
      <c r="P50" s="90">
        <f>SUM(P33:P40)/2</f>
        <v>1</v>
      </c>
      <c r="Q50" s="91">
        <f>SUM(Q33:Q40)/2</f>
        <v>5</v>
      </c>
      <c r="R50" s="133">
        <f>SUM(R33:R40)/2</f>
        <v>71.5</v>
      </c>
      <c r="S50" s="96"/>
    </row>
    <row r="51" spans="1:19" ht="14" thickBot="1" x14ac:dyDescent="0.2">
      <c r="A51" s="261"/>
      <c r="B51" s="92"/>
      <c r="C51" s="93"/>
      <c r="D51" s="93"/>
      <c r="E51" s="94"/>
      <c r="F51" s="92"/>
      <c r="G51" s="93"/>
      <c r="H51" s="93"/>
      <c r="I51" s="94"/>
      <c r="J51" s="92"/>
      <c r="K51" s="93"/>
      <c r="L51" s="93"/>
      <c r="M51" s="94"/>
      <c r="N51" s="92"/>
      <c r="O51" s="93"/>
      <c r="P51" s="93"/>
      <c r="Q51" s="94"/>
      <c r="R51" s="95"/>
      <c r="S51" s="96"/>
    </row>
    <row r="52" spans="1:19" x14ac:dyDescent="0.15">
      <c r="A52" s="284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96"/>
      <c r="S52" s="96"/>
    </row>
    <row r="53" spans="1:19" ht="14" thickBot="1" x14ac:dyDescent="0.2">
      <c r="A53" s="28"/>
      <c r="B53" s="97" t="s">
        <v>228</v>
      </c>
      <c r="C53" s="96"/>
      <c r="D53" s="98"/>
      <c r="E53" s="96"/>
      <c r="F53" s="96"/>
      <c r="G53" s="96"/>
      <c r="H53" s="96"/>
      <c r="I53" s="96"/>
      <c r="J53" s="96"/>
      <c r="K53" s="96"/>
      <c r="L53" s="97" t="str">
        <f>'cycle (2)'!B5</f>
        <v>Fine and Dry</v>
      </c>
      <c r="M53" s="96"/>
      <c r="N53" s="96"/>
      <c r="O53" s="96"/>
      <c r="P53" s="96"/>
      <c r="Q53" s="96"/>
      <c r="R53" s="96"/>
      <c r="S53" s="96"/>
    </row>
    <row r="54" spans="1:19" x14ac:dyDescent="0.15">
      <c r="A54" s="39"/>
      <c r="B54" s="102" t="s">
        <v>2</v>
      </c>
      <c r="C54" s="103"/>
      <c r="D54" s="103"/>
      <c r="E54" s="104"/>
      <c r="F54" s="102" t="s">
        <v>3</v>
      </c>
      <c r="G54" s="103"/>
      <c r="H54" s="103"/>
      <c r="I54" s="104"/>
      <c r="J54" s="102" t="s">
        <v>4</v>
      </c>
      <c r="K54" s="103"/>
      <c r="L54" s="103"/>
      <c r="M54" s="104"/>
      <c r="N54" s="102" t="s">
        <v>5</v>
      </c>
      <c r="O54" s="103"/>
      <c r="P54" s="103"/>
      <c r="Q54" s="104"/>
      <c r="R54" s="135" t="s">
        <v>35</v>
      </c>
      <c r="S54" s="96"/>
    </row>
    <row r="55" spans="1:19" s="264" customFormat="1" ht="14" thickBot="1" x14ac:dyDescent="0.2">
      <c r="A55" s="42"/>
      <c r="B55" s="283"/>
      <c r="C55" s="109" t="str">
        <f>C30</f>
        <v>Glenmore (N)</v>
      </c>
      <c r="D55" s="282"/>
      <c r="E55" s="281"/>
      <c r="F55" s="283"/>
      <c r="G55" s="109" t="str">
        <f>G30</f>
        <v>XXXX</v>
      </c>
      <c r="H55" s="282"/>
      <c r="I55" s="281"/>
      <c r="J55" s="283"/>
      <c r="K55" s="109" t="str">
        <f>K30</f>
        <v>Glenmore (S)</v>
      </c>
      <c r="L55" s="282"/>
      <c r="M55" s="281"/>
      <c r="N55" s="283"/>
      <c r="O55" s="109" t="str">
        <f>O30</f>
        <v>Upland</v>
      </c>
      <c r="P55" s="282"/>
      <c r="Q55" s="281"/>
      <c r="R55" s="266"/>
      <c r="S55" s="265"/>
    </row>
    <row r="56" spans="1:19" s="48" customFormat="1" ht="11" x14ac:dyDescent="0.15">
      <c r="A56" s="45"/>
      <c r="B56" s="116" t="s">
        <v>6</v>
      </c>
      <c r="C56" s="117" t="s">
        <v>7</v>
      </c>
      <c r="D56" s="117" t="s">
        <v>8</v>
      </c>
      <c r="E56" s="118" t="s">
        <v>9</v>
      </c>
      <c r="F56" s="116" t="s">
        <v>6</v>
      </c>
      <c r="G56" s="117" t="s">
        <v>7</v>
      </c>
      <c r="H56" s="117" t="s">
        <v>8</v>
      </c>
      <c r="I56" s="118" t="s">
        <v>9</v>
      </c>
      <c r="J56" s="116" t="s">
        <v>6</v>
      </c>
      <c r="K56" s="117" t="s">
        <v>7</v>
      </c>
      <c r="L56" s="117" t="s">
        <v>8</v>
      </c>
      <c r="M56" s="118" t="s">
        <v>9</v>
      </c>
      <c r="N56" s="116" t="s">
        <v>6</v>
      </c>
      <c r="O56" s="117" t="s">
        <v>7</v>
      </c>
      <c r="P56" s="117" t="s">
        <v>8</v>
      </c>
      <c r="Q56" s="118" t="s">
        <v>9</v>
      </c>
      <c r="R56" s="138"/>
      <c r="S56" s="280"/>
    </row>
    <row r="57" spans="1:19" s="264" customFormat="1" x14ac:dyDescent="0.15">
      <c r="A57" s="42"/>
      <c r="B57" s="123"/>
      <c r="C57" s="124"/>
      <c r="D57" s="124"/>
      <c r="E57" s="125"/>
      <c r="F57" s="123"/>
      <c r="G57" s="124"/>
      <c r="H57" s="124"/>
      <c r="I57" s="125"/>
      <c r="J57" s="123"/>
      <c r="K57" s="124"/>
      <c r="L57" s="124"/>
      <c r="M57" s="125"/>
      <c r="N57" s="123"/>
      <c r="O57" s="124"/>
      <c r="P57" s="124"/>
      <c r="Q57" s="279"/>
      <c r="R57" s="270"/>
      <c r="S57" s="265"/>
    </row>
    <row r="58" spans="1:19" s="264" customFormat="1" x14ac:dyDescent="0.15">
      <c r="A58" s="278" t="s">
        <v>158</v>
      </c>
      <c r="B58" s="277">
        <v>8</v>
      </c>
      <c r="C58" s="276">
        <v>8</v>
      </c>
      <c r="D58" s="276"/>
      <c r="E58" s="275">
        <f>SUM(B58:D58)</f>
        <v>16</v>
      </c>
      <c r="F58" s="277"/>
      <c r="G58" s="276"/>
      <c r="H58" s="276"/>
      <c r="I58" s="275">
        <f>SUM(F58:H58)</f>
        <v>0</v>
      </c>
      <c r="J58" s="277"/>
      <c r="K58" s="276"/>
      <c r="L58" s="276"/>
      <c r="M58" s="275">
        <f>SUM(J58:L58)</f>
        <v>0</v>
      </c>
      <c r="N58" s="277">
        <v>2</v>
      </c>
      <c r="O58" s="276"/>
      <c r="P58" s="276"/>
      <c r="Q58" s="275">
        <f>SUM(N58:P58)</f>
        <v>2</v>
      </c>
      <c r="R58" s="274">
        <f>SUM(B58:D58)+SUM(J58:L58)+SUM(N58:P58)</f>
        <v>18</v>
      </c>
      <c r="S58" s="265"/>
    </row>
    <row r="59" spans="1:19" s="264" customFormat="1" x14ac:dyDescent="0.15">
      <c r="A59" s="278" t="s">
        <v>157</v>
      </c>
      <c r="B59" s="277">
        <v>8</v>
      </c>
      <c r="C59" s="276">
        <v>7</v>
      </c>
      <c r="D59" s="276"/>
      <c r="E59" s="275">
        <f>SUM(B59:D59)</f>
        <v>15</v>
      </c>
      <c r="F59" s="277"/>
      <c r="G59" s="276"/>
      <c r="H59" s="276"/>
      <c r="I59" s="275">
        <f>SUM(F59:H59)</f>
        <v>0</v>
      </c>
      <c r="J59" s="277"/>
      <c r="K59" s="276"/>
      <c r="L59" s="276"/>
      <c r="M59" s="275">
        <f>SUM(J59:L59)</f>
        <v>0</v>
      </c>
      <c r="N59" s="277"/>
      <c r="O59" s="276"/>
      <c r="P59" s="276"/>
      <c r="Q59" s="275">
        <f>SUM(N59:P59)</f>
        <v>0</v>
      </c>
      <c r="R59" s="274">
        <f>SUM(B59:D59)+SUM(J59:L59)+SUM(N59:P59)</f>
        <v>15</v>
      </c>
      <c r="S59" s="265"/>
    </row>
    <row r="60" spans="1:19" s="264" customFormat="1" x14ac:dyDescent="0.15">
      <c r="A60" s="278" t="s">
        <v>156</v>
      </c>
      <c r="B60" s="277">
        <v>7</v>
      </c>
      <c r="C60" s="276">
        <v>5</v>
      </c>
      <c r="D60" s="276"/>
      <c r="E60" s="275">
        <f>SUM(B60:D60)</f>
        <v>12</v>
      </c>
      <c r="F60" s="277"/>
      <c r="G60" s="276"/>
      <c r="H60" s="276"/>
      <c r="I60" s="275">
        <f>SUM(F60:H60)</f>
        <v>0</v>
      </c>
      <c r="J60" s="277"/>
      <c r="K60" s="276"/>
      <c r="L60" s="276"/>
      <c r="M60" s="275">
        <f>SUM(J60:L60)</f>
        <v>0</v>
      </c>
      <c r="N60" s="277">
        <v>1</v>
      </c>
      <c r="O60" s="276"/>
      <c r="P60" s="276"/>
      <c r="Q60" s="275">
        <f>SUM(N60:P60)</f>
        <v>1</v>
      </c>
      <c r="R60" s="274">
        <f>SUM(B60:D60)+SUM(J60:L60)+SUM(N60:P60)</f>
        <v>13</v>
      </c>
      <c r="S60" s="265"/>
    </row>
    <row r="61" spans="1:19" s="264" customFormat="1" x14ac:dyDescent="0.15">
      <c r="A61" s="278" t="s">
        <v>155</v>
      </c>
      <c r="B61" s="277">
        <v>7</v>
      </c>
      <c r="C61" s="276">
        <v>14</v>
      </c>
      <c r="D61" s="276"/>
      <c r="E61" s="275">
        <f>SUM(B61:D61)</f>
        <v>21</v>
      </c>
      <c r="F61" s="277"/>
      <c r="G61" s="276"/>
      <c r="H61" s="276"/>
      <c r="I61" s="275">
        <f>SUM(F61:H61)</f>
        <v>0</v>
      </c>
      <c r="J61" s="277"/>
      <c r="K61" s="276">
        <v>1</v>
      </c>
      <c r="L61" s="276"/>
      <c r="M61" s="275">
        <f>SUM(J61:L61)</f>
        <v>1</v>
      </c>
      <c r="N61" s="277"/>
      <c r="O61" s="276"/>
      <c r="P61" s="276"/>
      <c r="Q61" s="275">
        <f>SUM(N61:P61)</f>
        <v>0</v>
      </c>
      <c r="R61" s="274">
        <f>SUM(B61:D61)+SUM(J61:L61)+SUM(N61:P61)</f>
        <v>22</v>
      </c>
      <c r="S61" s="265"/>
    </row>
    <row r="62" spans="1:19" s="264" customFormat="1" x14ac:dyDescent="0.15">
      <c r="A62" s="278" t="s">
        <v>154</v>
      </c>
      <c r="B62" s="277">
        <v>11</v>
      </c>
      <c r="C62" s="276">
        <v>4</v>
      </c>
      <c r="D62" s="276"/>
      <c r="E62" s="275">
        <f>SUM(B62:D62)</f>
        <v>15</v>
      </c>
      <c r="F62" s="277"/>
      <c r="G62" s="276"/>
      <c r="H62" s="276"/>
      <c r="I62" s="275">
        <f>SUM(F62:H62)</f>
        <v>0</v>
      </c>
      <c r="J62" s="277"/>
      <c r="K62" s="276"/>
      <c r="L62" s="276"/>
      <c r="M62" s="275">
        <f>SUM(J62:L62)</f>
        <v>0</v>
      </c>
      <c r="N62" s="277">
        <v>1</v>
      </c>
      <c r="O62" s="276"/>
      <c r="P62" s="276"/>
      <c r="Q62" s="275">
        <f>SUM(N62:P62)</f>
        <v>1</v>
      </c>
      <c r="R62" s="274">
        <f>SUM(B62:D62)+SUM(J62:L62)+SUM(N62:P62)</f>
        <v>16</v>
      </c>
      <c r="S62" s="265"/>
    </row>
    <row r="63" spans="1:19" s="264" customFormat="1" x14ac:dyDescent="0.15">
      <c r="A63" s="278" t="s">
        <v>153</v>
      </c>
      <c r="B63" s="277">
        <v>16</v>
      </c>
      <c r="C63" s="276">
        <v>6</v>
      </c>
      <c r="D63" s="276"/>
      <c r="E63" s="275">
        <f>SUM(B63:D63)</f>
        <v>22</v>
      </c>
      <c r="F63" s="277"/>
      <c r="G63" s="276"/>
      <c r="H63" s="276"/>
      <c r="I63" s="275">
        <f>SUM(F63:H63)</f>
        <v>0</v>
      </c>
      <c r="J63" s="277"/>
      <c r="K63" s="276"/>
      <c r="L63" s="276"/>
      <c r="M63" s="275">
        <f>SUM(J63:L63)</f>
        <v>0</v>
      </c>
      <c r="N63" s="277"/>
      <c r="O63" s="276"/>
      <c r="P63" s="276">
        <v>1</v>
      </c>
      <c r="Q63" s="275">
        <f>SUM(N63:P63)</f>
        <v>1</v>
      </c>
      <c r="R63" s="274">
        <f>SUM(B63:D63)+SUM(J63:L63)+SUM(N63:P63)</f>
        <v>23</v>
      </c>
      <c r="S63" s="265"/>
    </row>
    <row r="64" spans="1:19" s="264" customFormat="1" x14ac:dyDescent="0.15">
      <c r="A64" s="278" t="s">
        <v>152</v>
      </c>
      <c r="B64" s="277">
        <v>15</v>
      </c>
      <c r="C64" s="276">
        <v>7</v>
      </c>
      <c r="D64" s="276"/>
      <c r="E64" s="275">
        <f>SUM(B64:D64)</f>
        <v>22</v>
      </c>
      <c r="F64" s="277"/>
      <c r="G64" s="276"/>
      <c r="H64" s="276"/>
      <c r="I64" s="275">
        <f>SUM(F64:H64)</f>
        <v>0</v>
      </c>
      <c r="J64" s="277"/>
      <c r="K64" s="276"/>
      <c r="L64" s="276"/>
      <c r="M64" s="275">
        <f>SUM(J64:L64)</f>
        <v>0</v>
      </c>
      <c r="N64" s="277"/>
      <c r="O64" s="276"/>
      <c r="P64" s="276">
        <v>1</v>
      </c>
      <c r="Q64" s="275">
        <f>SUM(N64:P64)</f>
        <v>1</v>
      </c>
      <c r="R64" s="274">
        <f>SUM(B64:D64)+SUM(J64:L64)+SUM(N64:P64)</f>
        <v>23</v>
      </c>
      <c r="S64" s="265"/>
    </row>
    <row r="65" spans="1:19" s="264" customFormat="1" ht="14" thickBot="1" x14ac:dyDescent="0.2">
      <c r="A65" s="278" t="s">
        <v>151</v>
      </c>
      <c r="B65" s="277">
        <v>12</v>
      </c>
      <c r="C65" s="276">
        <v>6</v>
      </c>
      <c r="D65" s="276"/>
      <c r="E65" s="275">
        <f>SUM(B65:D65)</f>
        <v>18</v>
      </c>
      <c r="F65" s="277"/>
      <c r="G65" s="276"/>
      <c r="H65" s="276"/>
      <c r="I65" s="275">
        <f>SUM(F65:H65)</f>
        <v>0</v>
      </c>
      <c r="J65" s="277"/>
      <c r="K65" s="276"/>
      <c r="L65" s="276"/>
      <c r="M65" s="275">
        <f>SUM(J65:L65)</f>
        <v>0</v>
      </c>
      <c r="N65" s="277"/>
      <c r="O65" s="276"/>
      <c r="P65" s="276"/>
      <c r="Q65" s="275">
        <f>SUM(N65:P65)</f>
        <v>0</v>
      </c>
      <c r="R65" s="274">
        <f>SUM(B65:D65)+SUM(J65:L65)+SUM(N65:P65)</f>
        <v>18</v>
      </c>
      <c r="S65" s="265"/>
    </row>
    <row r="66" spans="1:19" s="264" customFormat="1" ht="14" hidden="1" thickBot="1" x14ac:dyDescent="0.2">
      <c r="A66" s="262"/>
      <c r="B66" s="273"/>
      <c r="C66" s="272"/>
      <c r="D66" s="272"/>
      <c r="E66" s="271"/>
      <c r="F66" s="273"/>
      <c r="G66" s="272"/>
      <c r="H66" s="272"/>
      <c r="I66" s="271"/>
      <c r="J66" s="273"/>
      <c r="K66" s="272"/>
      <c r="L66" s="272"/>
      <c r="M66" s="271"/>
      <c r="N66" s="273"/>
      <c r="O66" s="272"/>
      <c r="P66" s="272"/>
      <c r="Q66" s="271"/>
      <c r="R66" s="266"/>
      <c r="S66" s="265"/>
    </row>
    <row r="67" spans="1:19" s="264" customFormat="1" ht="14" hidden="1" thickBot="1" x14ac:dyDescent="0.2">
      <c r="A67" s="262" t="s">
        <v>219</v>
      </c>
      <c r="B67" s="273">
        <f>SUM(B58:B65)</f>
        <v>84</v>
      </c>
      <c r="C67" s="272">
        <f>SUM(C58:C65)</f>
        <v>57</v>
      </c>
      <c r="D67" s="272">
        <f>SUM(D58:D61)</f>
        <v>0</v>
      </c>
      <c r="E67" s="271">
        <f>SUM(E58:E61)</f>
        <v>64</v>
      </c>
      <c r="F67" s="273">
        <f>SUM(F58:F61)</f>
        <v>0</v>
      </c>
      <c r="G67" s="272">
        <f>SUM(G58:G61)</f>
        <v>0</v>
      </c>
      <c r="H67" s="272">
        <f>SUM(H58:H61)</f>
        <v>0</v>
      </c>
      <c r="I67" s="271">
        <f>SUM(I58:I61)</f>
        <v>0</v>
      </c>
      <c r="J67" s="273">
        <f>SUM(J58:J61)</f>
        <v>0</v>
      </c>
      <c r="K67" s="272">
        <f>SUM(K58:K61)</f>
        <v>1</v>
      </c>
      <c r="L67" s="272">
        <f>SUM(L58:L61)</f>
        <v>0</v>
      </c>
      <c r="M67" s="271">
        <f>SUM(M58:M61)</f>
        <v>1</v>
      </c>
      <c r="N67" s="273">
        <f>SUM(N58:N61)</f>
        <v>3</v>
      </c>
      <c r="O67" s="272">
        <f>SUM(O58:O61)</f>
        <v>0</v>
      </c>
      <c r="P67" s="272">
        <f>SUM(P58:P61)</f>
        <v>0</v>
      </c>
      <c r="Q67" s="271">
        <f>SUM(Q58:Q61)</f>
        <v>3</v>
      </c>
      <c r="R67" s="265">
        <f>SUM(R58:R61)</f>
        <v>68</v>
      </c>
      <c r="S67" s="265"/>
    </row>
    <row r="68" spans="1:19" s="264" customFormat="1" ht="14" hidden="1" thickBot="1" x14ac:dyDescent="0.2">
      <c r="A68" s="262" t="s">
        <v>218</v>
      </c>
      <c r="B68" s="273">
        <f>SUM(B59:B62)</f>
        <v>33</v>
      </c>
      <c r="C68" s="272">
        <f>SUM(C59:C62)</f>
        <v>30</v>
      </c>
      <c r="D68" s="272">
        <f>SUM(D59:D62)</f>
        <v>0</v>
      </c>
      <c r="E68" s="271">
        <f>SUM(E59:E62)</f>
        <v>63</v>
      </c>
      <c r="F68" s="273">
        <f>SUM(F59:F62)</f>
        <v>0</v>
      </c>
      <c r="G68" s="272">
        <f>SUM(G59:G62)</f>
        <v>0</v>
      </c>
      <c r="H68" s="272">
        <f>SUM(H59:H62)</f>
        <v>0</v>
      </c>
      <c r="I68" s="271">
        <f>SUM(I59:I62)</f>
        <v>0</v>
      </c>
      <c r="J68" s="273">
        <f>SUM(J59:J62)</f>
        <v>0</v>
      </c>
      <c r="K68" s="272">
        <f>SUM(K59:K62)</f>
        <v>1</v>
      </c>
      <c r="L68" s="272">
        <f>SUM(L59:L62)</f>
        <v>0</v>
      </c>
      <c r="M68" s="271">
        <f>SUM(M59:M62)</f>
        <v>1</v>
      </c>
      <c r="N68" s="273">
        <f>SUM(N59:N62)</f>
        <v>2</v>
      </c>
      <c r="O68" s="272">
        <f>SUM(O59:O62)</f>
        <v>0</v>
      </c>
      <c r="P68" s="272">
        <f>SUM(P59:P62)</f>
        <v>0</v>
      </c>
      <c r="Q68" s="271">
        <f>SUM(Q59:Q62)</f>
        <v>2</v>
      </c>
      <c r="R68" s="265">
        <f>SUM(R59:R62)</f>
        <v>66</v>
      </c>
      <c r="S68" s="265"/>
    </row>
    <row r="69" spans="1:19" s="264" customFormat="1" ht="14" hidden="1" thickBot="1" x14ac:dyDescent="0.2">
      <c r="A69" s="262" t="s">
        <v>217</v>
      </c>
      <c r="B69" s="273">
        <f>SUM(B60:B63)</f>
        <v>41</v>
      </c>
      <c r="C69" s="272">
        <f>SUM(C60:C63)</f>
        <v>29</v>
      </c>
      <c r="D69" s="272">
        <f>SUM(D60:D63)</f>
        <v>0</v>
      </c>
      <c r="E69" s="271">
        <f>SUM(E60:E63)</f>
        <v>70</v>
      </c>
      <c r="F69" s="273">
        <f>SUM(F60:F63)</f>
        <v>0</v>
      </c>
      <c r="G69" s="272">
        <f>SUM(G60:G63)</f>
        <v>0</v>
      </c>
      <c r="H69" s="272">
        <f>SUM(H60:H63)</f>
        <v>0</v>
      </c>
      <c r="I69" s="271">
        <f>SUM(I60:I63)</f>
        <v>0</v>
      </c>
      <c r="J69" s="273">
        <f>SUM(J60:J63)</f>
        <v>0</v>
      </c>
      <c r="K69" s="272">
        <f>SUM(K60:K63)</f>
        <v>1</v>
      </c>
      <c r="L69" s="272">
        <f>SUM(L60:L63)</f>
        <v>0</v>
      </c>
      <c r="M69" s="271">
        <f>SUM(M60:M63)</f>
        <v>1</v>
      </c>
      <c r="N69" s="273">
        <f>SUM(N60:N63)</f>
        <v>2</v>
      </c>
      <c r="O69" s="272">
        <f>SUM(O60:O63)</f>
        <v>0</v>
      </c>
      <c r="P69" s="272">
        <f>SUM(P60:P63)</f>
        <v>1</v>
      </c>
      <c r="Q69" s="271">
        <f>SUM(Q60:Q63)</f>
        <v>3</v>
      </c>
      <c r="R69" s="265">
        <f>SUM(R60:R63)</f>
        <v>74</v>
      </c>
      <c r="S69" s="265"/>
    </row>
    <row r="70" spans="1:19" s="264" customFormat="1" ht="14" hidden="1" thickBot="1" x14ac:dyDescent="0.2">
      <c r="A70" s="262" t="s">
        <v>216</v>
      </c>
      <c r="B70" s="273">
        <f>SUM(B61:B64)</f>
        <v>49</v>
      </c>
      <c r="C70" s="272">
        <f>SUM(C61:C64)</f>
        <v>31</v>
      </c>
      <c r="D70" s="272">
        <f>SUM(D61:D64)</f>
        <v>0</v>
      </c>
      <c r="E70" s="271">
        <f>SUM(E61:E64)</f>
        <v>80</v>
      </c>
      <c r="F70" s="273">
        <f>SUM(F61:F64)</f>
        <v>0</v>
      </c>
      <c r="G70" s="272">
        <f>SUM(G61:G64)</f>
        <v>0</v>
      </c>
      <c r="H70" s="272">
        <f>SUM(H61:H64)</f>
        <v>0</v>
      </c>
      <c r="I70" s="271">
        <f>SUM(I61:I64)</f>
        <v>0</v>
      </c>
      <c r="J70" s="273">
        <f>SUM(J61:J64)</f>
        <v>0</v>
      </c>
      <c r="K70" s="272">
        <f>SUM(K61:K64)</f>
        <v>1</v>
      </c>
      <c r="L70" s="272">
        <f>SUM(L61:L64)</f>
        <v>0</v>
      </c>
      <c r="M70" s="271">
        <f>SUM(M61:M64)</f>
        <v>1</v>
      </c>
      <c r="N70" s="273">
        <f>SUM(N61:N64)</f>
        <v>1</v>
      </c>
      <c r="O70" s="272">
        <f>SUM(O61:O64)</f>
        <v>0</v>
      </c>
      <c r="P70" s="272">
        <f>SUM(P61:P64)</f>
        <v>2</v>
      </c>
      <c r="Q70" s="271">
        <f>SUM(Q61:Q64)</f>
        <v>3</v>
      </c>
      <c r="R70" s="265">
        <f>SUM(R61:R64)</f>
        <v>84</v>
      </c>
      <c r="S70" s="265"/>
    </row>
    <row r="71" spans="1:19" s="264" customFormat="1" ht="14" hidden="1" thickBot="1" x14ac:dyDescent="0.2">
      <c r="A71" s="261" t="s">
        <v>215</v>
      </c>
      <c r="B71" s="269">
        <f>SUM(B62:B65)</f>
        <v>54</v>
      </c>
      <c r="C71" s="268">
        <f>SUM(C62:C65)</f>
        <v>23</v>
      </c>
      <c r="D71" s="268">
        <f>SUM(D62:D65)</f>
        <v>0</v>
      </c>
      <c r="E71" s="267">
        <f>SUM(E62:E65)</f>
        <v>77</v>
      </c>
      <c r="F71" s="269">
        <f>SUM(F62:F65)</f>
        <v>0</v>
      </c>
      <c r="G71" s="268">
        <f>SUM(G62:G65)</f>
        <v>0</v>
      </c>
      <c r="H71" s="268">
        <f>SUM(H62:H65)</f>
        <v>0</v>
      </c>
      <c r="I71" s="267">
        <f>SUM(I62:I65)</f>
        <v>0</v>
      </c>
      <c r="J71" s="269">
        <f>SUM(J62:J65)</f>
        <v>0</v>
      </c>
      <c r="K71" s="268">
        <f>SUM(K62:K65)</f>
        <v>0</v>
      </c>
      <c r="L71" s="268">
        <f>SUM(L62:L65)</f>
        <v>0</v>
      </c>
      <c r="M71" s="267">
        <f>SUM(M62:M65)</f>
        <v>0</v>
      </c>
      <c r="N71" s="269">
        <f>SUM(N62:N65)</f>
        <v>1</v>
      </c>
      <c r="O71" s="268">
        <f>SUM(O62:O65)</f>
        <v>0</v>
      </c>
      <c r="P71" s="268">
        <f>SUM(P62:P65)</f>
        <v>2</v>
      </c>
      <c r="Q71" s="267">
        <f>SUM(Q62:Q65)</f>
        <v>3</v>
      </c>
      <c r="R71" s="265">
        <f>SUM(R62:R65)</f>
        <v>80</v>
      </c>
      <c r="S71" s="265"/>
    </row>
    <row r="72" spans="1:19" x14ac:dyDescent="0.15">
      <c r="A72" s="263"/>
      <c r="B72" s="86"/>
      <c r="C72" s="87"/>
      <c r="D72" s="87"/>
      <c r="E72" s="88"/>
      <c r="F72" s="86"/>
      <c r="G72" s="87"/>
      <c r="H72" s="87"/>
      <c r="I72" s="88"/>
      <c r="J72" s="86"/>
      <c r="K72" s="87"/>
      <c r="L72" s="87"/>
      <c r="M72" s="88"/>
      <c r="N72" s="86"/>
      <c r="O72" s="87"/>
      <c r="P72" s="87"/>
      <c r="Q72" s="88"/>
      <c r="R72" s="135"/>
      <c r="S72" s="96"/>
    </row>
    <row r="73" spans="1:19" x14ac:dyDescent="0.15">
      <c r="A73" s="262" t="s">
        <v>214</v>
      </c>
      <c r="B73" s="89">
        <f>SUM(B58:B65)</f>
        <v>84</v>
      </c>
      <c r="C73" s="90">
        <f>SUM(C58:C65)</f>
        <v>57</v>
      </c>
      <c r="D73" s="90">
        <f>SUM(D58:D65)</f>
        <v>0</v>
      </c>
      <c r="E73" s="91">
        <f>SUM(E58:E65)</f>
        <v>141</v>
      </c>
      <c r="F73" s="89">
        <f>SUM(F58:F65)</f>
        <v>0</v>
      </c>
      <c r="G73" s="90">
        <f>SUM(G58:G65)</f>
        <v>0</v>
      </c>
      <c r="H73" s="90">
        <f>SUM(H58:H65)</f>
        <v>0</v>
      </c>
      <c r="I73" s="91">
        <f>SUM(I58:I65)</f>
        <v>0</v>
      </c>
      <c r="J73" s="89">
        <f>SUM(J58:J65)</f>
        <v>0</v>
      </c>
      <c r="K73" s="90">
        <f>SUM(K58:K65)</f>
        <v>1</v>
      </c>
      <c r="L73" s="90">
        <f>SUM(L58:L65)</f>
        <v>0</v>
      </c>
      <c r="M73" s="91">
        <f>SUM(M58:M65)</f>
        <v>1</v>
      </c>
      <c r="N73" s="89">
        <f>SUM(N58:N65)</f>
        <v>4</v>
      </c>
      <c r="O73" s="90">
        <f>SUM(O58:O65)</f>
        <v>0</v>
      </c>
      <c r="P73" s="90">
        <f>SUM(P58:P65)</f>
        <v>2</v>
      </c>
      <c r="Q73" s="91">
        <f>SUM(Q58:Q65)</f>
        <v>6</v>
      </c>
      <c r="R73" s="133">
        <f>SUM(R58:R65)</f>
        <v>148</v>
      </c>
      <c r="S73" s="96"/>
    </row>
    <row r="74" spans="1:19" x14ac:dyDescent="0.15">
      <c r="A74" s="262" t="s">
        <v>10</v>
      </c>
      <c r="B74" s="89">
        <f>MAX(B67:B71)</f>
        <v>84</v>
      </c>
      <c r="C74" s="90">
        <f>MAX(C67:C71)</f>
        <v>57</v>
      </c>
      <c r="D74" s="90">
        <f>MAX(D67:D71)</f>
        <v>0</v>
      </c>
      <c r="E74" s="91">
        <f>MAX(E67:E71)</f>
        <v>80</v>
      </c>
      <c r="F74" s="89">
        <f>MAX(F67:F71)</f>
        <v>0</v>
      </c>
      <c r="G74" s="90">
        <f>MAX(G67:G71)</f>
        <v>0</v>
      </c>
      <c r="H74" s="90">
        <f>MAX(H67:H71)</f>
        <v>0</v>
      </c>
      <c r="I74" s="91">
        <f>MAX(I67:I71)</f>
        <v>0</v>
      </c>
      <c r="J74" s="89">
        <f>MAX(J67:J71)</f>
        <v>0</v>
      </c>
      <c r="K74" s="90">
        <f>MAX(K67:K71)</f>
        <v>1</v>
      </c>
      <c r="L74" s="90">
        <f>MAX(L67:L71)</f>
        <v>0</v>
      </c>
      <c r="M74" s="91">
        <f>MAX(M67:M71)</f>
        <v>1</v>
      </c>
      <c r="N74" s="89">
        <f>MAX(N67:N71)</f>
        <v>3</v>
      </c>
      <c r="O74" s="90">
        <f>MAX(O67:O71)</f>
        <v>0</v>
      </c>
      <c r="P74" s="90">
        <f>MAX(P67:P71)</f>
        <v>2</v>
      </c>
      <c r="Q74" s="91">
        <f>MAX(Q67:Q71)</f>
        <v>3</v>
      </c>
      <c r="R74" s="133">
        <f>MAX(R67:R71)</f>
        <v>84</v>
      </c>
      <c r="S74" s="96"/>
    </row>
    <row r="75" spans="1:19" x14ac:dyDescent="0.15">
      <c r="A75" s="262" t="s">
        <v>11</v>
      </c>
      <c r="B75" s="89">
        <f>SUM(B58:B65)/2</f>
        <v>42</v>
      </c>
      <c r="C75" s="90">
        <f>SUM(C58:C65)/2</f>
        <v>28.5</v>
      </c>
      <c r="D75" s="90">
        <f>SUM(D58:D65)/2</f>
        <v>0</v>
      </c>
      <c r="E75" s="91">
        <f>SUM(E58:E65)/2</f>
        <v>70.5</v>
      </c>
      <c r="F75" s="89">
        <f>SUM(F58:F65)/2</f>
        <v>0</v>
      </c>
      <c r="G75" s="90">
        <f>SUM(G58:G65)/2</f>
        <v>0</v>
      </c>
      <c r="H75" s="90">
        <f>SUM(H58:H65)/2</f>
        <v>0</v>
      </c>
      <c r="I75" s="91">
        <f>SUM(I58:I65)/2</f>
        <v>0</v>
      </c>
      <c r="J75" s="89">
        <f>SUM(J58:J65)/2</f>
        <v>0</v>
      </c>
      <c r="K75" s="90">
        <f>SUM(K58:K65)/2</f>
        <v>0.5</v>
      </c>
      <c r="L75" s="90">
        <f>SUM(L58:L65)/2</f>
        <v>0</v>
      </c>
      <c r="M75" s="91">
        <f>SUM(M58:M65)/2</f>
        <v>0.5</v>
      </c>
      <c r="N75" s="89">
        <f>SUM(N58:N65)/2</f>
        <v>2</v>
      </c>
      <c r="O75" s="90">
        <f>SUM(O58:O65)/2</f>
        <v>0</v>
      </c>
      <c r="P75" s="90">
        <f>SUM(P58:P65)/2</f>
        <v>1</v>
      </c>
      <c r="Q75" s="91">
        <f>SUM(Q58:Q65)/2</f>
        <v>3</v>
      </c>
      <c r="R75" s="133">
        <f>SUM(R58:R65)/2</f>
        <v>74</v>
      </c>
      <c r="S75" s="96"/>
    </row>
    <row r="76" spans="1:19" ht="14" thickBot="1" x14ac:dyDescent="0.2">
      <c r="A76" s="261"/>
      <c r="B76" s="92"/>
      <c r="C76" s="93"/>
      <c r="D76" s="93"/>
      <c r="E76" s="94"/>
      <c r="F76" s="92"/>
      <c r="G76" s="93"/>
      <c r="H76" s="93"/>
      <c r="I76" s="94"/>
      <c r="J76" s="92"/>
      <c r="K76" s="93"/>
      <c r="L76" s="93"/>
      <c r="M76" s="94"/>
      <c r="N76" s="92"/>
      <c r="O76" s="93"/>
      <c r="P76" s="93"/>
      <c r="Q76" s="94"/>
      <c r="R76" s="95"/>
      <c r="S76" s="96"/>
    </row>
    <row r="77" spans="1:19" x14ac:dyDescent="0.15">
      <c r="A77" s="284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96"/>
      <c r="S77" s="96"/>
    </row>
    <row r="78" spans="1:19" ht="14" thickBot="1" x14ac:dyDescent="0.2">
      <c r="A78" s="28"/>
      <c r="B78" s="97" t="s">
        <v>227</v>
      </c>
      <c r="C78" s="96"/>
      <c r="D78" s="98"/>
      <c r="E78" s="96"/>
      <c r="F78" s="96"/>
      <c r="G78" s="96"/>
      <c r="H78" s="96"/>
      <c r="I78" s="96"/>
      <c r="J78" s="96"/>
      <c r="K78" s="96"/>
      <c r="L78" s="97" t="str">
        <f>'cycle (2)'!B6</f>
        <v>Fine and Dry</v>
      </c>
      <c r="M78" s="96"/>
      <c r="N78" s="96"/>
      <c r="O78" s="96"/>
      <c r="P78" s="96"/>
      <c r="Q78" s="96"/>
      <c r="R78" s="96"/>
      <c r="S78" s="96"/>
    </row>
    <row r="79" spans="1:19" x14ac:dyDescent="0.15">
      <c r="A79" s="39"/>
      <c r="B79" s="102" t="s">
        <v>2</v>
      </c>
      <c r="C79" s="103"/>
      <c r="D79" s="103"/>
      <c r="E79" s="104"/>
      <c r="F79" s="102" t="s">
        <v>3</v>
      </c>
      <c r="G79" s="103"/>
      <c r="H79" s="103"/>
      <c r="I79" s="104"/>
      <c r="J79" s="102" t="s">
        <v>4</v>
      </c>
      <c r="K79" s="103"/>
      <c r="L79" s="103"/>
      <c r="M79" s="104"/>
      <c r="N79" s="102" t="s">
        <v>5</v>
      </c>
      <c r="O79" s="103"/>
      <c r="P79" s="103"/>
      <c r="Q79" s="104"/>
      <c r="R79" s="135" t="s">
        <v>35</v>
      </c>
      <c r="S79" s="96"/>
    </row>
    <row r="80" spans="1:19" s="264" customFormat="1" ht="14" thickBot="1" x14ac:dyDescent="0.2">
      <c r="A80" s="42"/>
      <c r="B80" s="283"/>
      <c r="C80" s="109" t="str">
        <f>C55</f>
        <v>Glenmore (N)</v>
      </c>
      <c r="D80" s="282"/>
      <c r="E80" s="281"/>
      <c r="F80" s="283"/>
      <c r="G80" s="109" t="str">
        <f>G55</f>
        <v>XXXX</v>
      </c>
      <c r="H80" s="282"/>
      <c r="I80" s="281"/>
      <c r="J80" s="283"/>
      <c r="K80" s="109" t="str">
        <f>K55</f>
        <v>Glenmore (S)</v>
      </c>
      <c r="L80" s="282"/>
      <c r="M80" s="281"/>
      <c r="N80" s="283"/>
      <c r="O80" s="109" t="str">
        <f>O55</f>
        <v>Upland</v>
      </c>
      <c r="P80" s="282"/>
      <c r="Q80" s="281"/>
      <c r="R80" s="266"/>
      <c r="S80" s="265"/>
    </row>
    <row r="81" spans="1:19" s="48" customFormat="1" ht="11" x14ac:dyDescent="0.15">
      <c r="A81" s="45"/>
      <c r="B81" s="116" t="s">
        <v>6</v>
      </c>
      <c r="C81" s="117" t="s">
        <v>7</v>
      </c>
      <c r="D81" s="117" t="s">
        <v>8</v>
      </c>
      <c r="E81" s="118" t="s">
        <v>9</v>
      </c>
      <c r="F81" s="116" t="s">
        <v>6</v>
      </c>
      <c r="G81" s="117" t="s">
        <v>7</v>
      </c>
      <c r="H81" s="117" t="s">
        <v>8</v>
      </c>
      <c r="I81" s="118" t="s">
        <v>9</v>
      </c>
      <c r="J81" s="116" t="s">
        <v>6</v>
      </c>
      <c r="K81" s="117" t="s">
        <v>7</v>
      </c>
      <c r="L81" s="117" t="s">
        <v>8</v>
      </c>
      <c r="M81" s="118" t="s">
        <v>9</v>
      </c>
      <c r="N81" s="116" t="s">
        <v>6</v>
      </c>
      <c r="O81" s="117" t="s">
        <v>7</v>
      </c>
      <c r="P81" s="117" t="s">
        <v>8</v>
      </c>
      <c r="Q81" s="118" t="s">
        <v>9</v>
      </c>
      <c r="R81" s="138"/>
      <c r="S81" s="280"/>
    </row>
    <row r="82" spans="1:19" s="264" customFormat="1" x14ac:dyDescent="0.15">
      <c r="A82" s="42"/>
      <c r="B82" s="123"/>
      <c r="C82" s="124"/>
      <c r="D82" s="124"/>
      <c r="E82" s="125"/>
      <c r="F82" s="123"/>
      <c r="G82" s="124"/>
      <c r="H82" s="124"/>
      <c r="I82" s="125"/>
      <c r="J82" s="123"/>
      <c r="K82" s="124"/>
      <c r="L82" s="124"/>
      <c r="M82" s="125"/>
      <c r="N82" s="123"/>
      <c r="O82" s="124"/>
      <c r="P82" s="124"/>
      <c r="Q82" s="279"/>
      <c r="R82" s="270"/>
      <c r="S82" s="265"/>
    </row>
    <row r="83" spans="1:19" s="264" customFormat="1" x14ac:dyDescent="0.15">
      <c r="A83" s="278" t="s">
        <v>158</v>
      </c>
      <c r="B83" s="277">
        <v>3</v>
      </c>
      <c r="C83" s="276">
        <v>2</v>
      </c>
      <c r="D83" s="276"/>
      <c r="E83" s="275">
        <f>SUM(B83:D83)</f>
        <v>5</v>
      </c>
      <c r="F83" s="277"/>
      <c r="G83" s="276"/>
      <c r="H83" s="276"/>
      <c r="I83" s="275">
        <f>SUM(F83:H83)</f>
        <v>0</v>
      </c>
      <c r="J83" s="277"/>
      <c r="K83" s="276"/>
      <c r="L83" s="276"/>
      <c r="M83" s="275">
        <f>SUM(J83:L83)</f>
        <v>0</v>
      </c>
      <c r="N83" s="277"/>
      <c r="O83" s="276"/>
      <c r="P83" s="276"/>
      <c r="Q83" s="275">
        <f>SUM(N83:P83)</f>
        <v>0</v>
      </c>
      <c r="R83" s="274">
        <f>SUM(B83:D83)+SUM(J83:L83)+SUM(N83:P83)</f>
        <v>5</v>
      </c>
      <c r="S83" s="265"/>
    </row>
    <row r="84" spans="1:19" s="264" customFormat="1" x14ac:dyDescent="0.15">
      <c r="A84" s="278" t="s">
        <v>157</v>
      </c>
      <c r="B84" s="277">
        <v>7</v>
      </c>
      <c r="C84" s="276">
        <v>9</v>
      </c>
      <c r="D84" s="276"/>
      <c r="E84" s="275">
        <f>SUM(B84:D84)</f>
        <v>16</v>
      </c>
      <c r="F84" s="277"/>
      <c r="G84" s="276"/>
      <c r="H84" s="276"/>
      <c r="I84" s="275">
        <f>SUM(F84:H84)</f>
        <v>0</v>
      </c>
      <c r="J84" s="277"/>
      <c r="K84" s="276"/>
      <c r="L84" s="276"/>
      <c r="M84" s="275">
        <f>SUM(J84:L84)</f>
        <v>0</v>
      </c>
      <c r="N84" s="277">
        <v>1</v>
      </c>
      <c r="O84" s="276"/>
      <c r="P84" s="276"/>
      <c r="Q84" s="275">
        <f>SUM(N84:P84)</f>
        <v>1</v>
      </c>
      <c r="R84" s="274">
        <f>SUM(B84:D84)+SUM(J84:L84)+SUM(N84:P84)</f>
        <v>17</v>
      </c>
      <c r="S84" s="265"/>
    </row>
    <row r="85" spans="1:19" s="264" customFormat="1" x14ac:dyDescent="0.15">
      <c r="A85" s="278" t="s">
        <v>156</v>
      </c>
      <c r="B85" s="277">
        <v>7</v>
      </c>
      <c r="C85" s="276">
        <v>6</v>
      </c>
      <c r="D85" s="276"/>
      <c r="E85" s="275">
        <f>SUM(B85:D85)</f>
        <v>13</v>
      </c>
      <c r="F85" s="277"/>
      <c r="G85" s="276"/>
      <c r="H85" s="276"/>
      <c r="I85" s="275">
        <f>SUM(F85:H85)</f>
        <v>0</v>
      </c>
      <c r="J85" s="277"/>
      <c r="K85" s="276"/>
      <c r="L85" s="276"/>
      <c r="M85" s="275">
        <f>SUM(J85:L85)</f>
        <v>0</v>
      </c>
      <c r="N85" s="277">
        <v>1</v>
      </c>
      <c r="O85" s="276"/>
      <c r="P85" s="276"/>
      <c r="Q85" s="275">
        <f>SUM(N85:P85)</f>
        <v>1</v>
      </c>
      <c r="R85" s="274">
        <f>SUM(B85:D85)+SUM(J85:L85)+SUM(N85:P85)</f>
        <v>14</v>
      </c>
      <c r="S85" s="265"/>
    </row>
    <row r="86" spans="1:19" s="264" customFormat="1" x14ac:dyDescent="0.15">
      <c r="A86" s="278" t="s">
        <v>155</v>
      </c>
      <c r="B86" s="277">
        <v>8</v>
      </c>
      <c r="C86" s="276">
        <v>3</v>
      </c>
      <c r="D86" s="276"/>
      <c r="E86" s="275">
        <f>SUM(B86:D86)</f>
        <v>11</v>
      </c>
      <c r="F86" s="277"/>
      <c r="G86" s="276"/>
      <c r="H86" s="276"/>
      <c r="I86" s="275">
        <f>SUM(F86:H86)</f>
        <v>0</v>
      </c>
      <c r="J86" s="277"/>
      <c r="K86" s="276"/>
      <c r="L86" s="276"/>
      <c r="M86" s="275">
        <f>SUM(J86:L86)</f>
        <v>0</v>
      </c>
      <c r="N86" s="277">
        <v>1</v>
      </c>
      <c r="O86" s="276"/>
      <c r="P86" s="276"/>
      <c r="Q86" s="275">
        <f>SUM(N86:P86)</f>
        <v>1</v>
      </c>
      <c r="R86" s="274">
        <f>SUM(B86:D86)+SUM(J86:L86)+SUM(N86:P86)</f>
        <v>12</v>
      </c>
      <c r="S86" s="265"/>
    </row>
    <row r="87" spans="1:19" s="264" customFormat="1" x14ac:dyDescent="0.15">
      <c r="A87" s="278" t="s">
        <v>154</v>
      </c>
      <c r="B87" s="277">
        <v>18</v>
      </c>
      <c r="C87" s="276">
        <v>7</v>
      </c>
      <c r="D87" s="276"/>
      <c r="E87" s="275">
        <f>SUM(B87:D87)</f>
        <v>25</v>
      </c>
      <c r="F87" s="277"/>
      <c r="G87" s="276"/>
      <c r="H87" s="276"/>
      <c r="I87" s="275">
        <f>SUM(F87:H87)</f>
        <v>0</v>
      </c>
      <c r="J87" s="277"/>
      <c r="K87" s="276"/>
      <c r="L87" s="276"/>
      <c r="M87" s="275">
        <f>SUM(J87:L87)</f>
        <v>0</v>
      </c>
      <c r="N87" s="277"/>
      <c r="O87" s="276"/>
      <c r="P87" s="276"/>
      <c r="Q87" s="275">
        <f>SUM(N87:P87)</f>
        <v>0</v>
      </c>
      <c r="R87" s="274">
        <f>SUM(B87:D87)+SUM(J87:L87)+SUM(N87:P87)</f>
        <v>25</v>
      </c>
      <c r="S87" s="265"/>
    </row>
    <row r="88" spans="1:19" s="264" customFormat="1" x14ac:dyDescent="0.15">
      <c r="A88" s="278" t="s">
        <v>153</v>
      </c>
      <c r="B88" s="277">
        <v>15</v>
      </c>
      <c r="C88" s="276">
        <v>6</v>
      </c>
      <c r="D88" s="276"/>
      <c r="E88" s="275">
        <f>SUM(B88:D88)</f>
        <v>21</v>
      </c>
      <c r="F88" s="277"/>
      <c r="G88" s="276"/>
      <c r="H88" s="276"/>
      <c r="I88" s="275">
        <f>SUM(F88:H88)</f>
        <v>0</v>
      </c>
      <c r="J88" s="277"/>
      <c r="K88" s="276"/>
      <c r="L88" s="276"/>
      <c r="M88" s="275">
        <f>SUM(J88:L88)</f>
        <v>0</v>
      </c>
      <c r="N88" s="277"/>
      <c r="O88" s="276"/>
      <c r="P88" s="276">
        <v>3</v>
      </c>
      <c r="Q88" s="275">
        <f>SUM(N88:P88)</f>
        <v>3</v>
      </c>
      <c r="R88" s="274">
        <f>SUM(B88:D88)+SUM(J88:L88)+SUM(N88:P88)</f>
        <v>24</v>
      </c>
      <c r="S88" s="265"/>
    </row>
    <row r="89" spans="1:19" s="264" customFormat="1" x14ac:dyDescent="0.15">
      <c r="A89" s="278" t="s">
        <v>152</v>
      </c>
      <c r="B89" s="277">
        <v>16</v>
      </c>
      <c r="C89" s="276">
        <v>4</v>
      </c>
      <c r="D89" s="276"/>
      <c r="E89" s="275">
        <f>SUM(B89:D89)</f>
        <v>20</v>
      </c>
      <c r="F89" s="277"/>
      <c r="G89" s="276"/>
      <c r="H89" s="276"/>
      <c r="I89" s="275">
        <f>SUM(F89:H89)</f>
        <v>0</v>
      </c>
      <c r="J89" s="277"/>
      <c r="K89" s="276"/>
      <c r="L89" s="276"/>
      <c r="M89" s="275">
        <f>SUM(J89:L89)</f>
        <v>0</v>
      </c>
      <c r="N89" s="277">
        <v>1</v>
      </c>
      <c r="O89" s="276"/>
      <c r="P89" s="276"/>
      <c r="Q89" s="275">
        <f>SUM(N89:P89)</f>
        <v>1</v>
      </c>
      <c r="R89" s="274">
        <f>SUM(B89:D89)+SUM(J89:L89)+SUM(N89:P89)</f>
        <v>21</v>
      </c>
      <c r="S89" s="265"/>
    </row>
    <row r="90" spans="1:19" s="264" customFormat="1" ht="14" thickBot="1" x14ac:dyDescent="0.2">
      <c r="A90" s="278" t="s">
        <v>151</v>
      </c>
      <c r="B90" s="277">
        <v>14</v>
      </c>
      <c r="C90" s="276">
        <v>4</v>
      </c>
      <c r="D90" s="276"/>
      <c r="E90" s="275">
        <f>SUM(B90:D90)</f>
        <v>18</v>
      </c>
      <c r="F90" s="277"/>
      <c r="G90" s="276"/>
      <c r="H90" s="276"/>
      <c r="I90" s="275">
        <f>SUM(F90:H90)</f>
        <v>0</v>
      </c>
      <c r="J90" s="277"/>
      <c r="K90" s="276"/>
      <c r="L90" s="276"/>
      <c r="M90" s="275">
        <f>SUM(J90:L90)</f>
        <v>0</v>
      </c>
      <c r="N90" s="277"/>
      <c r="O90" s="276"/>
      <c r="P90" s="276">
        <v>1</v>
      </c>
      <c r="Q90" s="275">
        <f>SUM(N90:P90)</f>
        <v>1</v>
      </c>
      <c r="R90" s="274">
        <f>SUM(B90:D90)+SUM(J90:L90)+SUM(N90:P90)</f>
        <v>19</v>
      </c>
      <c r="S90" s="265"/>
    </row>
    <row r="91" spans="1:19" s="264" customFormat="1" ht="14" hidden="1" thickBot="1" x14ac:dyDescent="0.2">
      <c r="A91" s="262"/>
      <c r="B91" s="273"/>
      <c r="C91" s="272"/>
      <c r="D91" s="272"/>
      <c r="E91" s="271"/>
      <c r="F91" s="273"/>
      <c r="G91" s="272"/>
      <c r="H91" s="272"/>
      <c r="I91" s="271"/>
      <c r="J91" s="273"/>
      <c r="K91" s="272"/>
      <c r="L91" s="272"/>
      <c r="M91" s="271"/>
      <c r="N91" s="273"/>
      <c r="O91" s="272"/>
      <c r="P91" s="272"/>
      <c r="Q91" s="271"/>
      <c r="R91" s="266"/>
      <c r="S91" s="265"/>
    </row>
    <row r="92" spans="1:19" s="264" customFormat="1" ht="14" hidden="1" thickBot="1" x14ac:dyDescent="0.2">
      <c r="A92" s="262" t="s">
        <v>219</v>
      </c>
      <c r="B92" s="273">
        <f>SUM(B83:B90)</f>
        <v>88</v>
      </c>
      <c r="C92" s="272">
        <f>SUM(C83:C90)</f>
        <v>41</v>
      </c>
      <c r="D92" s="272">
        <f>SUM(D83:D86)</f>
        <v>0</v>
      </c>
      <c r="E92" s="271">
        <f>SUM(E83:E86)</f>
        <v>45</v>
      </c>
      <c r="F92" s="273">
        <f>SUM(F83:F86)</f>
        <v>0</v>
      </c>
      <c r="G92" s="272">
        <f>SUM(G83:G86)</f>
        <v>0</v>
      </c>
      <c r="H92" s="272">
        <f>SUM(H83:H86)</f>
        <v>0</v>
      </c>
      <c r="I92" s="271">
        <f>SUM(I83:I86)</f>
        <v>0</v>
      </c>
      <c r="J92" s="273">
        <f>SUM(J83:J86)</f>
        <v>0</v>
      </c>
      <c r="K92" s="272">
        <f>SUM(K83:K86)</f>
        <v>0</v>
      </c>
      <c r="L92" s="272">
        <f>SUM(L83:L86)</f>
        <v>0</v>
      </c>
      <c r="M92" s="271">
        <f>SUM(M83:M86)</f>
        <v>0</v>
      </c>
      <c r="N92" s="273">
        <f>SUM(N83:N86)</f>
        <v>3</v>
      </c>
      <c r="O92" s="272">
        <f>SUM(O83:O86)</f>
        <v>0</v>
      </c>
      <c r="P92" s="272">
        <f>SUM(P83:P86)</f>
        <v>0</v>
      </c>
      <c r="Q92" s="271">
        <f>SUM(Q83:Q86)</f>
        <v>3</v>
      </c>
      <c r="R92" s="265">
        <f>SUM(R83:R86)</f>
        <v>48</v>
      </c>
      <c r="S92" s="265"/>
    </row>
    <row r="93" spans="1:19" s="264" customFormat="1" ht="14" hidden="1" thickBot="1" x14ac:dyDescent="0.2">
      <c r="A93" s="262" t="s">
        <v>218</v>
      </c>
      <c r="B93" s="273">
        <f>SUM(B84:B87)</f>
        <v>40</v>
      </c>
      <c r="C93" s="272">
        <f>SUM(C84:C87)</f>
        <v>25</v>
      </c>
      <c r="D93" s="272">
        <f>SUM(D84:D87)</f>
        <v>0</v>
      </c>
      <c r="E93" s="271">
        <f>SUM(E84:E87)</f>
        <v>65</v>
      </c>
      <c r="F93" s="273">
        <f>SUM(F84:F87)</f>
        <v>0</v>
      </c>
      <c r="G93" s="272">
        <f>SUM(G84:G87)</f>
        <v>0</v>
      </c>
      <c r="H93" s="272">
        <f>SUM(H84:H87)</f>
        <v>0</v>
      </c>
      <c r="I93" s="271">
        <f>SUM(I84:I87)</f>
        <v>0</v>
      </c>
      <c r="J93" s="273">
        <f>SUM(J84:J87)</f>
        <v>0</v>
      </c>
      <c r="K93" s="272">
        <f>SUM(K84:K87)</f>
        <v>0</v>
      </c>
      <c r="L93" s="272">
        <f>SUM(L84:L87)</f>
        <v>0</v>
      </c>
      <c r="M93" s="271">
        <f>SUM(M84:M87)</f>
        <v>0</v>
      </c>
      <c r="N93" s="273">
        <f>SUM(N84:N87)</f>
        <v>3</v>
      </c>
      <c r="O93" s="272">
        <f>SUM(O84:O87)</f>
        <v>0</v>
      </c>
      <c r="P93" s="272">
        <f>SUM(P84:P87)</f>
        <v>0</v>
      </c>
      <c r="Q93" s="271">
        <f>SUM(Q84:Q87)</f>
        <v>3</v>
      </c>
      <c r="R93" s="265">
        <f>SUM(R84:R87)</f>
        <v>68</v>
      </c>
      <c r="S93" s="265"/>
    </row>
    <row r="94" spans="1:19" s="264" customFormat="1" ht="14" hidden="1" thickBot="1" x14ac:dyDescent="0.2">
      <c r="A94" s="262" t="s">
        <v>217</v>
      </c>
      <c r="B94" s="273">
        <f>SUM(B85:B88)</f>
        <v>48</v>
      </c>
      <c r="C94" s="272">
        <f>SUM(C85:C88)</f>
        <v>22</v>
      </c>
      <c r="D94" s="272">
        <f>SUM(D85:D88)</f>
        <v>0</v>
      </c>
      <c r="E94" s="271">
        <f>SUM(E85:E88)</f>
        <v>70</v>
      </c>
      <c r="F94" s="273">
        <f>SUM(F85:F88)</f>
        <v>0</v>
      </c>
      <c r="G94" s="272">
        <f>SUM(G85:G88)</f>
        <v>0</v>
      </c>
      <c r="H94" s="272">
        <f>SUM(H85:H88)</f>
        <v>0</v>
      </c>
      <c r="I94" s="271">
        <f>SUM(I85:I88)</f>
        <v>0</v>
      </c>
      <c r="J94" s="273">
        <f>SUM(J85:J88)</f>
        <v>0</v>
      </c>
      <c r="K94" s="272">
        <f>SUM(K85:K88)</f>
        <v>0</v>
      </c>
      <c r="L94" s="272">
        <f>SUM(L85:L88)</f>
        <v>0</v>
      </c>
      <c r="M94" s="271">
        <f>SUM(M85:M88)</f>
        <v>0</v>
      </c>
      <c r="N94" s="273">
        <f>SUM(N85:N88)</f>
        <v>2</v>
      </c>
      <c r="O94" s="272">
        <f>SUM(O85:O88)</f>
        <v>0</v>
      </c>
      <c r="P94" s="272">
        <f>SUM(P85:P88)</f>
        <v>3</v>
      </c>
      <c r="Q94" s="271">
        <f>SUM(Q85:Q88)</f>
        <v>5</v>
      </c>
      <c r="R94" s="265">
        <f>SUM(R85:R88)</f>
        <v>75</v>
      </c>
      <c r="S94" s="265"/>
    </row>
    <row r="95" spans="1:19" s="264" customFormat="1" ht="14" hidden="1" thickBot="1" x14ac:dyDescent="0.2">
      <c r="A95" s="262" t="s">
        <v>216</v>
      </c>
      <c r="B95" s="273">
        <f>SUM(B86:B89)</f>
        <v>57</v>
      </c>
      <c r="C95" s="272">
        <f>SUM(C86:C89)</f>
        <v>20</v>
      </c>
      <c r="D95" s="272">
        <f>SUM(D86:D89)</f>
        <v>0</v>
      </c>
      <c r="E95" s="271">
        <f>SUM(E86:E89)</f>
        <v>77</v>
      </c>
      <c r="F95" s="273">
        <f>SUM(F86:F89)</f>
        <v>0</v>
      </c>
      <c r="G95" s="272">
        <f>SUM(G86:G89)</f>
        <v>0</v>
      </c>
      <c r="H95" s="272">
        <f>SUM(H86:H89)</f>
        <v>0</v>
      </c>
      <c r="I95" s="271">
        <f>SUM(I86:I89)</f>
        <v>0</v>
      </c>
      <c r="J95" s="273">
        <f>SUM(J86:J89)</f>
        <v>0</v>
      </c>
      <c r="K95" s="272">
        <f>SUM(K86:K89)</f>
        <v>0</v>
      </c>
      <c r="L95" s="272">
        <f>SUM(L86:L89)</f>
        <v>0</v>
      </c>
      <c r="M95" s="271">
        <f>SUM(M86:M89)</f>
        <v>0</v>
      </c>
      <c r="N95" s="273">
        <f>SUM(N86:N89)</f>
        <v>2</v>
      </c>
      <c r="O95" s="272">
        <f>SUM(O86:O89)</f>
        <v>0</v>
      </c>
      <c r="P95" s="272">
        <f>SUM(P86:P89)</f>
        <v>3</v>
      </c>
      <c r="Q95" s="271">
        <f>SUM(Q86:Q89)</f>
        <v>5</v>
      </c>
      <c r="R95" s="265">
        <f>SUM(R86:R89)</f>
        <v>82</v>
      </c>
      <c r="S95" s="265"/>
    </row>
    <row r="96" spans="1:19" s="264" customFormat="1" ht="14" hidden="1" thickBot="1" x14ac:dyDescent="0.2">
      <c r="A96" s="261" t="s">
        <v>215</v>
      </c>
      <c r="B96" s="269">
        <f>SUM(B87:B90)</f>
        <v>63</v>
      </c>
      <c r="C96" s="268">
        <f>SUM(C87:C90)</f>
        <v>21</v>
      </c>
      <c r="D96" s="268">
        <f>SUM(D87:D90)</f>
        <v>0</v>
      </c>
      <c r="E96" s="267">
        <f>SUM(E87:E90)</f>
        <v>84</v>
      </c>
      <c r="F96" s="269">
        <f>SUM(F87:F90)</f>
        <v>0</v>
      </c>
      <c r="G96" s="268">
        <f>SUM(G87:G90)</f>
        <v>0</v>
      </c>
      <c r="H96" s="268">
        <f>SUM(H87:H90)</f>
        <v>0</v>
      </c>
      <c r="I96" s="267">
        <f>SUM(I87:I90)</f>
        <v>0</v>
      </c>
      <c r="J96" s="269">
        <f>SUM(J87:J90)</f>
        <v>0</v>
      </c>
      <c r="K96" s="268">
        <f>SUM(K87:K90)</f>
        <v>0</v>
      </c>
      <c r="L96" s="268">
        <f>SUM(L87:L90)</f>
        <v>0</v>
      </c>
      <c r="M96" s="267">
        <f>SUM(M87:M90)</f>
        <v>0</v>
      </c>
      <c r="N96" s="269">
        <f>SUM(N87:N90)</f>
        <v>1</v>
      </c>
      <c r="O96" s="268">
        <f>SUM(O87:O90)</f>
        <v>0</v>
      </c>
      <c r="P96" s="268">
        <f>SUM(P87:P90)</f>
        <v>4</v>
      </c>
      <c r="Q96" s="267">
        <f>SUM(Q87:Q90)</f>
        <v>5</v>
      </c>
      <c r="R96" s="265">
        <f>SUM(R87:R90)</f>
        <v>89</v>
      </c>
      <c r="S96" s="265"/>
    </row>
    <row r="97" spans="1:19" x14ac:dyDescent="0.15">
      <c r="A97" s="263"/>
      <c r="B97" s="86"/>
      <c r="C97" s="87"/>
      <c r="D97" s="87"/>
      <c r="E97" s="88"/>
      <c r="F97" s="86"/>
      <c r="G97" s="87"/>
      <c r="H97" s="87"/>
      <c r="I97" s="88"/>
      <c r="J97" s="86"/>
      <c r="K97" s="87"/>
      <c r="L97" s="87"/>
      <c r="M97" s="88"/>
      <c r="N97" s="86"/>
      <c r="O97" s="87"/>
      <c r="P97" s="87"/>
      <c r="Q97" s="88"/>
      <c r="R97" s="135"/>
      <c r="S97" s="96"/>
    </row>
    <row r="98" spans="1:19" x14ac:dyDescent="0.15">
      <c r="A98" s="262" t="s">
        <v>214</v>
      </c>
      <c r="B98" s="89">
        <f>SUM(B83:B90)</f>
        <v>88</v>
      </c>
      <c r="C98" s="90">
        <f>SUM(C83:C90)</f>
        <v>41</v>
      </c>
      <c r="D98" s="90">
        <f>SUM(D83:D90)</f>
        <v>0</v>
      </c>
      <c r="E98" s="91">
        <f>SUM(E83:E90)</f>
        <v>129</v>
      </c>
      <c r="F98" s="89">
        <f>SUM(F83:F90)</f>
        <v>0</v>
      </c>
      <c r="G98" s="90">
        <f>SUM(G83:G90)</f>
        <v>0</v>
      </c>
      <c r="H98" s="90">
        <f>SUM(H83:H90)</f>
        <v>0</v>
      </c>
      <c r="I98" s="91">
        <f>SUM(I83:I90)</f>
        <v>0</v>
      </c>
      <c r="J98" s="89">
        <f>SUM(J83:J90)</f>
        <v>0</v>
      </c>
      <c r="K98" s="90">
        <f>SUM(K83:K90)</f>
        <v>0</v>
      </c>
      <c r="L98" s="90">
        <f>SUM(L83:L90)</f>
        <v>0</v>
      </c>
      <c r="M98" s="91">
        <f>SUM(M83:M90)</f>
        <v>0</v>
      </c>
      <c r="N98" s="89">
        <f>SUM(N83:N90)</f>
        <v>4</v>
      </c>
      <c r="O98" s="90">
        <f>SUM(O83:O90)</f>
        <v>0</v>
      </c>
      <c r="P98" s="90">
        <f>SUM(P83:P90)</f>
        <v>4</v>
      </c>
      <c r="Q98" s="91">
        <f>SUM(Q83:Q90)</f>
        <v>8</v>
      </c>
      <c r="R98" s="133">
        <f>SUM(R83:R90)</f>
        <v>137</v>
      </c>
      <c r="S98" s="96"/>
    </row>
    <row r="99" spans="1:19" x14ac:dyDescent="0.15">
      <c r="A99" s="262" t="s">
        <v>10</v>
      </c>
      <c r="B99" s="89">
        <f>MAX(B92:B96)</f>
        <v>88</v>
      </c>
      <c r="C99" s="90">
        <f>MAX(C92:C96)</f>
        <v>41</v>
      </c>
      <c r="D99" s="90">
        <f>MAX(D92:D96)</f>
        <v>0</v>
      </c>
      <c r="E99" s="91">
        <f>MAX(E92:E96)</f>
        <v>84</v>
      </c>
      <c r="F99" s="89">
        <f>MAX(F92:F96)</f>
        <v>0</v>
      </c>
      <c r="G99" s="90">
        <f>MAX(G92:G96)</f>
        <v>0</v>
      </c>
      <c r="H99" s="90">
        <f>MAX(H92:H96)</f>
        <v>0</v>
      </c>
      <c r="I99" s="91">
        <f>MAX(I92:I96)</f>
        <v>0</v>
      </c>
      <c r="J99" s="89">
        <f>MAX(J92:J96)</f>
        <v>0</v>
      </c>
      <c r="K99" s="90">
        <f>MAX(K92:K96)</f>
        <v>0</v>
      </c>
      <c r="L99" s="90">
        <f>MAX(L92:L96)</f>
        <v>0</v>
      </c>
      <c r="M99" s="91">
        <f>MAX(M92:M96)</f>
        <v>0</v>
      </c>
      <c r="N99" s="89">
        <f>MAX(N92:N96)</f>
        <v>3</v>
      </c>
      <c r="O99" s="90">
        <f>MAX(O92:O96)</f>
        <v>0</v>
      </c>
      <c r="P99" s="90">
        <f>MAX(P92:P96)</f>
        <v>4</v>
      </c>
      <c r="Q99" s="91">
        <f>MAX(Q92:Q96)</f>
        <v>5</v>
      </c>
      <c r="R99" s="133">
        <f>MAX(R92:R96)</f>
        <v>89</v>
      </c>
      <c r="S99" s="96"/>
    </row>
    <row r="100" spans="1:19" x14ac:dyDescent="0.15">
      <c r="A100" s="262" t="s">
        <v>11</v>
      </c>
      <c r="B100" s="89">
        <f>SUM(B83:B90)/2</f>
        <v>44</v>
      </c>
      <c r="C100" s="90">
        <f>SUM(C83:C90)/2</f>
        <v>20.5</v>
      </c>
      <c r="D100" s="90">
        <f>SUM(D83:D90)/2</f>
        <v>0</v>
      </c>
      <c r="E100" s="91">
        <f>SUM(E83:E90)/2</f>
        <v>64.5</v>
      </c>
      <c r="F100" s="89">
        <f>SUM(F83:F90)/2</f>
        <v>0</v>
      </c>
      <c r="G100" s="90">
        <f>SUM(G83:G90)/2</f>
        <v>0</v>
      </c>
      <c r="H100" s="90">
        <f>SUM(H83:H90)/2</f>
        <v>0</v>
      </c>
      <c r="I100" s="91">
        <f>SUM(I83:I90)/2</f>
        <v>0</v>
      </c>
      <c r="J100" s="89">
        <f>SUM(J83:J90)/2</f>
        <v>0</v>
      </c>
      <c r="K100" s="90">
        <f>SUM(K83:K90)/2</f>
        <v>0</v>
      </c>
      <c r="L100" s="90">
        <f>SUM(L83:L90)/2</f>
        <v>0</v>
      </c>
      <c r="M100" s="91">
        <f>SUM(M83:M90)/2</f>
        <v>0</v>
      </c>
      <c r="N100" s="89">
        <f>SUM(N83:N90)/2</f>
        <v>2</v>
      </c>
      <c r="O100" s="90">
        <f>SUM(O83:O90)/2</f>
        <v>0</v>
      </c>
      <c r="P100" s="90">
        <f>SUM(P83:P90)/2</f>
        <v>2</v>
      </c>
      <c r="Q100" s="91">
        <f>SUM(Q83:Q90)/2</f>
        <v>4</v>
      </c>
      <c r="R100" s="133">
        <f>SUM(R83:R90)/2</f>
        <v>68.5</v>
      </c>
      <c r="S100" s="96"/>
    </row>
    <row r="101" spans="1:19" ht="14" thickBot="1" x14ac:dyDescent="0.2">
      <c r="A101" s="261"/>
      <c r="B101" s="92"/>
      <c r="C101" s="93"/>
      <c r="D101" s="93"/>
      <c r="E101" s="94"/>
      <c r="F101" s="92"/>
      <c r="G101" s="93"/>
      <c r="H101" s="93"/>
      <c r="I101" s="94"/>
      <c r="J101" s="92"/>
      <c r="K101" s="93"/>
      <c r="L101" s="93"/>
      <c r="M101" s="94"/>
      <c r="N101" s="92"/>
      <c r="O101" s="93"/>
      <c r="P101" s="93"/>
      <c r="Q101" s="94"/>
      <c r="R101" s="95"/>
      <c r="S101" s="96"/>
    </row>
    <row r="102" spans="1:19" x14ac:dyDescent="0.15">
      <c r="A102" s="284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96"/>
      <c r="S102" s="96"/>
    </row>
    <row r="103" spans="1:19" ht="14" thickBot="1" x14ac:dyDescent="0.2">
      <c r="A103" s="28"/>
      <c r="B103" s="97" t="s">
        <v>226</v>
      </c>
      <c r="C103" s="96"/>
      <c r="D103" s="98"/>
      <c r="E103" s="96"/>
      <c r="F103" s="96"/>
      <c r="G103" s="96"/>
      <c r="H103" s="96"/>
      <c r="I103" s="96"/>
      <c r="J103" s="96"/>
      <c r="K103" s="96"/>
      <c r="L103" s="97" t="str">
        <f>'cycle (2)'!B7</f>
        <v>Fine and Dry</v>
      </c>
      <c r="M103" s="96"/>
      <c r="N103" s="96"/>
      <c r="O103" s="96"/>
      <c r="P103" s="96"/>
      <c r="Q103" s="96"/>
      <c r="R103" s="96"/>
      <c r="S103" s="96"/>
    </row>
    <row r="104" spans="1:19" x14ac:dyDescent="0.15">
      <c r="A104" s="39"/>
      <c r="B104" s="102" t="s">
        <v>2</v>
      </c>
      <c r="C104" s="103"/>
      <c r="D104" s="103"/>
      <c r="E104" s="104"/>
      <c r="F104" s="102" t="s">
        <v>3</v>
      </c>
      <c r="G104" s="103"/>
      <c r="H104" s="103"/>
      <c r="I104" s="104"/>
      <c r="J104" s="102" t="s">
        <v>4</v>
      </c>
      <c r="K104" s="103"/>
      <c r="L104" s="103"/>
      <c r="M104" s="104"/>
      <c r="N104" s="102" t="s">
        <v>5</v>
      </c>
      <c r="O104" s="103"/>
      <c r="P104" s="103"/>
      <c r="Q104" s="104"/>
      <c r="R104" s="135" t="s">
        <v>35</v>
      </c>
      <c r="S104" s="96"/>
    </row>
    <row r="105" spans="1:19" s="264" customFormat="1" ht="14" thickBot="1" x14ac:dyDescent="0.2">
      <c r="A105" s="42"/>
      <c r="B105" s="283"/>
      <c r="C105" s="109" t="str">
        <f>C80</f>
        <v>Glenmore (N)</v>
      </c>
      <c r="D105" s="282"/>
      <c r="E105" s="281"/>
      <c r="F105" s="283"/>
      <c r="G105" s="109" t="str">
        <f>G80</f>
        <v>XXXX</v>
      </c>
      <c r="H105" s="282"/>
      <c r="I105" s="281"/>
      <c r="J105" s="283"/>
      <c r="K105" s="109" t="str">
        <f>K80</f>
        <v>Glenmore (S)</v>
      </c>
      <c r="L105" s="282"/>
      <c r="M105" s="281"/>
      <c r="N105" s="283"/>
      <c r="O105" s="109" t="str">
        <f>O80</f>
        <v>Upland</v>
      </c>
      <c r="P105" s="282"/>
      <c r="Q105" s="281"/>
      <c r="R105" s="266"/>
      <c r="S105" s="265"/>
    </row>
    <row r="106" spans="1:19" s="48" customFormat="1" ht="11" x14ac:dyDescent="0.15">
      <c r="A106" s="45"/>
      <c r="B106" s="116" t="s">
        <v>6</v>
      </c>
      <c r="C106" s="117" t="s">
        <v>7</v>
      </c>
      <c r="D106" s="117" t="s">
        <v>8</v>
      </c>
      <c r="E106" s="118" t="s">
        <v>9</v>
      </c>
      <c r="F106" s="116" t="s">
        <v>6</v>
      </c>
      <c r="G106" s="117" t="s">
        <v>7</v>
      </c>
      <c r="H106" s="117" t="s">
        <v>8</v>
      </c>
      <c r="I106" s="118" t="s">
        <v>9</v>
      </c>
      <c r="J106" s="116" t="s">
        <v>6</v>
      </c>
      <c r="K106" s="117" t="s">
        <v>7</v>
      </c>
      <c r="L106" s="117" t="s">
        <v>8</v>
      </c>
      <c r="M106" s="118" t="s">
        <v>9</v>
      </c>
      <c r="N106" s="116" t="s">
        <v>6</v>
      </c>
      <c r="O106" s="117" t="s">
        <v>7</v>
      </c>
      <c r="P106" s="117" t="s">
        <v>8</v>
      </c>
      <c r="Q106" s="118" t="s">
        <v>9</v>
      </c>
      <c r="R106" s="138"/>
      <c r="S106" s="280"/>
    </row>
    <row r="107" spans="1:19" s="264" customFormat="1" x14ac:dyDescent="0.15">
      <c r="A107" s="42"/>
      <c r="B107" s="123"/>
      <c r="C107" s="124"/>
      <c r="D107" s="124"/>
      <c r="E107" s="125"/>
      <c r="F107" s="123"/>
      <c r="G107" s="124"/>
      <c r="H107" s="124"/>
      <c r="I107" s="125"/>
      <c r="J107" s="123"/>
      <c r="K107" s="124"/>
      <c r="L107" s="124"/>
      <c r="M107" s="125"/>
      <c r="N107" s="123"/>
      <c r="O107" s="124"/>
      <c r="P107" s="124"/>
      <c r="Q107" s="279"/>
      <c r="R107" s="270"/>
      <c r="S107" s="265"/>
    </row>
    <row r="108" spans="1:19" s="264" customFormat="1" x14ac:dyDescent="0.15">
      <c r="A108" s="278" t="s">
        <v>158</v>
      </c>
      <c r="B108" s="277">
        <v>5</v>
      </c>
      <c r="C108" s="276">
        <v>2</v>
      </c>
      <c r="D108" s="276"/>
      <c r="E108" s="275">
        <f>SUM(B108:D108)</f>
        <v>7</v>
      </c>
      <c r="F108" s="277"/>
      <c r="G108" s="276"/>
      <c r="H108" s="276"/>
      <c r="I108" s="275">
        <f>SUM(F108:H108)</f>
        <v>0</v>
      </c>
      <c r="J108" s="277"/>
      <c r="K108" s="276"/>
      <c r="L108" s="276"/>
      <c r="M108" s="275">
        <f>SUM(J108:L108)</f>
        <v>0</v>
      </c>
      <c r="N108" s="277"/>
      <c r="O108" s="276"/>
      <c r="P108" s="276"/>
      <c r="Q108" s="275">
        <f>SUM(N108:P108)</f>
        <v>0</v>
      </c>
      <c r="R108" s="274">
        <f>SUM(B108:D108)+SUM(J108:L108)+SUM(N108:P108)</f>
        <v>7</v>
      </c>
      <c r="S108" s="265"/>
    </row>
    <row r="109" spans="1:19" s="264" customFormat="1" x14ac:dyDescent="0.15">
      <c r="A109" s="278" t="s">
        <v>157</v>
      </c>
      <c r="B109" s="277">
        <v>8</v>
      </c>
      <c r="C109" s="276">
        <v>6</v>
      </c>
      <c r="D109" s="276"/>
      <c r="E109" s="275">
        <f>SUM(B109:D109)</f>
        <v>14</v>
      </c>
      <c r="F109" s="277"/>
      <c r="G109" s="276"/>
      <c r="H109" s="276"/>
      <c r="I109" s="275">
        <f>SUM(F109:H109)</f>
        <v>0</v>
      </c>
      <c r="J109" s="277"/>
      <c r="K109" s="276"/>
      <c r="L109" s="276"/>
      <c r="M109" s="275">
        <f>SUM(J109:L109)</f>
        <v>0</v>
      </c>
      <c r="N109" s="277">
        <v>1</v>
      </c>
      <c r="O109" s="276"/>
      <c r="P109" s="276"/>
      <c r="Q109" s="275">
        <f>SUM(N109:P109)</f>
        <v>1</v>
      </c>
      <c r="R109" s="274">
        <f>SUM(B109:D109)+SUM(J109:L109)+SUM(N109:P109)</f>
        <v>15</v>
      </c>
      <c r="S109" s="265"/>
    </row>
    <row r="110" spans="1:19" s="264" customFormat="1" x14ac:dyDescent="0.15">
      <c r="A110" s="278" t="s">
        <v>156</v>
      </c>
      <c r="B110" s="277">
        <v>5</v>
      </c>
      <c r="C110" s="276">
        <v>6</v>
      </c>
      <c r="D110" s="276"/>
      <c r="E110" s="275">
        <f>SUM(B110:D110)</f>
        <v>11</v>
      </c>
      <c r="F110" s="277"/>
      <c r="G110" s="276"/>
      <c r="H110" s="276"/>
      <c r="I110" s="275">
        <f>SUM(F110:H110)</f>
        <v>0</v>
      </c>
      <c r="J110" s="277"/>
      <c r="K110" s="276"/>
      <c r="L110" s="276"/>
      <c r="M110" s="275">
        <f>SUM(J110:L110)</f>
        <v>0</v>
      </c>
      <c r="N110" s="277"/>
      <c r="O110" s="276"/>
      <c r="P110" s="276"/>
      <c r="Q110" s="275">
        <f>SUM(N110:P110)</f>
        <v>0</v>
      </c>
      <c r="R110" s="274">
        <f>SUM(B110:D110)+SUM(J110:L110)+SUM(N110:P110)</f>
        <v>11</v>
      </c>
      <c r="S110" s="265"/>
    </row>
    <row r="111" spans="1:19" s="264" customFormat="1" x14ac:dyDescent="0.15">
      <c r="A111" s="278" t="s">
        <v>155</v>
      </c>
      <c r="B111" s="277">
        <v>8</v>
      </c>
      <c r="C111" s="276">
        <v>8</v>
      </c>
      <c r="D111" s="276"/>
      <c r="E111" s="275">
        <f>SUM(B111:D111)</f>
        <v>16</v>
      </c>
      <c r="F111" s="277"/>
      <c r="G111" s="276"/>
      <c r="H111" s="276"/>
      <c r="I111" s="275">
        <f>SUM(F111:H111)</f>
        <v>0</v>
      </c>
      <c r="J111" s="277"/>
      <c r="K111" s="276"/>
      <c r="L111" s="276"/>
      <c r="M111" s="275">
        <f>SUM(J111:L111)</f>
        <v>0</v>
      </c>
      <c r="N111" s="277">
        <v>1</v>
      </c>
      <c r="O111" s="276"/>
      <c r="P111" s="276">
        <v>1</v>
      </c>
      <c r="Q111" s="275">
        <f>SUM(N111:P111)</f>
        <v>2</v>
      </c>
      <c r="R111" s="274">
        <f>SUM(B111:D111)+SUM(J111:L111)+SUM(N111:P111)</f>
        <v>18</v>
      </c>
      <c r="S111" s="265"/>
    </row>
    <row r="112" spans="1:19" s="264" customFormat="1" x14ac:dyDescent="0.15">
      <c r="A112" s="278" t="s">
        <v>154</v>
      </c>
      <c r="B112" s="277">
        <v>15</v>
      </c>
      <c r="C112" s="276">
        <v>5</v>
      </c>
      <c r="D112" s="276"/>
      <c r="E112" s="275">
        <f>SUM(B112:D112)</f>
        <v>20</v>
      </c>
      <c r="F112" s="277"/>
      <c r="G112" s="276"/>
      <c r="H112" s="276"/>
      <c r="I112" s="275">
        <f>SUM(F112:H112)</f>
        <v>0</v>
      </c>
      <c r="J112" s="277"/>
      <c r="K112" s="276"/>
      <c r="L112" s="276"/>
      <c r="M112" s="275">
        <f>SUM(J112:L112)</f>
        <v>0</v>
      </c>
      <c r="N112" s="277"/>
      <c r="O112" s="276"/>
      <c r="P112" s="276"/>
      <c r="Q112" s="275">
        <f>SUM(N112:P112)</f>
        <v>0</v>
      </c>
      <c r="R112" s="274">
        <f>SUM(B112:D112)+SUM(J112:L112)+SUM(N112:P112)</f>
        <v>20</v>
      </c>
      <c r="S112" s="265"/>
    </row>
    <row r="113" spans="1:19" s="264" customFormat="1" x14ac:dyDescent="0.15">
      <c r="A113" s="278" t="s">
        <v>153</v>
      </c>
      <c r="B113" s="277">
        <v>11</v>
      </c>
      <c r="C113" s="276">
        <v>7</v>
      </c>
      <c r="D113" s="276"/>
      <c r="E113" s="275">
        <f>SUM(B113:D113)</f>
        <v>18</v>
      </c>
      <c r="F113" s="277"/>
      <c r="G113" s="276"/>
      <c r="H113" s="276"/>
      <c r="I113" s="275">
        <f>SUM(F113:H113)</f>
        <v>0</v>
      </c>
      <c r="J113" s="277"/>
      <c r="K113" s="276"/>
      <c r="L113" s="276"/>
      <c r="M113" s="275">
        <f>SUM(J113:L113)</f>
        <v>0</v>
      </c>
      <c r="N113" s="277">
        <v>1</v>
      </c>
      <c r="O113" s="276"/>
      <c r="P113" s="276"/>
      <c r="Q113" s="275">
        <f>SUM(N113:P113)</f>
        <v>1</v>
      </c>
      <c r="R113" s="274">
        <f>SUM(B113:D113)+SUM(J113:L113)+SUM(N113:P113)</f>
        <v>19</v>
      </c>
      <c r="S113" s="265"/>
    </row>
    <row r="114" spans="1:19" s="264" customFormat="1" x14ac:dyDescent="0.15">
      <c r="A114" s="278" t="s">
        <v>152</v>
      </c>
      <c r="B114" s="277">
        <v>18</v>
      </c>
      <c r="C114" s="276">
        <v>9</v>
      </c>
      <c r="D114" s="276"/>
      <c r="E114" s="275">
        <f>SUM(B114:D114)</f>
        <v>27</v>
      </c>
      <c r="F114" s="277"/>
      <c r="G114" s="276"/>
      <c r="H114" s="276"/>
      <c r="I114" s="275">
        <f>SUM(F114:H114)</f>
        <v>0</v>
      </c>
      <c r="J114" s="277"/>
      <c r="K114" s="276"/>
      <c r="L114" s="276"/>
      <c r="M114" s="275">
        <f>SUM(J114:L114)</f>
        <v>0</v>
      </c>
      <c r="N114" s="277">
        <v>2</v>
      </c>
      <c r="O114" s="276"/>
      <c r="P114" s="276">
        <v>1</v>
      </c>
      <c r="Q114" s="275">
        <f>SUM(N114:P114)</f>
        <v>3</v>
      </c>
      <c r="R114" s="274">
        <f>SUM(B114:D114)+SUM(J114:L114)+SUM(N114:P114)</f>
        <v>30</v>
      </c>
      <c r="S114" s="265"/>
    </row>
    <row r="115" spans="1:19" s="264" customFormat="1" ht="14" thickBot="1" x14ac:dyDescent="0.2">
      <c r="A115" s="278" t="s">
        <v>151</v>
      </c>
      <c r="B115" s="277">
        <v>18</v>
      </c>
      <c r="C115" s="276">
        <v>4</v>
      </c>
      <c r="D115" s="276"/>
      <c r="E115" s="275">
        <f>SUM(B115:D115)</f>
        <v>22</v>
      </c>
      <c r="F115" s="277"/>
      <c r="G115" s="276"/>
      <c r="H115" s="276"/>
      <c r="I115" s="275">
        <f>SUM(F115:H115)</f>
        <v>0</v>
      </c>
      <c r="J115" s="277"/>
      <c r="K115" s="276"/>
      <c r="L115" s="276"/>
      <c r="M115" s="275">
        <f>SUM(J115:L115)</f>
        <v>0</v>
      </c>
      <c r="N115" s="277"/>
      <c r="O115" s="276"/>
      <c r="P115" s="276"/>
      <c r="Q115" s="275">
        <f>SUM(N115:P115)</f>
        <v>0</v>
      </c>
      <c r="R115" s="274">
        <f>SUM(B115:D115)+SUM(J115:L115)+SUM(N115:P115)</f>
        <v>22</v>
      </c>
      <c r="S115" s="265"/>
    </row>
    <row r="116" spans="1:19" s="264" customFormat="1" ht="14" hidden="1" thickBot="1" x14ac:dyDescent="0.2">
      <c r="A116" s="262"/>
      <c r="B116" s="273"/>
      <c r="C116" s="272"/>
      <c r="D116" s="272"/>
      <c r="E116" s="271"/>
      <c r="F116" s="273"/>
      <c r="G116" s="272"/>
      <c r="H116" s="272"/>
      <c r="I116" s="271"/>
      <c r="J116" s="273"/>
      <c r="K116" s="272"/>
      <c r="L116" s="272"/>
      <c r="M116" s="271"/>
      <c r="N116" s="273"/>
      <c r="O116" s="272"/>
      <c r="P116" s="272"/>
      <c r="Q116" s="271"/>
      <c r="R116" s="266"/>
      <c r="S116" s="265"/>
    </row>
    <row r="117" spans="1:19" s="264" customFormat="1" ht="14" hidden="1" thickBot="1" x14ac:dyDescent="0.2">
      <c r="A117" s="262" t="s">
        <v>219</v>
      </c>
      <c r="B117" s="273">
        <f>SUM(B108:B115)</f>
        <v>88</v>
      </c>
      <c r="C117" s="272">
        <f>SUM(C108:C115)</f>
        <v>47</v>
      </c>
      <c r="D117" s="272">
        <f>SUM(D108:D111)</f>
        <v>0</v>
      </c>
      <c r="E117" s="271">
        <f>SUM(E108:E111)</f>
        <v>48</v>
      </c>
      <c r="F117" s="273">
        <f>SUM(F108:F111)</f>
        <v>0</v>
      </c>
      <c r="G117" s="272">
        <f>SUM(G108:G111)</f>
        <v>0</v>
      </c>
      <c r="H117" s="272">
        <f>SUM(H108:H111)</f>
        <v>0</v>
      </c>
      <c r="I117" s="271">
        <f>SUM(I108:I111)</f>
        <v>0</v>
      </c>
      <c r="J117" s="273">
        <f>SUM(J108:J111)</f>
        <v>0</v>
      </c>
      <c r="K117" s="272">
        <f>SUM(K108:K111)</f>
        <v>0</v>
      </c>
      <c r="L117" s="272">
        <f>SUM(L108:L111)</f>
        <v>0</v>
      </c>
      <c r="M117" s="271">
        <f>SUM(M108:M111)</f>
        <v>0</v>
      </c>
      <c r="N117" s="273">
        <f>SUM(N108:N111)</f>
        <v>2</v>
      </c>
      <c r="O117" s="272">
        <f>SUM(O108:O111)</f>
        <v>0</v>
      </c>
      <c r="P117" s="272">
        <f>SUM(P108:P111)</f>
        <v>1</v>
      </c>
      <c r="Q117" s="271">
        <f>SUM(Q108:Q111)</f>
        <v>3</v>
      </c>
      <c r="R117" s="265">
        <f>SUM(R108:R111)</f>
        <v>51</v>
      </c>
      <c r="S117" s="265"/>
    </row>
    <row r="118" spans="1:19" s="264" customFormat="1" ht="14" hidden="1" thickBot="1" x14ac:dyDescent="0.2">
      <c r="A118" s="262" t="s">
        <v>218</v>
      </c>
      <c r="B118" s="273">
        <f>SUM(B109:B112)</f>
        <v>36</v>
      </c>
      <c r="C118" s="272">
        <f>SUM(C109:C112)</f>
        <v>25</v>
      </c>
      <c r="D118" s="272">
        <f>SUM(D109:D112)</f>
        <v>0</v>
      </c>
      <c r="E118" s="271">
        <f>SUM(E109:E112)</f>
        <v>61</v>
      </c>
      <c r="F118" s="273">
        <f>SUM(F109:F112)</f>
        <v>0</v>
      </c>
      <c r="G118" s="272">
        <f>SUM(G109:G112)</f>
        <v>0</v>
      </c>
      <c r="H118" s="272">
        <f>SUM(H109:H112)</f>
        <v>0</v>
      </c>
      <c r="I118" s="271">
        <f>SUM(I109:I112)</f>
        <v>0</v>
      </c>
      <c r="J118" s="273">
        <f>SUM(J109:J112)</f>
        <v>0</v>
      </c>
      <c r="K118" s="272">
        <f>SUM(K109:K112)</f>
        <v>0</v>
      </c>
      <c r="L118" s="272">
        <f>SUM(L109:L112)</f>
        <v>0</v>
      </c>
      <c r="M118" s="271">
        <f>SUM(M109:M112)</f>
        <v>0</v>
      </c>
      <c r="N118" s="273">
        <f>SUM(N109:N112)</f>
        <v>2</v>
      </c>
      <c r="O118" s="272">
        <f>SUM(O109:O112)</f>
        <v>0</v>
      </c>
      <c r="P118" s="272">
        <f>SUM(P109:P112)</f>
        <v>1</v>
      </c>
      <c r="Q118" s="271">
        <f>SUM(Q109:Q112)</f>
        <v>3</v>
      </c>
      <c r="R118" s="265">
        <f>SUM(R109:R112)</f>
        <v>64</v>
      </c>
      <c r="S118" s="265"/>
    </row>
    <row r="119" spans="1:19" s="264" customFormat="1" ht="14" hidden="1" thickBot="1" x14ac:dyDescent="0.2">
      <c r="A119" s="262" t="s">
        <v>217</v>
      </c>
      <c r="B119" s="273">
        <f>SUM(B110:B113)</f>
        <v>39</v>
      </c>
      <c r="C119" s="272">
        <f>SUM(C110:C113)</f>
        <v>26</v>
      </c>
      <c r="D119" s="272">
        <f>SUM(D110:D113)</f>
        <v>0</v>
      </c>
      <c r="E119" s="271">
        <f>SUM(E110:E113)</f>
        <v>65</v>
      </c>
      <c r="F119" s="273">
        <f>SUM(F110:F113)</f>
        <v>0</v>
      </c>
      <c r="G119" s="272">
        <f>SUM(G110:G113)</f>
        <v>0</v>
      </c>
      <c r="H119" s="272">
        <f>SUM(H110:H113)</f>
        <v>0</v>
      </c>
      <c r="I119" s="271">
        <f>SUM(I110:I113)</f>
        <v>0</v>
      </c>
      <c r="J119" s="273">
        <f>SUM(J110:J113)</f>
        <v>0</v>
      </c>
      <c r="K119" s="272">
        <f>SUM(K110:K113)</f>
        <v>0</v>
      </c>
      <c r="L119" s="272">
        <f>SUM(L110:L113)</f>
        <v>0</v>
      </c>
      <c r="M119" s="271">
        <f>SUM(M110:M113)</f>
        <v>0</v>
      </c>
      <c r="N119" s="273">
        <f>SUM(N110:N113)</f>
        <v>2</v>
      </c>
      <c r="O119" s="272">
        <f>SUM(O110:O113)</f>
        <v>0</v>
      </c>
      <c r="P119" s="272">
        <f>SUM(P110:P113)</f>
        <v>1</v>
      </c>
      <c r="Q119" s="271">
        <f>SUM(Q110:Q113)</f>
        <v>3</v>
      </c>
      <c r="R119" s="265">
        <f>SUM(R110:R113)</f>
        <v>68</v>
      </c>
      <c r="S119" s="265"/>
    </row>
    <row r="120" spans="1:19" s="264" customFormat="1" ht="14" hidden="1" thickBot="1" x14ac:dyDescent="0.2">
      <c r="A120" s="262" t="s">
        <v>216</v>
      </c>
      <c r="B120" s="273">
        <f>SUM(B111:B114)</f>
        <v>52</v>
      </c>
      <c r="C120" s="272">
        <f>SUM(C111:C114)</f>
        <v>29</v>
      </c>
      <c r="D120" s="272">
        <f>SUM(D111:D114)</f>
        <v>0</v>
      </c>
      <c r="E120" s="271">
        <f>SUM(E111:E114)</f>
        <v>81</v>
      </c>
      <c r="F120" s="273">
        <f>SUM(F111:F114)</f>
        <v>0</v>
      </c>
      <c r="G120" s="272">
        <f>SUM(G111:G114)</f>
        <v>0</v>
      </c>
      <c r="H120" s="272">
        <f>SUM(H111:H114)</f>
        <v>0</v>
      </c>
      <c r="I120" s="271">
        <f>SUM(I111:I114)</f>
        <v>0</v>
      </c>
      <c r="J120" s="273">
        <f>SUM(J111:J114)</f>
        <v>0</v>
      </c>
      <c r="K120" s="272">
        <f>SUM(K111:K114)</f>
        <v>0</v>
      </c>
      <c r="L120" s="272">
        <f>SUM(L111:L114)</f>
        <v>0</v>
      </c>
      <c r="M120" s="271">
        <f>SUM(M111:M114)</f>
        <v>0</v>
      </c>
      <c r="N120" s="273">
        <f>SUM(N111:N114)</f>
        <v>4</v>
      </c>
      <c r="O120" s="272">
        <f>SUM(O111:O114)</f>
        <v>0</v>
      </c>
      <c r="P120" s="272">
        <f>SUM(P111:P114)</f>
        <v>2</v>
      </c>
      <c r="Q120" s="271">
        <f>SUM(Q111:Q114)</f>
        <v>6</v>
      </c>
      <c r="R120" s="265">
        <f>SUM(R111:R114)</f>
        <v>87</v>
      </c>
      <c r="S120" s="265"/>
    </row>
    <row r="121" spans="1:19" s="264" customFormat="1" ht="14" hidden="1" thickBot="1" x14ac:dyDescent="0.2">
      <c r="A121" s="261" t="s">
        <v>215</v>
      </c>
      <c r="B121" s="269">
        <f>SUM(B112:B115)</f>
        <v>62</v>
      </c>
      <c r="C121" s="268">
        <f>SUM(C112:C115)</f>
        <v>25</v>
      </c>
      <c r="D121" s="268">
        <f>SUM(D112:D115)</f>
        <v>0</v>
      </c>
      <c r="E121" s="267">
        <f>SUM(E112:E115)</f>
        <v>87</v>
      </c>
      <c r="F121" s="269">
        <f>SUM(F112:F115)</f>
        <v>0</v>
      </c>
      <c r="G121" s="268">
        <f>SUM(G112:G115)</f>
        <v>0</v>
      </c>
      <c r="H121" s="268">
        <f>SUM(H112:H115)</f>
        <v>0</v>
      </c>
      <c r="I121" s="267">
        <f>SUM(I112:I115)</f>
        <v>0</v>
      </c>
      <c r="J121" s="269">
        <f>SUM(J112:J115)</f>
        <v>0</v>
      </c>
      <c r="K121" s="268">
        <f>SUM(K112:K115)</f>
        <v>0</v>
      </c>
      <c r="L121" s="268">
        <f>SUM(L112:L115)</f>
        <v>0</v>
      </c>
      <c r="M121" s="267">
        <f>SUM(M112:M115)</f>
        <v>0</v>
      </c>
      <c r="N121" s="269">
        <f>SUM(N112:N115)</f>
        <v>3</v>
      </c>
      <c r="O121" s="268">
        <f>SUM(O112:O115)</f>
        <v>0</v>
      </c>
      <c r="P121" s="268">
        <f>SUM(P112:P115)</f>
        <v>1</v>
      </c>
      <c r="Q121" s="267">
        <f>SUM(Q112:Q115)</f>
        <v>4</v>
      </c>
      <c r="R121" s="265">
        <f>SUM(R112:R115)</f>
        <v>91</v>
      </c>
      <c r="S121" s="265"/>
    </row>
    <row r="122" spans="1:19" x14ac:dyDescent="0.15">
      <c r="A122" s="263"/>
      <c r="B122" s="86"/>
      <c r="C122" s="87"/>
      <c r="D122" s="87"/>
      <c r="E122" s="88"/>
      <c r="F122" s="86"/>
      <c r="G122" s="87"/>
      <c r="H122" s="87"/>
      <c r="I122" s="88"/>
      <c r="J122" s="86"/>
      <c r="K122" s="87"/>
      <c r="L122" s="87"/>
      <c r="M122" s="88"/>
      <c r="N122" s="86"/>
      <c r="O122" s="87"/>
      <c r="P122" s="87"/>
      <c r="Q122" s="88"/>
      <c r="R122" s="135"/>
      <c r="S122" s="96"/>
    </row>
    <row r="123" spans="1:19" x14ac:dyDescent="0.15">
      <c r="A123" s="262" t="s">
        <v>214</v>
      </c>
      <c r="B123" s="89">
        <f>SUM(B108:B115)</f>
        <v>88</v>
      </c>
      <c r="C123" s="90">
        <f>SUM(C108:C115)</f>
        <v>47</v>
      </c>
      <c r="D123" s="90">
        <f>SUM(D108:D115)</f>
        <v>0</v>
      </c>
      <c r="E123" s="91">
        <f>SUM(E108:E115)</f>
        <v>135</v>
      </c>
      <c r="F123" s="89">
        <f>SUM(F108:F115)</f>
        <v>0</v>
      </c>
      <c r="G123" s="90">
        <f>SUM(G108:G115)</f>
        <v>0</v>
      </c>
      <c r="H123" s="90">
        <f>SUM(H108:H115)</f>
        <v>0</v>
      </c>
      <c r="I123" s="91">
        <f>SUM(I108:I115)</f>
        <v>0</v>
      </c>
      <c r="J123" s="89">
        <f>SUM(J108:J115)</f>
        <v>0</v>
      </c>
      <c r="K123" s="90">
        <f>SUM(K108:K115)</f>
        <v>0</v>
      </c>
      <c r="L123" s="90">
        <f>SUM(L108:L115)</f>
        <v>0</v>
      </c>
      <c r="M123" s="91">
        <f>SUM(M108:M115)</f>
        <v>0</v>
      </c>
      <c r="N123" s="89">
        <f>SUM(N108:N115)</f>
        <v>5</v>
      </c>
      <c r="O123" s="90">
        <f>SUM(O108:O115)</f>
        <v>0</v>
      </c>
      <c r="P123" s="90">
        <f>SUM(P108:P115)</f>
        <v>2</v>
      </c>
      <c r="Q123" s="91">
        <f>SUM(Q108:Q115)</f>
        <v>7</v>
      </c>
      <c r="R123" s="133">
        <f>SUM(R108:R115)</f>
        <v>142</v>
      </c>
      <c r="S123" s="96"/>
    </row>
    <row r="124" spans="1:19" x14ac:dyDescent="0.15">
      <c r="A124" s="262" t="s">
        <v>10</v>
      </c>
      <c r="B124" s="89">
        <f>MAX(B117:B121)</f>
        <v>88</v>
      </c>
      <c r="C124" s="90">
        <f>MAX(C117:C121)</f>
        <v>47</v>
      </c>
      <c r="D124" s="90">
        <f>MAX(D117:D121)</f>
        <v>0</v>
      </c>
      <c r="E124" s="91">
        <f>MAX(E117:E121)</f>
        <v>87</v>
      </c>
      <c r="F124" s="89">
        <f>MAX(F117:F121)</f>
        <v>0</v>
      </c>
      <c r="G124" s="90">
        <f>MAX(G117:G121)</f>
        <v>0</v>
      </c>
      <c r="H124" s="90">
        <f>MAX(H117:H121)</f>
        <v>0</v>
      </c>
      <c r="I124" s="91">
        <f>MAX(I117:I121)</f>
        <v>0</v>
      </c>
      <c r="J124" s="89">
        <f>MAX(J117:J121)</f>
        <v>0</v>
      </c>
      <c r="K124" s="90">
        <f>MAX(K117:K121)</f>
        <v>0</v>
      </c>
      <c r="L124" s="90">
        <f>MAX(L117:L121)</f>
        <v>0</v>
      </c>
      <c r="M124" s="91">
        <f>MAX(M117:M121)</f>
        <v>0</v>
      </c>
      <c r="N124" s="89">
        <f>MAX(N117:N121)</f>
        <v>4</v>
      </c>
      <c r="O124" s="90">
        <f>MAX(O117:O121)</f>
        <v>0</v>
      </c>
      <c r="P124" s="90">
        <f>MAX(P117:P121)</f>
        <v>2</v>
      </c>
      <c r="Q124" s="91">
        <f>MAX(Q117:Q121)</f>
        <v>6</v>
      </c>
      <c r="R124" s="133">
        <f>MAX(R117:R121)</f>
        <v>91</v>
      </c>
      <c r="S124" s="96"/>
    </row>
    <row r="125" spans="1:19" x14ac:dyDescent="0.15">
      <c r="A125" s="262" t="s">
        <v>11</v>
      </c>
      <c r="B125" s="89">
        <f>SUM(B108:B115)/2</f>
        <v>44</v>
      </c>
      <c r="C125" s="90">
        <f>SUM(C108:C115)/2</f>
        <v>23.5</v>
      </c>
      <c r="D125" s="90">
        <f>SUM(D108:D115)/2</f>
        <v>0</v>
      </c>
      <c r="E125" s="91">
        <f>SUM(E108:E115)/2</f>
        <v>67.5</v>
      </c>
      <c r="F125" s="89">
        <f>SUM(F108:F115)/2</f>
        <v>0</v>
      </c>
      <c r="G125" s="90">
        <f>SUM(G108:G115)/2</f>
        <v>0</v>
      </c>
      <c r="H125" s="90">
        <f>SUM(H108:H115)/2</f>
        <v>0</v>
      </c>
      <c r="I125" s="91">
        <f>SUM(I108:I115)/2</f>
        <v>0</v>
      </c>
      <c r="J125" s="89">
        <f>SUM(J108:J115)/2</f>
        <v>0</v>
      </c>
      <c r="K125" s="90">
        <f>SUM(K108:K115)/2</f>
        <v>0</v>
      </c>
      <c r="L125" s="90">
        <f>SUM(L108:L115)/2</f>
        <v>0</v>
      </c>
      <c r="M125" s="91">
        <f>SUM(M108:M115)/2</f>
        <v>0</v>
      </c>
      <c r="N125" s="89">
        <f>SUM(N108:N115)/2</f>
        <v>2.5</v>
      </c>
      <c r="O125" s="90">
        <f>SUM(O108:O115)/2</f>
        <v>0</v>
      </c>
      <c r="P125" s="90">
        <f>SUM(P108:P115)/2</f>
        <v>1</v>
      </c>
      <c r="Q125" s="91">
        <f>SUM(Q108:Q115)/2</f>
        <v>3.5</v>
      </c>
      <c r="R125" s="133">
        <f>SUM(R108:R115)/2</f>
        <v>71</v>
      </c>
      <c r="S125" s="96"/>
    </row>
    <row r="126" spans="1:19" ht="14" thickBot="1" x14ac:dyDescent="0.2">
      <c r="A126" s="261"/>
      <c r="B126" s="92"/>
      <c r="C126" s="93"/>
      <c r="D126" s="93"/>
      <c r="E126" s="94"/>
      <c r="F126" s="92"/>
      <c r="G126" s="93"/>
      <c r="H126" s="93"/>
      <c r="I126" s="94"/>
      <c r="J126" s="92"/>
      <c r="K126" s="93"/>
      <c r="L126" s="93"/>
      <c r="M126" s="94"/>
      <c r="N126" s="92"/>
      <c r="O126" s="93"/>
      <c r="P126" s="93"/>
      <c r="Q126" s="94"/>
      <c r="R126" s="95"/>
      <c r="S126" s="96"/>
    </row>
    <row r="127" spans="1:19" x14ac:dyDescent="0.15">
      <c r="A127" s="284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96"/>
      <c r="S127" s="96"/>
    </row>
    <row r="128" spans="1:19" ht="14" thickBot="1" x14ac:dyDescent="0.2">
      <c r="A128" s="28"/>
      <c r="B128" s="97" t="s">
        <v>225</v>
      </c>
      <c r="C128" s="96"/>
      <c r="D128" s="98"/>
      <c r="E128" s="96"/>
      <c r="F128" s="96"/>
      <c r="G128" s="96"/>
      <c r="H128" s="96"/>
      <c r="I128" s="96"/>
      <c r="J128" s="96"/>
      <c r="K128" s="96"/>
      <c r="L128" s="97" t="str">
        <f>'cycle (2)'!B8</f>
        <v>Fine and Dry</v>
      </c>
      <c r="M128" s="96"/>
      <c r="N128" s="96"/>
      <c r="O128" s="96"/>
      <c r="P128" s="96"/>
      <c r="Q128" s="96"/>
      <c r="R128" s="96"/>
      <c r="S128" s="96"/>
    </row>
    <row r="129" spans="1:19" x14ac:dyDescent="0.15">
      <c r="A129" s="39"/>
      <c r="B129" s="102" t="s">
        <v>2</v>
      </c>
      <c r="C129" s="103"/>
      <c r="D129" s="103"/>
      <c r="E129" s="104"/>
      <c r="F129" s="102" t="s">
        <v>3</v>
      </c>
      <c r="G129" s="103"/>
      <c r="H129" s="103"/>
      <c r="I129" s="104"/>
      <c r="J129" s="102" t="s">
        <v>4</v>
      </c>
      <c r="K129" s="103"/>
      <c r="L129" s="103"/>
      <c r="M129" s="104"/>
      <c r="N129" s="102" t="s">
        <v>5</v>
      </c>
      <c r="O129" s="103"/>
      <c r="P129" s="103"/>
      <c r="Q129" s="104"/>
      <c r="R129" s="135" t="s">
        <v>35</v>
      </c>
      <c r="S129" s="96"/>
    </row>
    <row r="130" spans="1:19" s="264" customFormat="1" ht="14" thickBot="1" x14ac:dyDescent="0.2">
      <c r="A130" s="42"/>
      <c r="B130" s="283"/>
      <c r="C130" s="109" t="str">
        <f>C105</f>
        <v>Glenmore (N)</v>
      </c>
      <c r="D130" s="282"/>
      <c r="E130" s="281"/>
      <c r="F130" s="283"/>
      <c r="G130" s="109" t="str">
        <f>G105</f>
        <v>XXXX</v>
      </c>
      <c r="H130" s="282"/>
      <c r="I130" s="281"/>
      <c r="J130" s="283"/>
      <c r="K130" s="109" t="str">
        <f>K105</f>
        <v>Glenmore (S)</v>
      </c>
      <c r="L130" s="282"/>
      <c r="M130" s="281"/>
      <c r="N130" s="283"/>
      <c r="O130" s="109" t="str">
        <f>O105</f>
        <v>Upland</v>
      </c>
      <c r="P130" s="282"/>
      <c r="Q130" s="281"/>
      <c r="R130" s="266"/>
      <c r="S130" s="265"/>
    </row>
    <row r="131" spans="1:19" s="48" customFormat="1" ht="11" x14ac:dyDescent="0.15">
      <c r="A131" s="45"/>
      <c r="B131" s="116" t="s">
        <v>6</v>
      </c>
      <c r="C131" s="117" t="s">
        <v>7</v>
      </c>
      <c r="D131" s="117" t="s">
        <v>8</v>
      </c>
      <c r="E131" s="118" t="s">
        <v>9</v>
      </c>
      <c r="F131" s="116" t="s">
        <v>6</v>
      </c>
      <c r="G131" s="117" t="s">
        <v>7</v>
      </c>
      <c r="H131" s="117" t="s">
        <v>8</v>
      </c>
      <c r="I131" s="118" t="s">
        <v>9</v>
      </c>
      <c r="J131" s="116" t="s">
        <v>6</v>
      </c>
      <c r="K131" s="117" t="s">
        <v>7</v>
      </c>
      <c r="L131" s="117" t="s">
        <v>8</v>
      </c>
      <c r="M131" s="118" t="s">
        <v>9</v>
      </c>
      <c r="N131" s="116" t="s">
        <v>6</v>
      </c>
      <c r="O131" s="117" t="s">
        <v>7</v>
      </c>
      <c r="P131" s="117" t="s">
        <v>8</v>
      </c>
      <c r="Q131" s="118" t="s">
        <v>9</v>
      </c>
      <c r="R131" s="138"/>
      <c r="S131" s="280"/>
    </row>
    <row r="132" spans="1:19" s="264" customFormat="1" x14ac:dyDescent="0.15">
      <c r="A132" s="42"/>
      <c r="B132" s="123"/>
      <c r="C132" s="124"/>
      <c r="D132" s="124"/>
      <c r="E132" s="125"/>
      <c r="F132" s="123"/>
      <c r="G132" s="124"/>
      <c r="H132" s="124"/>
      <c r="I132" s="125"/>
      <c r="J132" s="123"/>
      <c r="K132" s="124"/>
      <c r="L132" s="124"/>
      <c r="M132" s="125"/>
      <c r="N132" s="123"/>
      <c r="O132" s="124"/>
      <c r="P132" s="124"/>
      <c r="Q132" s="279"/>
      <c r="R132" s="270"/>
      <c r="S132" s="265"/>
    </row>
    <row r="133" spans="1:19" s="264" customFormat="1" x14ac:dyDescent="0.15">
      <c r="A133" s="278" t="s">
        <v>158</v>
      </c>
      <c r="B133" s="277">
        <v>3</v>
      </c>
      <c r="C133" s="276">
        <v>3</v>
      </c>
      <c r="D133" s="276"/>
      <c r="E133" s="275">
        <f>SUM(B133:D133)</f>
        <v>6</v>
      </c>
      <c r="F133" s="277"/>
      <c r="G133" s="276"/>
      <c r="H133" s="276"/>
      <c r="I133" s="275">
        <f>SUM(F133:H133)</f>
        <v>0</v>
      </c>
      <c r="J133" s="277"/>
      <c r="K133" s="276"/>
      <c r="L133" s="276"/>
      <c r="M133" s="275">
        <f>SUM(J133:L133)</f>
        <v>0</v>
      </c>
      <c r="N133" s="277"/>
      <c r="O133" s="276"/>
      <c r="P133" s="276">
        <v>3</v>
      </c>
      <c r="Q133" s="275">
        <f>SUM(N133:P133)</f>
        <v>3</v>
      </c>
      <c r="R133" s="274">
        <f>SUM(B133:D133)+SUM(J133:L133)+SUM(N133:P133)</f>
        <v>9</v>
      </c>
      <c r="S133" s="265"/>
    </row>
    <row r="134" spans="1:19" s="264" customFormat="1" x14ac:dyDescent="0.15">
      <c r="A134" s="278" t="s">
        <v>157</v>
      </c>
      <c r="B134" s="277">
        <v>3</v>
      </c>
      <c r="C134" s="276">
        <v>30</v>
      </c>
      <c r="D134" s="276"/>
      <c r="E134" s="275">
        <f>SUM(B134:D134)</f>
        <v>33</v>
      </c>
      <c r="F134" s="277"/>
      <c r="G134" s="276"/>
      <c r="H134" s="276"/>
      <c r="I134" s="275">
        <f>SUM(F134:H134)</f>
        <v>0</v>
      </c>
      <c r="J134" s="277"/>
      <c r="K134" s="276"/>
      <c r="L134" s="276"/>
      <c r="M134" s="275">
        <f>SUM(J134:L134)</f>
        <v>0</v>
      </c>
      <c r="N134" s="277">
        <v>1</v>
      </c>
      <c r="O134" s="276"/>
      <c r="P134" s="276"/>
      <c r="Q134" s="275">
        <f>SUM(N134:P134)</f>
        <v>1</v>
      </c>
      <c r="R134" s="274">
        <f>SUM(B134:D134)+SUM(J134:L134)+SUM(N134:P134)</f>
        <v>34</v>
      </c>
      <c r="S134" s="265"/>
    </row>
    <row r="135" spans="1:19" s="264" customFormat="1" x14ac:dyDescent="0.15">
      <c r="A135" s="278" t="s">
        <v>156</v>
      </c>
      <c r="B135" s="277">
        <v>3</v>
      </c>
      <c r="C135" s="276">
        <v>6</v>
      </c>
      <c r="D135" s="276"/>
      <c r="E135" s="275">
        <f>SUM(B135:D135)</f>
        <v>9</v>
      </c>
      <c r="F135" s="277"/>
      <c r="G135" s="276"/>
      <c r="H135" s="276"/>
      <c r="I135" s="275">
        <f>SUM(F135:H135)</f>
        <v>0</v>
      </c>
      <c r="J135" s="277"/>
      <c r="K135" s="276"/>
      <c r="L135" s="276"/>
      <c r="M135" s="275">
        <f>SUM(J135:L135)</f>
        <v>0</v>
      </c>
      <c r="N135" s="277"/>
      <c r="O135" s="276"/>
      <c r="P135" s="276"/>
      <c r="Q135" s="275">
        <f>SUM(N135:P135)</f>
        <v>0</v>
      </c>
      <c r="R135" s="274">
        <f>SUM(B135:D135)+SUM(J135:L135)+SUM(N135:P135)</f>
        <v>9</v>
      </c>
      <c r="S135" s="265"/>
    </row>
    <row r="136" spans="1:19" s="264" customFormat="1" x14ac:dyDescent="0.15">
      <c r="A136" s="278" t="s">
        <v>155</v>
      </c>
      <c r="B136" s="277">
        <v>10</v>
      </c>
      <c r="C136" s="276">
        <v>4</v>
      </c>
      <c r="D136" s="276"/>
      <c r="E136" s="275">
        <f>SUM(B136:D136)</f>
        <v>14</v>
      </c>
      <c r="F136" s="277"/>
      <c r="G136" s="276"/>
      <c r="H136" s="276"/>
      <c r="I136" s="275">
        <f>SUM(F136:H136)</f>
        <v>0</v>
      </c>
      <c r="J136" s="277"/>
      <c r="K136" s="276"/>
      <c r="L136" s="276"/>
      <c r="M136" s="275">
        <f>SUM(J136:L136)</f>
        <v>0</v>
      </c>
      <c r="N136" s="277"/>
      <c r="O136" s="276"/>
      <c r="P136" s="276"/>
      <c r="Q136" s="275">
        <f>SUM(N136:P136)</f>
        <v>0</v>
      </c>
      <c r="R136" s="274">
        <f>SUM(B136:D136)+SUM(J136:L136)+SUM(N136:P136)</f>
        <v>14</v>
      </c>
      <c r="S136" s="265"/>
    </row>
    <row r="137" spans="1:19" s="264" customFormat="1" x14ac:dyDescent="0.15">
      <c r="A137" s="278" t="s">
        <v>154</v>
      </c>
      <c r="B137" s="277">
        <v>16</v>
      </c>
      <c r="C137" s="276">
        <v>4</v>
      </c>
      <c r="D137" s="276"/>
      <c r="E137" s="275">
        <f>SUM(B137:D137)</f>
        <v>20</v>
      </c>
      <c r="F137" s="277"/>
      <c r="G137" s="276"/>
      <c r="H137" s="276"/>
      <c r="I137" s="275">
        <f>SUM(F137:H137)</f>
        <v>0</v>
      </c>
      <c r="J137" s="277"/>
      <c r="K137" s="276"/>
      <c r="L137" s="276"/>
      <c r="M137" s="275">
        <f>SUM(J137:L137)</f>
        <v>0</v>
      </c>
      <c r="N137" s="277">
        <v>1</v>
      </c>
      <c r="O137" s="276"/>
      <c r="P137" s="276"/>
      <c r="Q137" s="275">
        <f>SUM(N137:P137)</f>
        <v>1</v>
      </c>
      <c r="R137" s="274">
        <f>SUM(B137:D137)+SUM(J137:L137)+SUM(N137:P137)</f>
        <v>21</v>
      </c>
      <c r="S137" s="265"/>
    </row>
    <row r="138" spans="1:19" s="264" customFormat="1" x14ac:dyDescent="0.15">
      <c r="A138" s="278" t="s">
        <v>153</v>
      </c>
      <c r="B138" s="277">
        <v>13</v>
      </c>
      <c r="C138" s="276">
        <v>1</v>
      </c>
      <c r="D138" s="276"/>
      <c r="E138" s="275">
        <f>SUM(B138:D138)</f>
        <v>14</v>
      </c>
      <c r="F138" s="277"/>
      <c r="G138" s="276"/>
      <c r="H138" s="276"/>
      <c r="I138" s="275">
        <f>SUM(F138:H138)</f>
        <v>0</v>
      </c>
      <c r="J138" s="277"/>
      <c r="K138" s="276"/>
      <c r="L138" s="276"/>
      <c r="M138" s="275">
        <f>SUM(J138:L138)</f>
        <v>0</v>
      </c>
      <c r="N138" s="277"/>
      <c r="O138" s="276"/>
      <c r="P138" s="276">
        <v>1</v>
      </c>
      <c r="Q138" s="275">
        <f>SUM(N138:P138)</f>
        <v>1</v>
      </c>
      <c r="R138" s="274">
        <f>SUM(B138:D138)+SUM(J138:L138)+SUM(N138:P138)</f>
        <v>15</v>
      </c>
      <c r="S138" s="265"/>
    </row>
    <row r="139" spans="1:19" s="264" customFormat="1" x14ac:dyDescent="0.15">
      <c r="A139" s="278" t="s">
        <v>152</v>
      </c>
      <c r="B139" s="277">
        <v>7</v>
      </c>
      <c r="C139" s="276">
        <v>5</v>
      </c>
      <c r="D139" s="276"/>
      <c r="E139" s="275">
        <f>SUM(B139:D139)</f>
        <v>12</v>
      </c>
      <c r="F139" s="277"/>
      <c r="G139" s="276"/>
      <c r="H139" s="276"/>
      <c r="I139" s="275">
        <f>SUM(F139:H139)</f>
        <v>0</v>
      </c>
      <c r="J139" s="277"/>
      <c r="K139" s="276"/>
      <c r="L139" s="276"/>
      <c r="M139" s="275">
        <f>SUM(J139:L139)</f>
        <v>0</v>
      </c>
      <c r="N139" s="277">
        <v>1</v>
      </c>
      <c r="O139" s="276"/>
      <c r="P139" s="276">
        <v>1</v>
      </c>
      <c r="Q139" s="275">
        <f>SUM(N139:P139)</f>
        <v>2</v>
      </c>
      <c r="R139" s="274">
        <f>SUM(B139:D139)+SUM(J139:L139)+SUM(N139:P139)</f>
        <v>14</v>
      </c>
      <c r="S139" s="265"/>
    </row>
    <row r="140" spans="1:19" s="264" customFormat="1" ht="14" thickBot="1" x14ac:dyDescent="0.2">
      <c r="A140" s="278" t="s">
        <v>151</v>
      </c>
      <c r="B140" s="277">
        <v>12</v>
      </c>
      <c r="C140" s="276">
        <v>4</v>
      </c>
      <c r="D140" s="276"/>
      <c r="E140" s="275">
        <f>SUM(B140:D140)</f>
        <v>16</v>
      </c>
      <c r="F140" s="277"/>
      <c r="G140" s="276"/>
      <c r="H140" s="276"/>
      <c r="I140" s="275">
        <f>SUM(F140:H140)</f>
        <v>0</v>
      </c>
      <c r="J140" s="277"/>
      <c r="K140" s="276">
        <v>1</v>
      </c>
      <c r="L140" s="276"/>
      <c r="M140" s="275">
        <f>SUM(J140:L140)</f>
        <v>1</v>
      </c>
      <c r="N140" s="277"/>
      <c r="O140" s="276"/>
      <c r="P140" s="276">
        <v>1</v>
      </c>
      <c r="Q140" s="275">
        <f>SUM(N140:P140)</f>
        <v>1</v>
      </c>
      <c r="R140" s="274">
        <f>SUM(B140:D140)+SUM(J140:L140)+SUM(N140:P140)</f>
        <v>18</v>
      </c>
      <c r="S140" s="265"/>
    </row>
    <row r="141" spans="1:19" s="264" customFormat="1" ht="14" hidden="1" thickBot="1" x14ac:dyDescent="0.2">
      <c r="A141" s="262"/>
      <c r="B141" s="273"/>
      <c r="C141" s="272"/>
      <c r="D141" s="272"/>
      <c r="E141" s="271"/>
      <c r="F141" s="273"/>
      <c r="G141" s="272"/>
      <c r="H141" s="272"/>
      <c r="I141" s="271"/>
      <c r="J141" s="273"/>
      <c r="K141" s="272"/>
      <c r="L141" s="272"/>
      <c r="M141" s="271"/>
      <c r="N141" s="273"/>
      <c r="O141" s="272"/>
      <c r="P141" s="272"/>
      <c r="Q141" s="271"/>
      <c r="R141" s="266"/>
      <c r="S141" s="265"/>
    </row>
    <row r="142" spans="1:19" s="264" customFormat="1" ht="14" hidden="1" thickBot="1" x14ac:dyDescent="0.2">
      <c r="A142" s="262" t="s">
        <v>219</v>
      </c>
      <c r="B142" s="273">
        <f>SUM(B133:B140)</f>
        <v>67</v>
      </c>
      <c r="C142" s="272">
        <f>SUM(C133:C140)</f>
        <v>57</v>
      </c>
      <c r="D142" s="272">
        <f>SUM(D133:D136)</f>
        <v>0</v>
      </c>
      <c r="E142" s="271">
        <f>SUM(E133:E136)</f>
        <v>62</v>
      </c>
      <c r="F142" s="273">
        <f>SUM(F133:F136)</f>
        <v>0</v>
      </c>
      <c r="G142" s="272">
        <f>SUM(G133:G136)</f>
        <v>0</v>
      </c>
      <c r="H142" s="272">
        <f>SUM(H133:H136)</f>
        <v>0</v>
      </c>
      <c r="I142" s="271">
        <f>SUM(I133:I136)</f>
        <v>0</v>
      </c>
      <c r="J142" s="273">
        <f>SUM(J133:J136)</f>
        <v>0</v>
      </c>
      <c r="K142" s="272">
        <f>SUM(K133:K136)</f>
        <v>0</v>
      </c>
      <c r="L142" s="272">
        <f>SUM(L133:L136)</f>
        <v>0</v>
      </c>
      <c r="M142" s="271">
        <f>SUM(M133:M136)</f>
        <v>0</v>
      </c>
      <c r="N142" s="273">
        <f>SUM(N133:N136)</f>
        <v>1</v>
      </c>
      <c r="O142" s="272">
        <f>SUM(O133:O136)</f>
        <v>0</v>
      </c>
      <c r="P142" s="272">
        <f>SUM(P133:P136)</f>
        <v>3</v>
      </c>
      <c r="Q142" s="271">
        <f>SUM(Q133:Q136)</f>
        <v>4</v>
      </c>
      <c r="R142" s="265">
        <f>SUM(R133:R136)</f>
        <v>66</v>
      </c>
      <c r="S142" s="265"/>
    </row>
    <row r="143" spans="1:19" s="264" customFormat="1" ht="14" hidden="1" thickBot="1" x14ac:dyDescent="0.2">
      <c r="A143" s="262" t="s">
        <v>218</v>
      </c>
      <c r="B143" s="273">
        <f>SUM(B134:B137)</f>
        <v>32</v>
      </c>
      <c r="C143" s="272">
        <f>SUM(C134:C137)</f>
        <v>44</v>
      </c>
      <c r="D143" s="272">
        <f>SUM(D134:D137)</f>
        <v>0</v>
      </c>
      <c r="E143" s="271">
        <f>SUM(E134:E137)</f>
        <v>76</v>
      </c>
      <c r="F143" s="273">
        <f>SUM(F134:F137)</f>
        <v>0</v>
      </c>
      <c r="G143" s="272">
        <f>SUM(G134:G137)</f>
        <v>0</v>
      </c>
      <c r="H143" s="272">
        <f>SUM(H134:H137)</f>
        <v>0</v>
      </c>
      <c r="I143" s="271">
        <f>SUM(I134:I137)</f>
        <v>0</v>
      </c>
      <c r="J143" s="273">
        <f>SUM(J134:J137)</f>
        <v>0</v>
      </c>
      <c r="K143" s="272">
        <f>SUM(K134:K137)</f>
        <v>0</v>
      </c>
      <c r="L143" s="272">
        <f>SUM(L134:L137)</f>
        <v>0</v>
      </c>
      <c r="M143" s="271">
        <f>SUM(M134:M137)</f>
        <v>0</v>
      </c>
      <c r="N143" s="273">
        <f>SUM(N134:N137)</f>
        <v>2</v>
      </c>
      <c r="O143" s="272">
        <f>SUM(O134:O137)</f>
        <v>0</v>
      </c>
      <c r="P143" s="272">
        <f>SUM(P134:P137)</f>
        <v>0</v>
      </c>
      <c r="Q143" s="271">
        <f>SUM(Q134:Q137)</f>
        <v>2</v>
      </c>
      <c r="R143" s="265">
        <f>SUM(R134:R137)</f>
        <v>78</v>
      </c>
      <c r="S143" s="265"/>
    </row>
    <row r="144" spans="1:19" s="264" customFormat="1" ht="14" hidden="1" thickBot="1" x14ac:dyDescent="0.2">
      <c r="A144" s="262" t="s">
        <v>217</v>
      </c>
      <c r="B144" s="273">
        <f>SUM(B135:B138)</f>
        <v>42</v>
      </c>
      <c r="C144" s="272">
        <f>SUM(C135:C138)</f>
        <v>15</v>
      </c>
      <c r="D144" s="272">
        <f>SUM(D135:D138)</f>
        <v>0</v>
      </c>
      <c r="E144" s="271">
        <f>SUM(E135:E138)</f>
        <v>57</v>
      </c>
      <c r="F144" s="273">
        <f>SUM(F135:F138)</f>
        <v>0</v>
      </c>
      <c r="G144" s="272">
        <f>SUM(G135:G138)</f>
        <v>0</v>
      </c>
      <c r="H144" s="272">
        <f>SUM(H135:H138)</f>
        <v>0</v>
      </c>
      <c r="I144" s="271">
        <f>SUM(I135:I138)</f>
        <v>0</v>
      </c>
      <c r="J144" s="273">
        <f>SUM(J135:J138)</f>
        <v>0</v>
      </c>
      <c r="K144" s="272">
        <f>SUM(K135:K138)</f>
        <v>0</v>
      </c>
      <c r="L144" s="272">
        <f>SUM(L135:L138)</f>
        <v>0</v>
      </c>
      <c r="M144" s="271">
        <f>SUM(M135:M138)</f>
        <v>0</v>
      </c>
      <c r="N144" s="273">
        <f>SUM(N135:N138)</f>
        <v>1</v>
      </c>
      <c r="O144" s="272">
        <f>SUM(O135:O138)</f>
        <v>0</v>
      </c>
      <c r="P144" s="272">
        <f>SUM(P135:P138)</f>
        <v>1</v>
      </c>
      <c r="Q144" s="271">
        <f>SUM(Q135:Q138)</f>
        <v>2</v>
      </c>
      <c r="R144" s="265">
        <f>SUM(R135:R138)</f>
        <v>59</v>
      </c>
      <c r="S144" s="265"/>
    </row>
    <row r="145" spans="1:19" s="264" customFormat="1" ht="14" hidden="1" thickBot="1" x14ac:dyDescent="0.2">
      <c r="A145" s="262" t="s">
        <v>216</v>
      </c>
      <c r="B145" s="273">
        <f>SUM(B136:B139)</f>
        <v>46</v>
      </c>
      <c r="C145" s="272">
        <f>SUM(C136:C139)</f>
        <v>14</v>
      </c>
      <c r="D145" s="272">
        <f>SUM(D136:D139)</f>
        <v>0</v>
      </c>
      <c r="E145" s="271">
        <f>SUM(E136:E139)</f>
        <v>60</v>
      </c>
      <c r="F145" s="273">
        <f>SUM(F136:F139)</f>
        <v>0</v>
      </c>
      <c r="G145" s="272">
        <f>SUM(G136:G139)</f>
        <v>0</v>
      </c>
      <c r="H145" s="272">
        <f>SUM(H136:H139)</f>
        <v>0</v>
      </c>
      <c r="I145" s="271">
        <f>SUM(I136:I139)</f>
        <v>0</v>
      </c>
      <c r="J145" s="273">
        <f>SUM(J136:J139)</f>
        <v>0</v>
      </c>
      <c r="K145" s="272">
        <f>SUM(K136:K139)</f>
        <v>0</v>
      </c>
      <c r="L145" s="272">
        <f>SUM(L136:L139)</f>
        <v>0</v>
      </c>
      <c r="M145" s="271">
        <f>SUM(M136:M139)</f>
        <v>0</v>
      </c>
      <c r="N145" s="273">
        <f>SUM(N136:N139)</f>
        <v>2</v>
      </c>
      <c r="O145" s="272">
        <f>SUM(O136:O139)</f>
        <v>0</v>
      </c>
      <c r="P145" s="272">
        <f>SUM(P136:P139)</f>
        <v>2</v>
      </c>
      <c r="Q145" s="271">
        <f>SUM(Q136:Q139)</f>
        <v>4</v>
      </c>
      <c r="R145" s="265">
        <f>SUM(R136:R139)</f>
        <v>64</v>
      </c>
      <c r="S145" s="265"/>
    </row>
    <row r="146" spans="1:19" s="264" customFormat="1" ht="14" hidden="1" thickBot="1" x14ac:dyDescent="0.2">
      <c r="A146" s="261" t="s">
        <v>215</v>
      </c>
      <c r="B146" s="269">
        <f>SUM(B137:B140)</f>
        <v>48</v>
      </c>
      <c r="C146" s="268">
        <f>SUM(C137:C140)</f>
        <v>14</v>
      </c>
      <c r="D146" s="268">
        <f>SUM(D137:D140)</f>
        <v>0</v>
      </c>
      <c r="E146" s="267">
        <f>SUM(E137:E140)</f>
        <v>62</v>
      </c>
      <c r="F146" s="269">
        <f>SUM(F137:F140)</f>
        <v>0</v>
      </c>
      <c r="G146" s="268">
        <f>SUM(G137:G140)</f>
        <v>0</v>
      </c>
      <c r="H146" s="268">
        <f>SUM(H137:H140)</f>
        <v>0</v>
      </c>
      <c r="I146" s="267">
        <f>SUM(I137:I140)</f>
        <v>0</v>
      </c>
      <c r="J146" s="269">
        <f>SUM(J137:J140)</f>
        <v>0</v>
      </c>
      <c r="K146" s="268">
        <f>SUM(K137:K140)</f>
        <v>1</v>
      </c>
      <c r="L146" s="268">
        <f>SUM(L137:L140)</f>
        <v>0</v>
      </c>
      <c r="M146" s="267">
        <f>SUM(M137:M140)</f>
        <v>1</v>
      </c>
      <c r="N146" s="269">
        <f>SUM(N137:N140)</f>
        <v>2</v>
      </c>
      <c r="O146" s="268">
        <f>SUM(O137:O140)</f>
        <v>0</v>
      </c>
      <c r="P146" s="268">
        <f>SUM(P137:P140)</f>
        <v>3</v>
      </c>
      <c r="Q146" s="267">
        <f>SUM(Q137:Q140)</f>
        <v>5</v>
      </c>
      <c r="R146" s="265">
        <f>SUM(R137:R140)</f>
        <v>68</v>
      </c>
      <c r="S146" s="265"/>
    </row>
    <row r="147" spans="1:19" x14ac:dyDescent="0.15">
      <c r="A147" s="263"/>
      <c r="B147" s="86"/>
      <c r="C147" s="87"/>
      <c r="D147" s="87"/>
      <c r="E147" s="88"/>
      <c r="F147" s="86"/>
      <c r="G147" s="87"/>
      <c r="H147" s="87"/>
      <c r="I147" s="88"/>
      <c r="J147" s="86"/>
      <c r="K147" s="87"/>
      <c r="L147" s="87"/>
      <c r="M147" s="88"/>
      <c r="N147" s="86"/>
      <c r="O147" s="87"/>
      <c r="P147" s="87"/>
      <c r="Q147" s="88"/>
      <c r="R147" s="135"/>
      <c r="S147" s="96"/>
    </row>
    <row r="148" spans="1:19" x14ac:dyDescent="0.15">
      <c r="A148" s="262" t="s">
        <v>214</v>
      </c>
      <c r="B148" s="89">
        <f>SUM(B133:B140)</f>
        <v>67</v>
      </c>
      <c r="C148" s="90">
        <f>SUM(C133:C140)</f>
        <v>57</v>
      </c>
      <c r="D148" s="90">
        <f>SUM(D133:D140)</f>
        <v>0</v>
      </c>
      <c r="E148" s="91">
        <f>SUM(E133:E140)</f>
        <v>124</v>
      </c>
      <c r="F148" s="89">
        <f>SUM(F133:F140)</f>
        <v>0</v>
      </c>
      <c r="G148" s="90">
        <f>SUM(G133:G140)</f>
        <v>0</v>
      </c>
      <c r="H148" s="90">
        <f>SUM(H133:H140)</f>
        <v>0</v>
      </c>
      <c r="I148" s="91">
        <f>SUM(I133:I140)</f>
        <v>0</v>
      </c>
      <c r="J148" s="89">
        <f>SUM(J133:J140)</f>
        <v>0</v>
      </c>
      <c r="K148" s="90">
        <f>SUM(K133:K140)</f>
        <v>1</v>
      </c>
      <c r="L148" s="90">
        <f>SUM(L133:L140)</f>
        <v>0</v>
      </c>
      <c r="M148" s="91">
        <f>SUM(M133:M140)</f>
        <v>1</v>
      </c>
      <c r="N148" s="89">
        <f>SUM(N133:N140)</f>
        <v>3</v>
      </c>
      <c r="O148" s="90">
        <f>SUM(O133:O140)</f>
        <v>0</v>
      </c>
      <c r="P148" s="90">
        <f>SUM(P133:P140)</f>
        <v>6</v>
      </c>
      <c r="Q148" s="91">
        <f>SUM(Q133:Q140)</f>
        <v>9</v>
      </c>
      <c r="R148" s="133">
        <f>SUM(R133:R140)</f>
        <v>134</v>
      </c>
      <c r="S148" s="96"/>
    </row>
    <row r="149" spans="1:19" x14ac:dyDescent="0.15">
      <c r="A149" s="262" t="s">
        <v>10</v>
      </c>
      <c r="B149" s="89">
        <f>MAX(B142:B146)</f>
        <v>67</v>
      </c>
      <c r="C149" s="90">
        <f>MAX(C142:C146)</f>
        <v>57</v>
      </c>
      <c r="D149" s="90">
        <f>MAX(D142:D146)</f>
        <v>0</v>
      </c>
      <c r="E149" s="91">
        <f>MAX(E142:E146)</f>
        <v>76</v>
      </c>
      <c r="F149" s="89">
        <f>MAX(F142:F146)</f>
        <v>0</v>
      </c>
      <c r="G149" s="90">
        <f>MAX(G142:G146)</f>
        <v>0</v>
      </c>
      <c r="H149" s="90">
        <f>MAX(H142:H146)</f>
        <v>0</v>
      </c>
      <c r="I149" s="91">
        <f>MAX(I142:I146)</f>
        <v>0</v>
      </c>
      <c r="J149" s="89">
        <f>MAX(J142:J146)</f>
        <v>0</v>
      </c>
      <c r="K149" s="90">
        <f>MAX(K142:K146)</f>
        <v>1</v>
      </c>
      <c r="L149" s="90">
        <f>MAX(L142:L146)</f>
        <v>0</v>
      </c>
      <c r="M149" s="91">
        <f>MAX(M142:M146)</f>
        <v>1</v>
      </c>
      <c r="N149" s="89">
        <f>MAX(N142:N146)</f>
        <v>2</v>
      </c>
      <c r="O149" s="90">
        <f>MAX(O142:O146)</f>
        <v>0</v>
      </c>
      <c r="P149" s="90">
        <f>MAX(P142:P146)</f>
        <v>3</v>
      </c>
      <c r="Q149" s="91">
        <f>MAX(Q142:Q146)</f>
        <v>5</v>
      </c>
      <c r="R149" s="133">
        <f>MAX(R142:R146)</f>
        <v>78</v>
      </c>
      <c r="S149" s="96"/>
    </row>
    <row r="150" spans="1:19" x14ac:dyDescent="0.15">
      <c r="A150" s="262" t="s">
        <v>11</v>
      </c>
      <c r="B150" s="89">
        <f>SUM(B133:B140)/2</f>
        <v>33.5</v>
      </c>
      <c r="C150" s="90">
        <f>SUM(C133:C140)/2</f>
        <v>28.5</v>
      </c>
      <c r="D150" s="90">
        <f>SUM(D133:D140)/2</f>
        <v>0</v>
      </c>
      <c r="E150" s="91">
        <f>SUM(E133:E140)/2</f>
        <v>62</v>
      </c>
      <c r="F150" s="89">
        <f>SUM(F133:F140)/2</f>
        <v>0</v>
      </c>
      <c r="G150" s="90">
        <f>SUM(G133:G140)/2</f>
        <v>0</v>
      </c>
      <c r="H150" s="90">
        <f>SUM(H133:H140)/2</f>
        <v>0</v>
      </c>
      <c r="I150" s="91">
        <f>SUM(I133:I140)/2</f>
        <v>0</v>
      </c>
      <c r="J150" s="89">
        <f>SUM(J133:J140)/2</f>
        <v>0</v>
      </c>
      <c r="K150" s="90">
        <f>SUM(K133:K140)/2</f>
        <v>0.5</v>
      </c>
      <c r="L150" s="90">
        <f>SUM(L133:L140)/2</f>
        <v>0</v>
      </c>
      <c r="M150" s="91">
        <f>SUM(M133:M140)/2</f>
        <v>0.5</v>
      </c>
      <c r="N150" s="89">
        <f>SUM(N133:N140)/2</f>
        <v>1.5</v>
      </c>
      <c r="O150" s="90">
        <f>SUM(O133:O140)/2</f>
        <v>0</v>
      </c>
      <c r="P150" s="90">
        <f>SUM(P133:P140)/2</f>
        <v>3</v>
      </c>
      <c r="Q150" s="91">
        <f>SUM(Q133:Q140)/2</f>
        <v>4.5</v>
      </c>
      <c r="R150" s="133">
        <f>SUM(R133:R140)/2</f>
        <v>67</v>
      </c>
      <c r="S150" s="96"/>
    </row>
    <row r="151" spans="1:19" ht="14" thickBot="1" x14ac:dyDescent="0.2">
      <c r="A151" s="261"/>
      <c r="B151" s="92"/>
      <c r="C151" s="93"/>
      <c r="D151" s="93"/>
      <c r="E151" s="94"/>
      <c r="F151" s="92"/>
      <c r="G151" s="93"/>
      <c r="H151" s="93"/>
      <c r="I151" s="94"/>
      <c r="J151" s="92"/>
      <c r="K151" s="93"/>
      <c r="L151" s="93"/>
      <c r="M151" s="94"/>
      <c r="N151" s="92"/>
      <c r="O151" s="93"/>
      <c r="P151" s="93"/>
      <c r="Q151" s="94"/>
      <c r="R151" s="95"/>
      <c r="S151" s="96"/>
    </row>
    <row r="152" spans="1:19" x14ac:dyDescent="0.15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</row>
    <row r="153" spans="1:19" x14ac:dyDescent="0.15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</row>
    <row r="154" spans="1:19" x14ac:dyDescent="0.15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</row>
    <row r="155" spans="1:19" x14ac:dyDescent="0.15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</row>
    <row r="156" spans="1:19" x14ac:dyDescent="0.15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</row>
    <row r="157" spans="1:19" x14ac:dyDescent="0.15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</row>
    <row r="158" spans="1:19" x14ac:dyDescent="0.15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</row>
    <row r="159" spans="1:19" x14ac:dyDescent="0.15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</row>
    <row r="160" spans="1:19" x14ac:dyDescent="0.15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</row>
    <row r="161" spans="2:19" x14ac:dyDescent="0.15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</row>
    <row r="162" spans="2:19" x14ac:dyDescent="0.15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</row>
    <row r="163" spans="2:19" x14ac:dyDescent="0.15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</row>
    <row r="164" spans="2:19" x14ac:dyDescent="0.15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</row>
    <row r="165" spans="2:19" x14ac:dyDescent="0.15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</row>
    <row r="166" spans="2:19" x14ac:dyDescent="0.15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</row>
    <row r="167" spans="2:19" x14ac:dyDescent="0.15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</row>
    <row r="168" spans="2:19" x14ac:dyDescent="0.15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</row>
    <row r="169" spans="2:19" x14ac:dyDescent="0.15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</row>
    <row r="170" spans="2:19" x14ac:dyDescent="0.15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</row>
    <row r="171" spans="2:19" x14ac:dyDescent="0.15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</row>
    <row r="172" spans="2:19" x14ac:dyDescent="0.15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2:19" x14ac:dyDescent="0.15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</row>
    <row r="174" spans="2:19" x14ac:dyDescent="0.15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</row>
    <row r="175" spans="2:19" x14ac:dyDescent="0.15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</row>
    <row r="176" spans="2:19" x14ac:dyDescent="0.15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</row>
    <row r="177" spans="2:19" x14ac:dyDescent="0.15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</row>
    <row r="178" spans="2:19" x14ac:dyDescent="0.15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</row>
    <row r="179" spans="2:19" x14ac:dyDescent="0.15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</row>
    <row r="180" spans="2:19" x14ac:dyDescent="0.15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2:19" x14ac:dyDescent="0.15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</row>
    <row r="182" spans="2:19" x14ac:dyDescent="0.15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</row>
    <row r="183" spans="2:19" x14ac:dyDescent="0.15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</row>
    <row r="184" spans="2:19" x14ac:dyDescent="0.15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</row>
    <row r="185" spans="2:19" x14ac:dyDescent="0.15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</row>
    <row r="186" spans="2:19" x14ac:dyDescent="0.15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</row>
    <row r="187" spans="2:19" x14ac:dyDescent="0.15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</row>
    <row r="188" spans="2:19" x14ac:dyDescent="0.15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</row>
    <row r="189" spans="2:19" x14ac:dyDescent="0.15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</row>
    <row r="190" spans="2:19" x14ac:dyDescent="0.15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</row>
    <row r="191" spans="2:19" x14ac:dyDescent="0.15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</row>
    <row r="192" spans="2:19" x14ac:dyDescent="0.15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</row>
    <row r="193" spans="2:19" x14ac:dyDescent="0.15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</row>
    <row r="194" spans="2:19" x14ac:dyDescent="0.15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</row>
    <row r="195" spans="2:19" x14ac:dyDescent="0.15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</row>
    <row r="196" spans="2:19" x14ac:dyDescent="0.15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</row>
    <row r="197" spans="2:19" x14ac:dyDescent="0.15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</row>
    <row r="198" spans="2:19" x14ac:dyDescent="0.15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</row>
    <row r="199" spans="2:19" x14ac:dyDescent="0.15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</row>
    <row r="200" spans="2:19" x14ac:dyDescent="0.15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</row>
    <row r="201" spans="2:19" x14ac:dyDescent="0.15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</row>
    <row r="202" spans="2:19" x14ac:dyDescent="0.15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</row>
    <row r="203" spans="2:19" x14ac:dyDescent="0.15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</row>
    <row r="204" spans="2:19" x14ac:dyDescent="0.15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</row>
    <row r="205" spans="2:19" x14ac:dyDescent="0.15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</row>
    <row r="206" spans="2:19" x14ac:dyDescent="0.15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</row>
    <row r="207" spans="2:19" x14ac:dyDescent="0.15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</row>
    <row r="208" spans="2:19" x14ac:dyDescent="0.15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</row>
    <row r="209" spans="2:19" x14ac:dyDescent="0.15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</row>
    <row r="210" spans="2:19" x14ac:dyDescent="0.15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</row>
    <row r="211" spans="2:19" x14ac:dyDescent="0.15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</row>
    <row r="212" spans="2:19" x14ac:dyDescent="0.15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&amp;CNEWTOWN</oddFooter>
  </headerFooter>
  <rowBreaks count="1" manualBreakCount="1">
    <brk id="7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AAFF-16BF-2348-B532-AD1CDEE786A7}">
  <dimension ref="A1:R253"/>
  <sheetViews>
    <sheetView topLeftCell="A112" zoomScaleNormal="100" workbookViewId="0">
      <selection activeCell="A9" sqref="A9"/>
    </sheetView>
  </sheetViews>
  <sheetFormatPr baseColWidth="10" defaultColWidth="8.6640625" defaultRowHeight="13" x14ac:dyDescent="0.15"/>
  <cols>
    <col min="1" max="1" width="13.5" style="30" customWidth="1"/>
    <col min="2" max="3" width="5.6640625" style="30" customWidth="1"/>
    <col min="4" max="4" width="5.6640625" style="30" hidden="1" customWidth="1"/>
    <col min="5" max="5" width="5.6640625" style="30" customWidth="1"/>
    <col min="6" max="10" width="5.6640625" style="30" hidden="1" customWidth="1"/>
    <col min="11" max="14" width="5.6640625" style="30" customWidth="1"/>
    <col min="15" max="15" width="5.6640625" style="30" hidden="1" customWidth="1"/>
    <col min="16" max="17" width="5.6640625" style="30" customWidth="1"/>
    <col min="18" max="16384" width="8.6640625" style="30"/>
  </cols>
  <sheetData>
    <row r="1" spans="1:18" x14ac:dyDescent="0.15">
      <c r="A1" s="28" t="s">
        <v>207</v>
      </c>
      <c r="B1" s="28"/>
      <c r="C1" s="29"/>
      <c r="D1" s="29"/>
      <c r="J1" s="28" t="s">
        <v>0</v>
      </c>
      <c r="M1" s="38" t="s">
        <v>20</v>
      </c>
    </row>
    <row r="2" spans="1:18" x14ac:dyDescent="0.15">
      <c r="A2" s="28"/>
      <c r="B2" s="28"/>
      <c r="C2" s="29"/>
      <c r="D2" s="29"/>
      <c r="F2" s="28"/>
      <c r="I2" s="38"/>
    </row>
    <row r="3" spans="1:18" ht="14" thickBot="1" x14ac:dyDescent="0.2">
      <c r="A3" s="28"/>
      <c r="B3" s="28" t="str">
        <f>Upland_Glenmore!B3</f>
        <v>Average Mon-Fri March 2016</v>
      </c>
      <c r="D3" s="29"/>
    </row>
    <row r="4" spans="1:18" x14ac:dyDescent="0.15">
      <c r="A4" s="39"/>
      <c r="B4" s="31" t="s">
        <v>2</v>
      </c>
      <c r="C4" s="32"/>
      <c r="D4" s="32"/>
      <c r="E4" s="40"/>
      <c r="F4" s="31" t="s">
        <v>3</v>
      </c>
      <c r="G4" s="32"/>
      <c r="H4" s="32"/>
      <c r="I4" s="40"/>
      <c r="J4" s="31" t="s">
        <v>4</v>
      </c>
      <c r="K4" s="32"/>
      <c r="L4" s="32"/>
      <c r="M4" s="40"/>
      <c r="N4" s="31" t="s">
        <v>5</v>
      </c>
      <c r="O4" s="32"/>
      <c r="P4" s="32"/>
      <c r="Q4" s="40"/>
      <c r="R4" s="41" t="s">
        <v>35</v>
      </c>
    </row>
    <row r="5" spans="1:18" s="264" customFormat="1" ht="14" thickBot="1" x14ac:dyDescent="0.2">
      <c r="A5" s="42"/>
      <c r="B5" s="290"/>
      <c r="C5" s="34" t="s">
        <v>17</v>
      </c>
      <c r="D5" s="289"/>
      <c r="E5" s="288"/>
      <c r="F5" s="290"/>
      <c r="G5" s="34" t="s">
        <v>1</v>
      </c>
      <c r="H5" s="289"/>
      <c r="I5" s="288"/>
      <c r="J5" s="290"/>
      <c r="K5" s="34" t="s">
        <v>18</v>
      </c>
      <c r="L5" s="289"/>
      <c r="M5" s="288"/>
      <c r="N5" s="34" t="s">
        <v>19</v>
      </c>
      <c r="P5" s="289"/>
      <c r="Q5" s="288"/>
      <c r="R5" s="287"/>
    </row>
    <row r="6" spans="1:18" s="48" customFormat="1" ht="11" x14ac:dyDescent="0.15">
      <c r="A6" s="45"/>
      <c r="B6" s="35" t="s">
        <v>6</v>
      </c>
      <c r="C6" s="36" t="s">
        <v>7</v>
      </c>
      <c r="D6" s="36" t="s">
        <v>8</v>
      </c>
      <c r="E6" s="46" t="s">
        <v>9</v>
      </c>
      <c r="F6" s="35" t="s">
        <v>6</v>
      </c>
      <c r="G6" s="36" t="s">
        <v>7</v>
      </c>
      <c r="H6" s="36" t="s">
        <v>8</v>
      </c>
      <c r="I6" s="46" t="s">
        <v>9</v>
      </c>
      <c r="J6" s="35" t="s">
        <v>6</v>
      </c>
      <c r="K6" s="36" t="s">
        <v>7</v>
      </c>
      <c r="L6" s="36" t="s">
        <v>8</v>
      </c>
      <c r="M6" s="46" t="s">
        <v>9</v>
      </c>
      <c r="N6" s="35" t="s">
        <v>6</v>
      </c>
      <c r="O6" s="36" t="s">
        <v>7</v>
      </c>
      <c r="P6" s="36" t="s">
        <v>8</v>
      </c>
      <c r="Q6" s="46" t="s">
        <v>9</v>
      </c>
      <c r="R6" s="47"/>
    </row>
    <row r="7" spans="1:18" s="264" customFormat="1" x14ac:dyDescent="0.15">
      <c r="A7" s="42"/>
      <c r="B7" s="24"/>
      <c r="C7" s="25"/>
      <c r="D7" s="25"/>
      <c r="E7" s="49"/>
      <c r="F7" s="24"/>
      <c r="G7" s="25"/>
      <c r="H7" s="25"/>
      <c r="I7" s="49"/>
      <c r="J7" s="24"/>
      <c r="K7" s="25"/>
      <c r="L7" s="25"/>
      <c r="M7" s="49"/>
      <c r="N7" s="24"/>
      <c r="O7" s="25"/>
      <c r="P7" s="25"/>
      <c r="Q7" s="286"/>
      <c r="R7" s="285"/>
    </row>
    <row r="8" spans="1:18" s="264" customFormat="1" x14ac:dyDescent="0.15">
      <c r="A8" s="278" t="s">
        <v>158</v>
      </c>
      <c r="B8" s="277">
        <f>+(B33+B58+B83+B108+B133)/5</f>
        <v>38.200000000000003</v>
      </c>
      <c r="C8" s="276">
        <f>+(C33+C58+C83+C108+C133)/5</f>
        <v>5</v>
      </c>
      <c r="D8" s="276">
        <f>+(D33+D58+D83+D108+D133)/5</f>
        <v>0</v>
      </c>
      <c r="E8" s="275">
        <f>SUM(B8:D8)</f>
        <v>43.2</v>
      </c>
      <c r="F8" s="277">
        <f>+(F33+F58+F83+F108+F133)/5</f>
        <v>0</v>
      </c>
      <c r="G8" s="276">
        <f>+(G33+G58+G83+G108+G133)/5</f>
        <v>0</v>
      </c>
      <c r="H8" s="276">
        <f>+(H33+H58+H83+H108+H133)/5</f>
        <v>0</v>
      </c>
      <c r="I8" s="275">
        <f>SUM(F8:H8)</f>
        <v>0</v>
      </c>
      <c r="J8" s="277">
        <f>+(J33+J58+J83+J108+J133)/5</f>
        <v>0</v>
      </c>
      <c r="K8" s="276">
        <f>+(K33+K58+K83+K108+K133)/5</f>
        <v>0.6</v>
      </c>
      <c r="L8" s="276">
        <f>+(L33+L58+L83+L108+L133)/5</f>
        <v>0</v>
      </c>
      <c r="M8" s="275">
        <f>SUM(J8:L8)</f>
        <v>0.6</v>
      </c>
      <c r="N8" s="277">
        <f>+(N33+N58+N83+N108+N133)/5</f>
        <v>0</v>
      </c>
      <c r="O8" s="276">
        <f>+(O33+O58+O83+O108+O133)/5</f>
        <v>0</v>
      </c>
      <c r="P8" s="276">
        <f>+(P33+P58+P83+P108+P133)/5</f>
        <v>2</v>
      </c>
      <c r="Q8" s="275">
        <f>SUM(N8:P8)</f>
        <v>2</v>
      </c>
      <c r="R8" s="274">
        <f>+(R33+R58+R83+R108+R133)/5</f>
        <v>45.8</v>
      </c>
    </row>
    <row r="9" spans="1:18" s="264" customFormat="1" x14ac:dyDescent="0.15">
      <c r="A9" s="278" t="s">
        <v>157</v>
      </c>
      <c r="B9" s="277">
        <f>+(B34+B59+B84+B109+B134)/5</f>
        <v>43.8</v>
      </c>
      <c r="C9" s="276">
        <f>+(C34+C59+C84+C109+C134)/5</f>
        <v>0.6</v>
      </c>
      <c r="D9" s="276">
        <f>+(D34+D59+D84+D109+D134)/5</f>
        <v>0</v>
      </c>
      <c r="E9" s="275">
        <f>SUM(B9:D9)</f>
        <v>44.4</v>
      </c>
      <c r="F9" s="277">
        <f>+(F34+F59+F84+F109+F134)/5</f>
        <v>0</v>
      </c>
      <c r="G9" s="276">
        <f>+(G34+G59+G84+G109+G134)/5</f>
        <v>0</v>
      </c>
      <c r="H9" s="276">
        <f>+(H34+H59+H84+H109+H134)/5</f>
        <v>0</v>
      </c>
      <c r="I9" s="275">
        <f>SUM(F9:H9)</f>
        <v>0</v>
      </c>
      <c r="J9" s="277">
        <f>+(J34+J59+J84+J109+J134)/5</f>
        <v>0</v>
      </c>
      <c r="K9" s="276">
        <f>+(K34+K59+K84+K109+K134)/5</f>
        <v>3.6</v>
      </c>
      <c r="L9" s="276">
        <f>+(L34+L59+L84+L109+L134)/5</f>
        <v>2.2000000000000002</v>
      </c>
      <c r="M9" s="275">
        <f>SUM(J9:L9)</f>
        <v>5.8000000000000007</v>
      </c>
      <c r="N9" s="277">
        <f>+(N34+N59+N84+N109+N134)/5</f>
        <v>0</v>
      </c>
      <c r="O9" s="276">
        <f>+(O34+O59+O84+O109+O134)/5</f>
        <v>0</v>
      </c>
      <c r="P9" s="276">
        <f>+(P34+P59+P84+P109+P134)/5</f>
        <v>6.8</v>
      </c>
      <c r="Q9" s="275">
        <f>SUM(N9:P9)</f>
        <v>6.8</v>
      </c>
      <c r="R9" s="274">
        <f>+(R34+R59+R84+R109+R134)/5</f>
        <v>57</v>
      </c>
    </row>
    <row r="10" spans="1:18" s="264" customFormat="1" x14ac:dyDescent="0.15">
      <c r="A10" s="278" t="s">
        <v>156</v>
      </c>
      <c r="B10" s="277">
        <f>+(B35+B60+B85+B110+B135)/5</f>
        <v>66.599999999999994</v>
      </c>
      <c r="C10" s="276">
        <f>+(C35+C60+C85+C110+C135)/5</f>
        <v>2.4</v>
      </c>
      <c r="D10" s="276">
        <f>+(D35+D60+D85+D110+D135)/5</f>
        <v>0</v>
      </c>
      <c r="E10" s="275">
        <f>SUM(B10:D10)</f>
        <v>69</v>
      </c>
      <c r="F10" s="277">
        <f>+(F35+F60+F85+F110+F135)/5</f>
        <v>0</v>
      </c>
      <c r="G10" s="276">
        <f>+(G35+G60+G85+G110+G135)/5</f>
        <v>0</v>
      </c>
      <c r="H10" s="276">
        <f>+(H35+H60+H85+H110+H135)/5</f>
        <v>0</v>
      </c>
      <c r="I10" s="275">
        <f>SUM(F10:H10)</f>
        <v>0</v>
      </c>
      <c r="J10" s="277">
        <f>+(J35+J60+J85+J110+J135)/5</f>
        <v>0</v>
      </c>
      <c r="K10" s="276">
        <f>+(K35+K60+K85+K110+K135)/5</f>
        <v>1.8</v>
      </c>
      <c r="L10" s="276">
        <f>+(L35+L60+L85+L110+L135)/5</f>
        <v>1.4</v>
      </c>
      <c r="M10" s="275">
        <f>SUM(J10:L10)</f>
        <v>3.2</v>
      </c>
      <c r="N10" s="277">
        <f>+(N35+N60+N85+N110+N135)/5</f>
        <v>0</v>
      </c>
      <c r="O10" s="276">
        <f>+(O35+O60+O85+O110+O135)/5</f>
        <v>0</v>
      </c>
      <c r="P10" s="276">
        <f>+(P35+P60+P85+P110+P135)/5</f>
        <v>3</v>
      </c>
      <c r="Q10" s="275">
        <f>SUM(N10:P10)</f>
        <v>3</v>
      </c>
      <c r="R10" s="274">
        <f>+(R35+R60+R85+R110+R135)/5</f>
        <v>75.2</v>
      </c>
    </row>
    <row r="11" spans="1:18" s="264" customFormat="1" x14ac:dyDescent="0.15">
      <c r="A11" s="278" t="s">
        <v>155</v>
      </c>
      <c r="B11" s="277">
        <f>+(B36+B61+B86+B111+B136)/5</f>
        <v>87</v>
      </c>
      <c r="C11" s="276">
        <f>+(C36+C61+C86+C111+C136)/5</f>
        <v>2</v>
      </c>
      <c r="D11" s="276">
        <f>+(D36+D61+D86+D111+D136)/5</f>
        <v>0</v>
      </c>
      <c r="E11" s="275">
        <f>SUM(B11:D11)</f>
        <v>89</v>
      </c>
      <c r="F11" s="277">
        <f>+(F36+F61+F86+F111+F136)/5</f>
        <v>0</v>
      </c>
      <c r="G11" s="276">
        <f>+(G36+G61+G86+G111+G136)/5</f>
        <v>0</v>
      </c>
      <c r="H11" s="276">
        <f>+(H36+H61+H86+H111+H136)/5</f>
        <v>0</v>
      </c>
      <c r="I11" s="275">
        <f>SUM(F11:H11)</f>
        <v>0</v>
      </c>
      <c r="J11" s="277">
        <f>+(J36+J61+J86+J111+J136)/5</f>
        <v>0</v>
      </c>
      <c r="K11" s="276">
        <f>+(K36+K61+K86+K111+K136)/5</f>
        <v>1</v>
      </c>
      <c r="L11" s="276">
        <f>+(L36+L61+L86+L111+L136)/5</f>
        <v>0.4</v>
      </c>
      <c r="M11" s="275">
        <f>SUM(J11:L11)</f>
        <v>1.4</v>
      </c>
      <c r="N11" s="277">
        <f>+(N36+N61+N86+N111+N136)/5</f>
        <v>0</v>
      </c>
      <c r="O11" s="276">
        <f>+(O36+O61+O86+O111+O136)/5</f>
        <v>0</v>
      </c>
      <c r="P11" s="276">
        <f>+(P36+P61+P86+P111+P136)/5</f>
        <v>3.2</v>
      </c>
      <c r="Q11" s="275">
        <f>SUM(N11:P11)</f>
        <v>3.2</v>
      </c>
      <c r="R11" s="274">
        <f>+(R36+R61+R86+R111+R136)/5</f>
        <v>93.6</v>
      </c>
    </row>
    <row r="12" spans="1:18" s="264" customFormat="1" x14ac:dyDescent="0.15">
      <c r="A12" s="278" t="s">
        <v>154</v>
      </c>
      <c r="B12" s="277">
        <f>+(B37+B62+B87+B112+B137)/5</f>
        <v>80</v>
      </c>
      <c r="C12" s="276">
        <f>+(C37+C62+C87+C112+C137)/5</f>
        <v>1</v>
      </c>
      <c r="D12" s="276">
        <f>+(D37+D62+D87+D112+D137)/5</f>
        <v>0</v>
      </c>
      <c r="E12" s="275">
        <f>SUM(B12:D12)</f>
        <v>81</v>
      </c>
      <c r="F12" s="277">
        <f>+(F37+F62+F87+F112+F137)/5</f>
        <v>0</v>
      </c>
      <c r="G12" s="276">
        <f>+(G37+G62+G87+G112+G137)/5</f>
        <v>0</v>
      </c>
      <c r="H12" s="276">
        <f>+(H37+H62+H87+H112+H137)/5</f>
        <v>0</v>
      </c>
      <c r="I12" s="275">
        <f>SUM(F12:H12)</f>
        <v>0</v>
      </c>
      <c r="J12" s="277">
        <f>+(J37+J62+J87+J112+J137)/5</f>
        <v>0</v>
      </c>
      <c r="K12" s="276">
        <f>+(K37+K62+K87+K112+K137)/5</f>
        <v>1.2</v>
      </c>
      <c r="L12" s="276">
        <f>+(L37+L62+L87+L112+L137)/5</f>
        <v>0.4</v>
      </c>
      <c r="M12" s="275">
        <f>SUM(J12:L12)</f>
        <v>1.6</v>
      </c>
      <c r="N12" s="277">
        <f>+(N37+N62+N87+N112+N137)/5</f>
        <v>0</v>
      </c>
      <c r="O12" s="276">
        <f>+(O37+O62+O87+O112+O137)/5</f>
        <v>0</v>
      </c>
      <c r="P12" s="276">
        <f>+(P37+P62+P87+P112+P137)/5</f>
        <v>2</v>
      </c>
      <c r="Q12" s="275">
        <f>SUM(N12:P12)</f>
        <v>2</v>
      </c>
      <c r="R12" s="274">
        <f>+(R37+R62+R87+R112+R137)/5</f>
        <v>84.6</v>
      </c>
    </row>
    <row r="13" spans="1:18" s="264" customFormat="1" x14ac:dyDescent="0.15">
      <c r="A13" s="278" t="s">
        <v>153</v>
      </c>
      <c r="B13" s="277">
        <f>+(B38+B63+B88+B113+B138)/5</f>
        <v>77</v>
      </c>
      <c r="C13" s="276">
        <f>+(C38+C63+C88+C113+C138)/5</f>
        <v>1.4</v>
      </c>
      <c r="D13" s="276">
        <f>+(D38+D63+D88+D113+D138)/5</f>
        <v>0</v>
      </c>
      <c r="E13" s="275">
        <f>SUM(B13:D13)</f>
        <v>78.400000000000006</v>
      </c>
      <c r="F13" s="277">
        <f>+(F38+F63+F88+F113+F138)/5</f>
        <v>0</v>
      </c>
      <c r="G13" s="276">
        <f>+(G38+G63+G88+G113+G138)/5</f>
        <v>0</v>
      </c>
      <c r="H13" s="276">
        <f>+(H38+H63+H88+H113+H138)/5</f>
        <v>0</v>
      </c>
      <c r="I13" s="275">
        <f>SUM(F13:H13)</f>
        <v>0</v>
      </c>
      <c r="J13" s="277">
        <f>+(J38+J63+J88+J113+J138)/5</f>
        <v>0</v>
      </c>
      <c r="K13" s="276">
        <f>+(K38+K63+K88+K113+K138)/5</f>
        <v>1.2</v>
      </c>
      <c r="L13" s="276">
        <f>+(L38+L63+L88+L113+L138)/5</f>
        <v>0.6</v>
      </c>
      <c r="M13" s="275">
        <f>SUM(J13:L13)</f>
        <v>1.7999999999999998</v>
      </c>
      <c r="N13" s="277">
        <f>+(N38+N63+N88+N113+N138)/5</f>
        <v>0.2</v>
      </c>
      <c r="O13" s="276">
        <f>+(O38+O63+O88+O113+O138)/5</f>
        <v>0</v>
      </c>
      <c r="P13" s="276">
        <f>+(P38+P63+P88+P113+P138)/5</f>
        <v>1.4</v>
      </c>
      <c r="Q13" s="275">
        <f>SUM(N13:P13)</f>
        <v>1.5999999999999999</v>
      </c>
      <c r="R13" s="274">
        <f>+(R38+R63+R88+R113+R138)/5</f>
        <v>81.8</v>
      </c>
    </row>
    <row r="14" spans="1:18" s="264" customFormat="1" x14ac:dyDescent="0.15">
      <c r="A14" s="278" t="s">
        <v>152</v>
      </c>
      <c r="B14" s="277">
        <f>+(B39+B64+B89+B114+B139)/5</f>
        <v>60.4</v>
      </c>
      <c r="C14" s="276">
        <f>+(C39+C64+C89+C114+C139)/5</f>
        <v>3</v>
      </c>
      <c r="D14" s="276">
        <f>+(D39+D64+D89+D114+D139)/5</f>
        <v>0</v>
      </c>
      <c r="E14" s="275">
        <f>SUM(B14:D14)</f>
        <v>63.4</v>
      </c>
      <c r="F14" s="277">
        <f>+(F39+F64+F89+F114+F139)/5</f>
        <v>0</v>
      </c>
      <c r="G14" s="276">
        <f>+(G39+G64+G89+G114+G139)/5</f>
        <v>0</v>
      </c>
      <c r="H14" s="276">
        <f>+(H39+H64+H89+H114+H139)/5</f>
        <v>0</v>
      </c>
      <c r="I14" s="275">
        <f>SUM(F14:H14)</f>
        <v>0</v>
      </c>
      <c r="J14" s="277">
        <f>+(J39+J64+J89+J114+J139)/5</f>
        <v>0</v>
      </c>
      <c r="K14" s="276">
        <f>+(K39+K64+K89+K114+K139)/5</f>
        <v>0.8</v>
      </c>
      <c r="L14" s="276">
        <f>+(L39+L64+L89+L114+L139)/5</f>
        <v>0</v>
      </c>
      <c r="M14" s="275">
        <f>SUM(J14:L14)</f>
        <v>0.8</v>
      </c>
      <c r="N14" s="277">
        <f>+(N39+N64+N89+N114+N139)/5</f>
        <v>0.2</v>
      </c>
      <c r="O14" s="276">
        <f>+(O39+O64+O89+O114+O139)/5</f>
        <v>0</v>
      </c>
      <c r="P14" s="276">
        <f>+(P39+P64+P89+P114+P139)/5</f>
        <v>2.2000000000000002</v>
      </c>
      <c r="Q14" s="275">
        <f>SUM(N14:P14)</f>
        <v>2.4000000000000004</v>
      </c>
      <c r="R14" s="274">
        <f>+(R39+R64+R89+R114+R139)/5</f>
        <v>66.599999999999994</v>
      </c>
    </row>
    <row r="15" spans="1:18" s="264" customFormat="1" ht="14" thickBot="1" x14ac:dyDescent="0.2">
      <c r="A15" s="278" t="s">
        <v>151</v>
      </c>
      <c r="B15" s="277">
        <f>+(B40+B65+B90+B115+B140)/5</f>
        <v>27</v>
      </c>
      <c r="C15" s="276">
        <f>+(C40+C65+C90+C115+C140)/5</f>
        <v>1.4</v>
      </c>
      <c r="D15" s="276">
        <f>+(D40+D65+D90+D115+D140)/5</f>
        <v>0</v>
      </c>
      <c r="E15" s="275">
        <f>SUM(B15:D15)</f>
        <v>28.4</v>
      </c>
      <c r="F15" s="277">
        <f>+(F40+F65+F90+F115+F140)/5</f>
        <v>0</v>
      </c>
      <c r="G15" s="276">
        <f>+(G40+G65+G90+G115+G140)/5</f>
        <v>0</v>
      </c>
      <c r="H15" s="276">
        <f>+(H40+H65+H90+H115+H140)/5</f>
        <v>0</v>
      </c>
      <c r="I15" s="275">
        <f>SUM(F15:H15)</f>
        <v>0</v>
      </c>
      <c r="J15" s="277">
        <f>+(J40+J65+J90+J115+J140)/5</f>
        <v>0</v>
      </c>
      <c r="K15" s="276">
        <f>+(K40+K65+K90+K115+K140)/5</f>
        <v>1</v>
      </c>
      <c r="L15" s="276">
        <f>+(L40+L65+L90+L115+L140)/5</f>
        <v>0.2</v>
      </c>
      <c r="M15" s="275">
        <f>SUM(J15:L15)</f>
        <v>1.2</v>
      </c>
      <c r="N15" s="277">
        <f>+(N40+N65+N90+N115+N140)/5</f>
        <v>0</v>
      </c>
      <c r="O15" s="276">
        <f>+(O40+O65+O90+O115+O140)/5</f>
        <v>0</v>
      </c>
      <c r="P15" s="276">
        <f>+(P40+P65+P90+P115+P140)/5</f>
        <v>1.2</v>
      </c>
      <c r="Q15" s="275">
        <f>SUM(N15:P15)</f>
        <v>1.2</v>
      </c>
      <c r="R15" s="274">
        <f>+(R40+R65+R90+R115+R140)/5</f>
        <v>30.8</v>
      </c>
    </row>
    <row r="16" spans="1:18" s="264" customFormat="1" ht="14" hidden="1" thickBot="1" x14ac:dyDescent="0.2">
      <c r="A16" s="262"/>
      <c r="B16" s="273"/>
      <c r="C16" s="272"/>
      <c r="D16" s="272"/>
      <c r="E16" s="271"/>
      <c r="F16" s="273"/>
      <c r="G16" s="272"/>
      <c r="H16" s="272"/>
      <c r="I16" s="271"/>
      <c r="J16" s="273"/>
      <c r="K16" s="272"/>
      <c r="L16" s="272"/>
      <c r="M16" s="271"/>
      <c r="N16" s="273"/>
      <c r="O16" s="272"/>
      <c r="P16" s="272"/>
      <c r="Q16" s="271"/>
      <c r="R16" s="270"/>
    </row>
    <row r="17" spans="1:18" s="264" customFormat="1" ht="14" hidden="1" thickBot="1" x14ac:dyDescent="0.2">
      <c r="A17" s="278" t="s">
        <v>219</v>
      </c>
      <c r="B17" s="277">
        <f>SUM(B8:B11)</f>
        <v>235.6</v>
      </c>
      <c r="C17" s="276">
        <f>SUM(C8:C11)</f>
        <v>10</v>
      </c>
      <c r="D17" s="276">
        <f>SUM(D8:D11)</f>
        <v>0</v>
      </c>
      <c r="E17" s="275">
        <f>SUM(E8:E11)</f>
        <v>245.6</v>
      </c>
      <c r="F17" s="277">
        <f>SUM(F8:F11)</f>
        <v>0</v>
      </c>
      <c r="G17" s="276">
        <f>SUM(G8:G11)</f>
        <v>0</v>
      </c>
      <c r="H17" s="276">
        <f>SUM(H8:H11)</f>
        <v>0</v>
      </c>
      <c r="I17" s="275">
        <f>SUM(I8:I11)</f>
        <v>0</v>
      </c>
      <c r="J17" s="277">
        <f>SUM(J8:J11)</f>
        <v>0</v>
      </c>
      <c r="K17" s="276">
        <f>SUM(K8:K11)</f>
        <v>7</v>
      </c>
      <c r="L17" s="276">
        <f>SUM(L8:L11)</f>
        <v>4</v>
      </c>
      <c r="M17" s="275">
        <f>SUM(M8:M11)</f>
        <v>11.000000000000002</v>
      </c>
      <c r="N17" s="277">
        <f>SUM(N8:N11)</f>
        <v>0</v>
      </c>
      <c r="O17" s="276">
        <f>SUM(O8:O11)</f>
        <v>0</v>
      </c>
      <c r="P17" s="276">
        <f>SUM(P8:P11)</f>
        <v>15</v>
      </c>
      <c r="Q17" s="275">
        <f>SUM(Q8:Q11)</f>
        <v>15</v>
      </c>
      <c r="R17" s="274">
        <f>SUM(R8:R11)</f>
        <v>271.60000000000002</v>
      </c>
    </row>
    <row r="18" spans="1:18" s="264" customFormat="1" ht="14" hidden="1" thickBot="1" x14ac:dyDescent="0.2">
      <c r="A18" s="278" t="s">
        <v>218</v>
      </c>
      <c r="B18" s="277">
        <f>SUM(B9:B12)</f>
        <v>277.39999999999998</v>
      </c>
      <c r="C18" s="276">
        <f>SUM(C9:C12)</f>
        <v>6</v>
      </c>
      <c r="D18" s="276">
        <f>SUM(D9:D12)</f>
        <v>0</v>
      </c>
      <c r="E18" s="275">
        <f>SUM(E9:E12)</f>
        <v>283.39999999999998</v>
      </c>
      <c r="F18" s="277">
        <f>SUM(F9:F12)</f>
        <v>0</v>
      </c>
      <c r="G18" s="276">
        <f>SUM(G9:G12)</f>
        <v>0</v>
      </c>
      <c r="H18" s="276">
        <f>SUM(H9:H12)</f>
        <v>0</v>
      </c>
      <c r="I18" s="275">
        <f>SUM(I9:I12)</f>
        <v>0</v>
      </c>
      <c r="J18" s="277">
        <f>SUM(J9:J12)</f>
        <v>0</v>
      </c>
      <c r="K18" s="276">
        <f>SUM(K9:K12)</f>
        <v>7.6000000000000005</v>
      </c>
      <c r="L18" s="276">
        <f>SUM(L9:L12)</f>
        <v>4.4000000000000004</v>
      </c>
      <c r="M18" s="275">
        <f>SUM(M9:M12)</f>
        <v>12</v>
      </c>
      <c r="N18" s="277">
        <f>SUM(N9:N12)</f>
        <v>0</v>
      </c>
      <c r="O18" s="276">
        <f>SUM(O9:O12)</f>
        <v>0</v>
      </c>
      <c r="P18" s="276">
        <f>SUM(P9:P12)</f>
        <v>15</v>
      </c>
      <c r="Q18" s="275">
        <f>SUM(Q9:Q12)</f>
        <v>15</v>
      </c>
      <c r="R18" s="274">
        <f>SUM(R9:R12)</f>
        <v>310.39999999999998</v>
      </c>
    </row>
    <row r="19" spans="1:18" s="264" customFormat="1" ht="14" hidden="1" thickBot="1" x14ac:dyDescent="0.2">
      <c r="A19" s="278" t="s">
        <v>217</v>
      </c>
      <c r="B19" s="277">
        <f>SUM(B10:B13)</f>
        <v>310.60000000000002</v>
      </c>
      <c r="C19" s="276">
        <f>SUM(C10:C13)</f>
        <v>6.8000000000000007</v>
      </c>
      <c r="D19" s="276">
        <f>SUM(D10:D13)</f>
        <v>0</v>
      </c>
      <c r="E19" s="275">
        <f>SUM(E10:E13)</f>
        <v>317.39999999999998</v>
      </c>
      <c r="F19" s="277">
        <f>SUM(F10:F13)</f>
        <v>0</v>
      </c>
      <c r="G19" s="276">
        <f>SUM(G10:G13)</f>
        <v>0</v>
      </c>
      <c r="H19" s="276">
        <f>SUM(H10:H13)</f>
        <v>0</v>
      </c>
      <c r="I19" s="275">
        <f>SUM(I10:I13)</f>
        <v>0</v>
      </c>
      <c r="J19" s="277">
        <f>SUM(J10:J13)</f>
        <v>0</v>
      </c>
      <c r="K19" s="276">
        <f>SUM(K10:K13)</f>
        <v>5.2</v>
      </c>
      <c r="L19" s="276">
        <f>SUM(L10:L13)</f>
        <v>2.8</v>
      </c>
      <c r="M19" s="275">
        <f>SUM(M10:M13)</f>
        <v>7.9999999999999991</v>
      </c>
      <c r="N19" s="277">
        <f>SUM(N10:N13)</f>
        <v>0.2</v>
      </c>
      <c r="O19" s="276">
        <f>SUM(O10:O13)</f>
        <v>0</v>
      </c>
      <c r="P19" s="276">
        <f>SUM(P10:P13)</f>
        <v>9.6</v>
      </c>
      <c r="Q19" s="275">
        <f>SUM(Q10:Q13)</f>
        <v>9.7999999999999989</v>
      </c>
      <c r="R19" s="274">
        <f>SUM(R10:R13)</f>
        <v>335.2</v>
      </c>
    </row>
    <row r="20" spans="1:18" s="264" customFormat="1" ht="14" hidden="1" thickBot="1" x14ac:dyDescent="0.2">
      <c r="A20" s="278" t="s">
        <v>216</v>
      </c>
      <c r="B20" s="277">
        <f>SUM(B11:B14)</f>
        <v>304.39999999999998</v>
      </c>
      <c r="C20" s="276">
        <f>SUM(C11:C14)</f>
        <v>7.4</v>
      </c>
      <c r="D20" s="276">
        <f>SUM(D11:D14)</f>
        <v>0</v>
      </c>
      <c r="E20" s="275">
        <f>SUM(E11:E14)</f>
        <v>311.8</v>
      </c>
      <c r="F20" s="277">
        <f>SUM(F11:F14)</f>
        <v>0</v>
      </c>
      <c r="G20" s="276">
        <f>SUM(G11:G14)</f>
        <v>0</v>
      </c>
      <c r="H20" s="276">
        <f>SUM(H11:H14)</f>
        <v>0</v>
      </c>
      <c r="I20" s="275">
        <f>SUM(I11:I14)</f>
        <v>0</v>
      </c>
      <c r="J20" s="277">
        <f>SUM(J11:J14)</f>
        <v>0</v>
      </c>
      <c r="K20" s="276">
        <f>SUM(K11:K14)</f>
        <v>4.2</v>
      </c>
      <c r="L20" s="276">
        <f>SUM(L11:L14)</f>
        <v>1.4</v>
      </c>
      <c r="M20" s="275">
        <f>SUM(M11:M14)</f>
        <v>5.6</v>
      </c>
      <c r="N20" s="277">
        <f>SUM(N11:N14)</f>
        <v>0.4</v>
      </c>
      <c r="O20" s="276">
        <f>SUM(O11:O14)</f>
        <v>0</v>
      </c>
      <c r="P20" s="276">
        <f>SUM(P11:P14)</f>
        <v>8.8000000000000007</v>
      </c>
      <c r="Q20" s="275">
        <f>SUM(Q11:Q14)</f>
        <v>9.1999999999999993</v>
      </c>
      <c r="R20" s="274">
        <f>SUM(R11:R14)</f>
        <v>326.60000000000002</v>
      </c>
    </row>
    <row r="21" spans="1:18" s="264" customFormat="1" ht="14" hidden="1" thickBot="1" x14ac:dyDescent="0.2">
      <c r="A21" s="296" t="s">
        <v>215</v>
      </c>
      <c r="B21" s="295">
        <f>SUM(B12:B15)</f>
        <v>244.4</v>
      </c>
      <c r="C21" s="294">
        <f>SUM(C12:C15)</f>
        <v>6.8000000000000007</v>
      </c>
      <c r="D21" s="294">
        <f>SUM(D12:D15)</f>
        <v>0</v>
      </c>
      <c r="E21" s="293">
        <f>SUM(E12:E15)</f>
        <v>251.20000000000002</v>
      </c>
      <c r="F21" s="295">
        <f>SUM(F12:F15)</f>
        <v>0</v>
      </c>
      <c r="G21" s="294">
        <f>SUM(G12:G15)</f>
        <v>0</v>
      </c>
      <c r="H21" s="294">
        <f>SUM(H12:H15)</f>
        <v>0</v>
      </c>
      <c r="I21" s="293">
        <f>SUM(I12:I15)</f>
        <v>0</v>
      </c>
      <c r="J21" s="295">
        <f>SUM(J12:J15)</f>
        <v>0</v>
      </c>
      <c r="K21" s="294">
        <f>SUM(K12:K15)</f>
        <v>4.2</v>
      </c>
      <c r="L21" s="294">
        <f>SUM(L12:L15)</f>
        <v>1.2</v>
      </c>
      <c r="M21" s="293">
        <f>SUM(M12:M15)</f>
        <v>5.4</v>
      </c>
      <c r="N21" s="295">
        <f>SUM(N12:N15)</f>
        <v>0.4</v>
      </c>
      <c r="O21" s="294">
        <f>SUM(O12:O15)</f>
        <v>0</v>
      </c>
      <c r="P21" s="294">
        <f>SUM(P12:P15)</f>
        <v>6.8</v>
      </c>
      <c r="Q21" s="293">
        <f>SUM(Q12:Q15)</f>
        <v>7.2</v>
      </c>
      <c r="R21" s="292">
        <f>SUM(R12:R15)</f>
        <v>263.79999999999995</v>
      </c>
    </row>
    <row r="22" spans="1:18" x14ac:dyDescent="0.15">
      <c r="A22" s="263"/>
      <c r="B22" s="86"/>
      <c r="C22" s="87"/>
      <c r="D22" s="87"/>
      <c r="E22" s="88"/>
      <c r="F22" s="86"/>
      <c r="G22" s="87"/>
      <c r="H22" s="87"/>
      <c r="I22" s="88"/>
      <c r="J22" s="86"/>
      <c r="K22" s="87"/>
      <c r="L22" s="87"/>
      <c r="M22" s="88"/>
      <c r="N22" s="86"/>
      <c r="O22" s="87"/>
      <c r="P22" s="87"/>
      <c r="Q22" s="88"/>
      <c r="R22" s="135"/>
    </row>
    <row r="23" spans="1:18" x14ac:dyDescent="0.15">
      <c r="A23" s="262" t="s">
        <v>214</v>
      </c>
      <c r="B23" s="89">
        <f>SUM(B8:B15)</f>
        <v>480</v>
      </c>
      <c r="C23" s="90">
        <f>SUM(C8:C15)</f>
        <v>16.8</v>
      </c>
      <c r="D23" s="90">
        <f>SUM(D8:D15)</f>
        <v>0</v>
      </c>
      <c r="E23" s="91">
        <f>SUM(E8:E15)</f>
        <v>496.79999999999995</v>
      </c>
      <c r="F23" s="89">
        <f>SUM(F8:F15)</f>
        <v>0</v>
      </c>
      <c r="G23" s="90">
        <f>SUM(G8:G15)</f>
        <v>0</v>
      </c>
      <c r="H23" s="90">
        <f>SUM(H8:H15)</f>
        <v>0</v>
      </c>
      <c r="I23" s="91">
        <f>SUM(I8:I15)</f>
        <v>0</v>
      </c>
      <c r="J23" s="89">
        <f>SUM(J8:J15)</f>
        <v>0</v>
      </c>
      <c r="K23" s="90">
        <f>SUM(K8:K15)</f>
        <v>11.2</v>
      </c>
      <c r="L23" s="90">
        <f>SUM(L8:L15)</f>
        <v>5.2</v>
      </c>
      <c r="M23" s="91">
        <f>SUM(M8:M15)</f>
        <v>16.400000000000002</v>
      </c>
      <c r="N23" s="89">
        <f>SUM(N8:N15)</f>
        <v>0.4</v>
      </c>
      <c r="O23" s="90">
        <f>SUM(O8:O15)</f>
        <v>0</v>
      </c>
      <c r="P23" s="90">
        <f>SUM(P8:P15)</f>
        <v>21.799999999999997</v>
      </c>
      <c r="Q23" s="91">
        <f>SUM(Q8:Q15)</f>
        <v>22.2</v>
      </c>
      <c r="R23" s="133">
        <f>SUM(R8:R15)</f>
        <v>535.4</v>
      </c>
    </row>
    <row r="24" spans="1:18" x14ac:dyDescent="0.15">
      <c r="A24" s="262" t="s">
        <v>10</v>
      </c>
      <c r="B24" s="89">
        <f>MAX(B17:B21)</f>
        <v>310.60000000000002</v>
      </c>
      <c r="C24" s="90">
        <f>MAX(C17:C21)</f>
        <v>10</v>
      </c>
      <c r="D24" s="90">
        <f>MAX(D17:D21)</f>
        <v>0</v>
      </c>
      <c r="E24" s="91">
        <f>MAX(E17:E21)</f>
        <v>317.39999999999998</v>
      </c>
      <c r="F24" s="89">
        <f>MAX(F17:F21)</f>
        <v>0</v>
      </c>
      <c r="G24" s="90">
        <f>MAX(G17:G21)</f>
        <v>0</v>
      </c>
      <c r="H24" s="90">
        <f>MAX(H17:H21)</f>
        <v>0</v>
      </c>
      <c r="I24" s="91">
        <f>MAX(I17:I21)</f>
        <v>0</v>
      </c>
      <c r="J24" s="89">
        <f>MAX(J17:J21)</f>
        <v>0</v>
      </c>
      <c r="K24" s="90">
        <f>MAX(K17:K21)</f>
        <v>7.6000000000000005</v>
      </c>
      <c r="L24" s="90">
        <f>MAX(L17:L21)</f>
        <v>4.4000000000000004</v>
      </c>
      <c r="M24" s="91">
        <f>MAX(M17:M21)</f>
        <v>12</v>
      </c>
      <c r="N24" s="89">
        <f>MAX(N17:N21)</f>
        <v>0.4</v>
      </c>
      <c r="O24" s="90">
        <f>MAX(O17:O21)</f>
        <v>0</v>
      </c>
      <c r="P24" s="90">
        <f>MAX(P17:P21)</f>
        <v>15</v>
      </c>
      <c r="Q24" s="91">
        <f>MAX(Q17:Q21)</f>
        <v>15</v>
      </c>
      <c r="R24" s="133">
        <f>MAX(R17:R21)</f>
        <v>335.2</v>
      </c>
    </row>
    <row r="25" spans="1:18" x14ac:dyDescent="0.15">
      <c r="A25" s="262" t="s">
        <v>11</v>
      </c>
      <c r="B25" s="89">
        <f>SUM(B8:B15)/2</f>
        <v>240</v>
      </c>
      <c r="C25" s="90">
        <f>SUM(C8:C15)/2</f>
        <v>8.4</v>
      </c>
      <c r="D25" s="90">
        <f>SUM(D8:D15)/2</f>
        <v>0</v>
      </c>
      <c r="E25" s="91">
        <f>SUM(E8:E15)/2</f>
        <v>248.39999999999998</v>
      </c>
      <c r="F25" s="89">
        <f>SUM(F8:F15)/2</f>
        <v>0</v>
      </c>
      <c r="G25" s="90">
        <f>SUM(G8:G15)/2</f>
        <v>0</v>
      </c>
      <c r="H25" s="90">
        <f>SUM(H8:H15)/2</f>
        <v>0</v>
      </c>
      <c r="I25" s="91">
        <f>SUM(I8:I15)/2</f>
        <v>0</v>
      </c>
      <c r="J25" s="89">
        <f>SUM(J8:J15)/2</f>
        <v>0</v>
      </c>
      <c r="K25" s="90">
        <f>SUM(K8:K15)/2</f>
        <v>5.6</v>
      </c>
      <c r="L25" s="90">
        <f>SUM(L8:L15)/2</f>
        <v>2.6</v>
      </c>
      <c r="M25" s="91">
        <f>SUM(M8:M15)/2</f>
        <v>8.2000000000000011</v>
      </c>
      <c r="N25" s="89">
        <f>SUM(N8:N15)/2</f>
        <v>0.2</v>
      </c>
      <c r="O25" s="90">
        <f>SUM(O8:O15)/2</f>
        <v>0</v>
      </c>
      <c r="P25" s="90">
        <f>SUM(P8:P15)/2</f>
        <v>10.899999999999999</v>
      </c>
      <c r="Q25" s="91">
        <f>SUM(Q8:Q15)/2</f>
        <v>11.1</v>
      </c>
      <c r="R25" s="133">
        <f>SUM(R8:R15)/2</f>
        <v>267.7</v>
      </c>
    </row>
    <row r="26" spans="1:18" ht="14" thickBot="1" x14ac:dyDescent="0.2">
      <c r="A26" s="261"/>
      <c r="B26" s="92"/>
      <c r="C26" s="93"/>
      <c r="D26" s="93"/>
      <c r="E26" s="94"/>
      <c r="F26" s="92"/>
      <c r="G26" s="93"/>
      <c r="H26" s="93"/>
      <c r="I26" s="94"/>
      <c r="J26" s="92"/>
      <c r="K26" s="93"/>
      <c r="L26" s="93"/>
      <c r="M26" s="94"/>
      <c r="N26" s="92"/>
      <c r="O26" s="93"/>
      <c r="P26" s="93"/>
      <c r="Q26" s="94"/>
      <c r="R26" s="95"/>
    </row>
    <row r="27" spans="1:18" x14ac:dyDescent="0.15">
      <c r="A27" s="28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96"/>
    </row>
    <row r="28" spans="1:18" ht="14" thickBot="1" x14ac:dyDescent="0.2">
      <c r="A28" s="28"/>
      <c r="B28" s="97" t="str">
        <f>Upland_Glenmore!B28</f>
        <v>Monday 29 February 2016</v>
      </c>
      <c r="C28" s="96"/>
      <c r="D28" s="98"/>
      <c r="E28" s="96"/>
      <c r="F28" s="96"/>
      <c r="G28" s="96"/>
      <c r="H28" s="96"/>
      <c r="I28" s="96"/>
      <c r="J28" s="96"/>
      <c r="K28" s="96"/>
      <c r="L28" s="96"/>
      <c r="M28" s="97" t="str">
        <f>'cycle (2)'!B4</f>
        <v>Fine and Dry</v>
      </c>
      <c r="N28" s="96"/>
      <c r="O28" s="96"/>
      <c r="P28" s="96"/>
      <c r="Q28" s="96"/>
      <c r="R28" s="96"/>
    </row>
    <row r="29" spans="1:18" x14ac:dyDescent="0.15">
      <c r="A29" s="39"/>
      <c r="B29" s="102" t="s">
        <v>2</v>
      </c>
      <c r="C29" s="103"/>
      <c r="D29" s="103"/>
      <c r="E29" s="104"/>
      <c r="F29" s="102" t="s">
        <v>3</v>
      </c>
      <c r="G29" s="103"/>
      <c r="H29" s="103"/>
      <c r="I29" s="104"/>
      <c r="J29" s="102" t="s">
        <v>4</v>
      </c>
      <c r="K29" s="103"/>
      <c r="L29" s="103"/>
      <c r="M29" s="104"/>
      <c r="N29" s="102" t="s">
        <v>5</v>
      </c>
      <c r="O29" s="103"/>
      <c r="P29" s="103"/>
      <c r="Q29" s="104"/>
      <c r="R29" s="135" t="s">
        <v>35</v>
      </c>
    </row>
    <row r="30" spans="1:18" s="264" customFormat="1" ht="14" thickBot="1" x14ac:dyDescent="0.2">
      <c r="A30" s="42"/>
      <c r="B30" s="283"/>
      <c r="C30" s="109" t="str">
        <f>C5</f>
        <v>Hutt Rd</v>
      </c>
      <c r="D30" s="282"/>
      <c r="E30" s="281"/>
      <c r="F30" s="283"/>
      <c r="G30" s="109" t="str">
        <f>G5</f>
        <v>XXXX</v>
      </c>
      <c r="H30" s="282"/>
      <c r="I30" s="281"/>
      <c r="J30" s="283"/>
      <c r="K30" s="109" t="str">
        <f>K5</f>
        <v>Tinakori</v>
      </c>
      <c r="L30" s="282"/>
      <c r="M30" s="281"/>
      <c r="N30" s="109" t="str">
        <f>N5</f>
        <v>Thorndon Quay</v>
      </c>
      <c r="O30" s="265"/>
      <c r="P30" s="282"/>
      <c r="Q30" s="281"/>
      <c r="R30" s="266"/>
    </row>
    <row r="31" spans="1:18" s="48" customFormat="1" ht="11" x14ac:dyDescent="0.15">
      <c r="A31" s="45"/>
      <c r="B31" s="116" t="s">
        <v>6</v>
      </c>
      <c r="C31" s="117" t="s">
        <v>7</v>
      </c>
      <c r="D31" s="117" t="s">
        <v>8</v>
      </c>
      <c r="E31" s="118" t="s">
        <v>9</v>
      </c>
      <c r="F31" s="116" t="s">
        <v>6</v>
      </c>
      <c r="G31" s="117" t="s">
        <v>7</v>
      </c>
      <c r="H31" s="117" t="s">
        <v>8</v>
      </c>
      <c r="I31" s="118" t="s">
        <v>9</v>
      </c>
      <c r="J31" s="116" t="s">
        <v>6</v>
      </c>
      <c r="K31" s="117" t="s">
        <v>7</v>
      </c>
      <c r="L31" s="117" t="s">
        <v>8</v>
      </c>
      <c r="M31" s="118" t="s">
        <v>9</v>
      </c>
      <c r="N31" s="116" t="s">
        <v>6</v>
      </c>
      <c r="O31" s="117" t="s">
        <v>7</v>
      </c>
      <c r="P31" s="117" t="s">
        <v>8</v>
      </c>
      <c r="Q31" s="118" t="s">
        <v>9</v>
      </c>
      <c r="R31" s="138"/>
    </row>
    <row r="32" spans="1:18" s="264" customFormat="1" x14ac:dyDescent="0.15">
      <c r="A32" s="42"/>
      <c r="B32" s="123"/>
      <c r="C32" s="124"/>
      <c r="D32" s="124"/>
      <c r="E32" s="125"/>
      <c r="F32" s="123"/>
      <c r="G32" s="124"/>
      <c r="H32" s="124"/>
      <c r="I32" s="125"/>
      <c r="J32" s="123"/>
      <c r="K32" s="124"/>
      <c r="L32" s="124"/>
      <c r="M32" s="125"/>
      <c r="N32" s="123"/>
      <c r="O32" s="124"/>
      <c r="P32" s="124"/>
      <c r="Q32" s="279"/>
      <c r="R32" s="270"/>
    </row>
    <row r="33" spans="1:18" s="264" customFormat="1" x14ac:dyDescent="0.15">
      <c r="A33" s="278" t="s">
        <v>158</v>
      </c>
      <c r="B33" s="277">
        <v>44</v>
      </c>
      <c r="C33" s="276">
        <v>5</v>
      </c>
      <c r="D33" s="276"/>
      <c r="E33" s="275">
        <f>SUM(B33:D33)</f>
        <v>49</v>
      </c>
      <c r="F33" s="277"/>
      <c r="G33" s="276"/>
      <c r="H33" s="276"/>
      <c r="I33" s="275">
        <f>SUM(F33:H33)</f>
        <v>0</v>
      </c>
      <c r="J33" s="277"/>
      <c r="K33" s="277"/>
      <c r="L33" s="276"/>
      <c r="M33" s="275">
        <f>SUM(J33:L33)</f>
        <v>0</v>
      </c>
      <c r="N33" s="277"/>
      <c r="O33" s="276"/>
      <c r="P33" s="276">
        <v>2</v>
      </c>
      <c r="Q33" s="275">
        <f>SUM(N33:P33)</f>
        <v>2</v>
      </c>
      <c r="R33" s="274">
        <f>E33+M33+Q33</f>
        <v>51</v>
      </c>
    </row>
    <row r="34" spans="1:18" s="264" customFormat="1" x14ac:dyDescent="0.15">
      <c r="A34" s="278" t="s">
        <v>157</v>
      </c>
      <c r="B34" s="277">
        <v>42</v>
      </c>
      <c r="C34" s="276">
        <v>1</v>
      </c>
      <c r="D34" s="276"/>
      <c r="E34" s="275">
        <f>SUM(B34:D34)</f>
        <v>43</v>
      </c>
      <c r="F34" s="277"/>
      <c r="G34" s="276"/>
      <c r="H34" s="276"/>
      <c r="I34" s="275">
        <f>SUM(F34:H34)</f>
        <v>0</v>
      </c>
      <c r="J34" s="277"/>
      <c r="K34" s="277">
        <v>1</v>
      </c>
      <c r="L34" s="276"/>
      <c r="M34" s="275">
        <f>SUM(J34:L34)</f>
        <v>1</v>
      </c>
      <c r="N34" s="277"/>
      <c r="O34" s="276"/>
      <c r="P34" s="276">
        <v>18</v>
      </c>
      <c r="Q34" s="275">
        <f>SUM(N34:P34)</f>
        <v>18</v>
      </c>
      <c r="R34" s="274">
        <f>E34+M34+Q34</f>
        <v>62</v>
      </c>
    </row>
    <row r="35" spans="1:18" s="264" customFormat="1" x14ac:dyDescent="0.15">
      <c r="A35" s="278" t="s">
        <v>156</v>
      </c>
      <c r="B35" s="277">
        <v>58</v>
      </c>
      <c r="C35" s="276">
        <v>2</v>
      </c>
      <c r="D35" s="276"/>
      <c r="E35" s="275">
        <f>SUM(B35:D35)</f>
        <v>60</v>
      </c>
      <c r="F35" s="277"/>
      <c r="G35" s="276"/>
      <c r="H35" s="276"/>
      <c r="I35" s="275">
        <f>SUM(F35:H35)</f>
        <v>0</v>
      </c>
      <c r="J35" s="277"/>
      <c r="K35" s="277">
        <v>1</v>
      </c>
      <c r="L35" s="276"/>
      <c r="M35" s="275">
        <f>SUM(J35:L35)</f>
        <v>1</v>
      </c>
      <c r="N35" s="277"/>
      <c r="O35" s="276"/>
      <c r="P35" s="276">
        <v>4</v>
      </c>
      <c r="Q35" s="275">
        <f>SUM(N35:P35)</f>
        <v>4</v>
      </c>
      <c r="R35" s="274">
        <f>E35+M35+Q35</f>
        <v>65</v>
      </c>
    </row>
    <row r="36" spans="1:18" s="264" customFormat="1" x14ac:dyDescent="0.15">
      <c r="A36" s="278" t="s">
        <v>155</v>
      </c>
      <c r="B36" s="277">
        <v>90</v>
      </c>
      <c r="C36" s="276">
        <v>1</v>
      </c>
      <c r="D36" s="276"/>
      <c r="E36" s="275">
        <f>SUM(B36:D36)</f>
        <v>91</v>
      </c>
      <c r="F36" s="277"/>
      <c r="G36" s="276"/>
      <c r="H36" s="276"/>
      <c r="I36" s="275">
        <f>SUM(F36:H36)</f>
        <v>0</v>
      </c>
      <c r="J36" s="277"/>
      <c r="K36" s="277"/>
      <c r="L36" s="276"/>
      <c r="M36" s="275">
        <f>SUM(J36:L36)</f>
        <v>0</v>
      </c>
      <c r="N36" s="277"/>
      <c r="O36" s="276"/>
      <c r="P36" s="276">
        <v>2</v>
      </c>
      <c r="Q36" s="275">
        <f>SUM(N36:P36)</f>
        <v>2</v>
      </c>
      <c r="R36" s="274">
        <f>E36+M36+Q36</f>
        <v>93</v>
      </c>
    </row>
    <row r="37" spans="1:18" s="264" customFormat="1" x14ac:dyDescent="0.15">
      <c r="A37" s="278" t="s">
        <v>154</v>
      </c>
      <c r="B37" s="277">
        <v>86</v>
      </c>
      <c r="C37" s="276">
        <v>1</v>
      </c>
      <c r="D37" s="276"/>
      <c r="E37" s="275">
        <f>SUM(B37:D37)</f>
        <v>87</v>
      </c>
      <c r="F37" s="277"/>
      <c r="G37" s="276"/>
      <c r="H37" s="276"/>
      <c r="I37" s="275">
        <f>SUM(F37:H37)</f>
        <v>0</v>
      </c>
      <c r="J37" s="277"/>
      <c r="K37" s="277"/>
      <c r="L37" s="276">
        <v>1</v>
      </c>
      <c r="M37" s="275">
        <f>SUM(J37:L37)</f>
        <v>1</v>
      </c>
      <c r="N37" s="277"/>
      <c r="O37" s="276"/>
      <c r="P37" s="276"/>
      <c r="Q37" s="275">
        <f>SUM(N37:P37)</f>
        <v>0</v>
      </c>
      <c r="R37" s="274">
        <f>E37+M37+Q37</f>
        <v>88</v>
      </c>
    </row>
    <row r="38" spans="1:18" s="264" customFormat="1" x14ac:dyDescent="0.15">
      <c r="A38" s="278" t="s">
        <v>153</v>
      </c>
      <c r="B38" s="277">
        <v>66</v>
      </c>
      <c r="C38" s="276">
        <v>2</v>
      </c>
      <c r="D38" s="276"/>
      <c r="E38" s="275">
        <f>SUM(B38:D38)</f>
        <v>68</v>
      </c>
      <c r="F38" s="277"/>
      <c r="G38" s="276"/>
      <c r="H38" s="276"/>
      <c r="I38" s="275">
        <f>SUM(F38:H38)</f>
        <v>0</v>
      </c>
      <c r="J38" s="277"/>
      <c r="K38" s="277"/>
      <c r="L38" s="276">
        <v>1</v>
      </c>
      <c r="M38" s="275">
        <f>SUM(J38:L38)</f>
        <v>1</v>
      </c>
      <c r="N38" s="277">
        <v>1</v>
      </c>
      <c r="O38" s="276"/>
      <c r="P38" s="276">
        <v>2</v>
      </c>
      <c r="Q38" s="275">
        <f>SUM(N38:P38)</f>
        <v>3</v>
      </c>
      <c r="R38" s="274">
        <f>E38+M38+Q38</f>
        <v>72</v>
      </c>
    </row>
    <row r="39" spans="1:18" s="264" customFormat="1" x14ac:dyDescent="0.15">
      <c r="A39" s="278" t="s">
        <v>152</v>
      </c>
      <c r="B39" s="277">
        <v>72</v>
      </c>
      <c r="C39" s="276">
        <v>4</v>
      </c>
      <c r="D39" s="276"/>
      <c r="E39" s="275">
        <f>SUM(B39:D39)</f>
        <v>76</v>
      </c>
      <c r="F39" s="277"/>
      <c r="G39" s="276"/>
      <c r="H39" s="276"/>
      <c r="I39" s="275">
        <f>SUM(F39:H39)</f>
        <v>0</v>
      </c>
      <c r="J39" s="277"/>
      <c r="K39" s="277"/>
      <c r="L39" s="276"/>
      <c r="M39" s="275">
        <f>SUM(J39:L39)</f>
        <v>0</v>
      </c>
      <c r="N39" s="277"/>
      <c r="O39" s="276"/>
      <c r="P39" s="276"/>
      <c r="Q39" s="275">
        <f>SUM(N39:P39)</f>
        <v>0</v>
      </c>
      <c r="R39" s="274">
        <f>E39+M39+Q39</f>
        <v>76</v>
      </c>
    </row>
    <row r="40" spans="1:18" s="264" customFormat="1" ht="14" thickBot="1" x14ac:dyDescent="0.2">
      <c r="A40" s="278" t="s">
        <v>151</v>
      </c>
      <c r="B40" s="277">
        <v>24</v>
      </c>
      <c r="C40" s="276">
        <v>3</v>
      </c>
      <c r="D40" s="276"/>
      <c r="E40" s="275">
        <f>SUM(B40:D40)</f>
        <v>27</v>
      </c>
      <c r="F40" s="277"/>
      <c r="G40" s="276"/>
      <c r="H40" s="276"/>
      <c r="I40" s="275">
        <f>SUM(F40:H40)</f>
        <v>0</v>
      </c>
      <c r="J40" s="277"/>
      <c r="K40" s="277">
        <v>2</v>
      </c>
      <c r="L40" s="276"/>
      <c r="M40" s="275">
        <f>SUM(J40:L40)</f>
        <v>2</v>
      </c>
      <c r="N40" s="277"/>
      <c r="O40" s="276"/>
      <c r="P40" s="276">
        <v>2</v>
      </c>
      <c r="Q40" s="275">
        <f>SUM(N40:P40)</f>
        <v>2</v>
      </c>
      <c r="R40" s="274">
        <f>E40+M40+Q40</f>
        <v>31</v>
      </c>
    </row>
    <row r="41" spans="1:18" s="264" customFormat="1" ht="14" hidden="1" thickBot="1" x14ac:dyDescent="0.2">
      <c r="A41" s="262"/>
      <c r="B41" s="273"/>
      <c r="C41" s="272"/>
      <c r="D41" s="272"/>
      <c r="E41" s="271"/>
      <c r="F41" s="273"/>
      <c r="G41" s="272"/>
      <c r="H41" s="272"/>
      <c r="I41" s="271"/>
      <c r="J41" s="273"/>
      <c r="K41" s="272"/>
      <c r="L41" s="272"/>
      <c r="M41" s="271"/>
      <c r="N41" s="273"/>
      <c r="O41" s="272"/>
      <c r="P41" s="272"/>
      <c r="Q41" s="271"/>
      <c r="R41" s="266"/>
    </row>
    <row r="42" spans="1:18" s="264" customFormat="1" ht="14" hidden="1" thickBot="1" x14ac:dyDescent="0.2">
      <c r="A42" s="262" t="s">
        <v>219</v>
      </c>
      <c r="B42" s="273">
        <f>SUM(B33:B40)</f>
        <v>482</v>
      </c>
      <c r="C42" s="272">
        <f>SUM(C33:C40)</f>
        <v>19</v>
      </c>
      <c r="D42" s="272">
        <f>SUM(D33:D36)</f>
        <v>0</v>
      </c>
      <c r="E42" s="271">
        <f>SUM(E33:E36)</f>
        <v>243</v>
      </c>
      <c r="F42" s="273">
        <f>SUM(F33:F36)</f>
        <v>0</v>
      </c>
      <c r="G42" s="272">
        <f>SUM(G33:G36)</f>
        <v>0</v>
      </c>
      <c r="H42" s="272">
        <f>SUM(H33:H36)</f>
        <v>0</v>
      </c>
      <c r="I42" s="271">
        <f>SUM(I33:I36)</f>
        <v>0</v>
      </c>
      <c r="J42" s="273">
        <f>SUM(J33:J36)</f>
        <v>0</v>
      </c>
      <c r="K42" s="272">
        <f>SUM(K33:K36)</f>
        <v>2</v>
      </c>
      <c r="L42" s="272">
        <f>SUM(L33:L36)</f>
        <v>0</v>
      </c>
      <c r="M42" s="271">
        <f>SUM(M33:M36)</f>
        <v>2</v>
      </c>
      <c r="N42" s="273">
        <f>SUM(N33:N36)</f>
        <v>0</v>
      </c>
      <c r="O42" s="272">
        <f>SUM(O33:O36)</f>
        <v>0</v>
      </c>
      <c r="P42" s="272">
        <f>SUM(P33:P36)</f>
        <v>26</v>
      </c>
      <c r="Q42" s="271">
        <f>SUM(Q33:Q36)</f>
        <v>26</v>
      </c>
      <c r="R42" s="265">
        <f>SUM(R33:R36)</f>
        <v>271</v>
      </c>
    </row>
    <row r="43" spans="1:18" s="264" customFormat="1" ht="14" hidden="1" thickBot="1" x14ac:dyDescent="0.2">
      <c r="A43" s="262" t="s">
        <v>218</v>
      </c>
      <c r="B43" s="273">
        <f>SUM(B34:B37)</f>
        <v>276</v>
      </c>
      <c r="C43" s="272">
        <f>SUM(C34:C37)</f>
        <v>5</v>
      </c>
      <c r="D43" s="272">
        <f>SUM(D34:D37)</f>
        <v>0</v>
      </c>
      <c r="E43" s="271">
        <f>SUM(E34:E37)</f>
        <v>281</v>
      </c>
      <c r="F43" s="273">
        <f>SUM(F34:F37)</f>
        <v>0</v>
      </c>
      <c r="G43" s="272">
        <f>SUM(G34:G37)</f>
        <v>0</v>
      </c>
      <c r="H43" s="272">
        <f>SUM(H34:H37)</f>
        <v>0</v>
      </c>
      <c r="I43" s="271">
        <f>SUM(I34:I37)</f>
        <v>0</v>
      </c>
      <c r="J43" s="273">
        <f>SUM(J34:J37)</f>
        <v>0</v>
      </c>
      <c r="K43" s="272">
        <f>SUM(K34:K37)</f>
        <v>2</v>
      </c>
      <c r="L43" s="272">
        <f>SUM(L34:L37)</f>
        <v>1</v>
      </c>
      <c r="M43" s="271">
        <f>SUM(M34:M37)</f>
        <v>3</v>
      </c>
      <c r="N43" s="273">
        <f>SUM(N34:N37)</f>
        <v>0</v>
      </c>
      <c r="O43" s="272">
        <f>SUM(O34:O37)</f>
        <v>0</v>
      </c>
      <c r="P43" s="272">
        <f>SUM(P34:P37)</f>
        <v>24</v>
      </c>
      <c r="Q43" s="271">
        <f>SUM(Q34:Q37)</f>
        <v>24</v>
      </c>
      <c r="R43" s="265">
        <f>SUM(R34:R37)</f>
        <v>308</v>
      </c>
    </row>
    <row r="44" spans="1:18" s="264" customFormat="1" ht="14" hidden="1" thickBot="1" x14ac:dyDescent="0.2">
      <c r="A44" s="262" t="s">
        <v>217</v>
      </c>
      <c r="B44" s="273">
        <f>SUM(B35:B38)</f>
        <v>300</v>
      </c>
      <c r="C44" s="272">
        <f>SUM(C35:C38)</f>
        <v>6</v>
      </c>
      <c r="D44" s="272">
        <f>SUM(D35:D38)</f>
        <v>0</v>
      </c>
      <c r="E44" s="271">
        <f>SUM(E35:E38)</f>
        <v>306</v>
      </c>
      <c r="F44" s="273">
        <f>SUM(F35:F38)</f>
        <v>0</v>
      </c>
      <c r="G44" s="272">
        <f>SUM(G35:G38)</f>
        <v>0</v>
      </c>
      <c r="H44" s="272">
        <f>SUM(H35:H38)</f>
        <v>0</v>
      </c>
      <c r="I44" s="271">
        <f>SUM(I35:I38)</f>
        <v>0</v>
      </c>
      <c r="J44" s="273">
        <f>SUM(J35:J38)</f>
        <v>0</v>
      </c>
      <c r="K44" s="272">
        <f>SUM(K35:K38)</f>
        <v>1</v>
      </c>
      <c r="L44" s="272">
        <f>SUM(L35:L38)</f>
        <v>2</v>
      </c>
      <c r="M44" s="271">
        <f>SUM(M35:M38)</f>
        <v>3</v>
      </c>
      <c r="N44" s="273">
        <f>SUM(N35:N38)</f>
        <v>1</v>
      </c>
      <c r="O44" s="272">
        <f>SUM(O35:O38)</f>
        <v>0</v>
      </c>
      <c r="P44" s="272">
        <f>SUM(P35:P38)</f>
        <v>8</v>
      </c>
      <c r="Q44" s="271">
        <f>SUM(Q35:Q38)</f>
        <v>9</v>
      </c>
      <c r="R44" s="265">
        <f>SUM(R35:R38)</f>
        <v>318</v>
      </c>
    </row>
    <row r="45" spans="1:18" s="264" customFormat="1" ht="14" hidden="1" thickBot="1" x14ac:dyDescent="0.2">
      <c r="A45" s="262" t="s">
        <v>216</v>
      </c>
      <c r="B45" s="273">
        <f>SUM(B36:B39)</f>
        <v>314</v>
      </c>
      <c r="C45" s="272">
        <f>SUM(C36:C39)</f>
        <v>8</v>
      </c>
      <c r="D45" s="272">
        <f>SUM(D36:D39)</f>
        <v>0</v>
      </c>
      <c r="E45" s="271">
        <f>SUM(E36:E39)</f>
        <v>322</v>
      </c>
      <c r="F45" s="273">
        <f>SUM(F36:F39)</f>
        <v>0</v>
      </c>
      <c r="G45" s="272">
        <f>SUM(G36:G39)</f>
        <v>0</v>
      </c>
      <c r="H45" s="272">
        <f>SUM(H36:H39)</f>
        <v>0</v>
      </c>
      <c r="I45" s="271">
        <f>SUM(I36:I39)</f>
        <v>0</v>
      </c>
      <c r="J45" s="273">
        <f>SUM(J36:J39)</f>
        <v>0</v>
      </c>
      <c r="K45" s="272">
        <f>SUM(K36:K39)</f>
        <v>0</v>
      </c>
      <c r="L45" s="272">
        <f>SUM(L36:L39)</f>
        <v>2</v>
      </c>
      <c r="M45" s="271">
        <f>SUM(M36:M39)</f>
        <v>2</v>
      </c>
      <c r="N45" s="273">
        <f>SUM(N36:N39)</f>
        <v>1</v>
      </c>
      <c r="O45" s="272">
        <f>SUM(O36:O39)</f>
        <v>0</v>
      </c>
      <c r="P45" s="272">
        <f>SUM(P36:P39)</f>
        <v>4</v>
      </c>
      <c r="Q45" s="271">
        <f>SUM(Q36:Q39)</f>
        <v>5</v>
      </c>
      <c r="R45" s="265">
        <f>SUM(R36:R39)</f>
        <v>329</v>
      </c>
    </row>
    <row r="46" spans="1:18" s="264" customFormat="1" ht="14" hidden="1" thickBot="1" x14ac:dyDescent="0.2">
      <c r="A46" s="261" t="s">
        <v>215</v>
      </c>
      <c r="B46" s="269">
        <f>SUM(B37:B40)</f>
        <v>248</v>
      </c>
      <c r="C46" s="268">
        <f>SUM(C37:C40)</f>
        <v>10</v>
      </c>
      <c r="D46" s="268">
        <f>SUM(D37:D40)</f>
        <v>0</v>
      </c>
      <c r="E46" s="267">
        <f>SUM(E37:E40)</f>
        <v>258</v>
      </c>
      <c r="F46" s="269">
        <f>SUM(F37:F40)</f>
        <v>0</v>
      </c>
      <c r="G46" s="268">
        <f>SUM(G37:G40)</f>
        <v>0</v>
      </c>
      <c r="H46" s="268">
        <f>SUM(H37:H40)</f>
        <v>0</v>
      </c>
      <c r="I46" s="267">
        <f>SUM(I37:I40)</f>
        <v>0</v>
      </c>
      <c r="J46" s="269">
        <f>SUM(J37:J40)</f>
        <v>0</v>
      </c>
      <c r="K46" s="268">
        <f>SUM(K37:K40)</f>
        <v>2</v>
      </c>
      <c r="L46" s="268">
        <f>SUM(L37:L40)</f>
        <v>2</v>
      </c>
      <c r="M46" s="267">
        <f>SUM(M37:M40)</f>
        <v>4</v>
      </c>
      <c r="N46" s="269">
        <f>SUM(N37:N40)</f>
        <v>1</v>
      </c>
      <c r="O46" s="268">
        <f>SUM(O37:O40)</f>
        <v>0</v>
      </c>
      <c r="P46" s="268">
        <f>SUM(P37:P40)</f>
        <v>4</v>
      </c>
      <c r="Q46" s="267">
        <f>SUM(Q37:Q40)</f>
        <v>5</v>
      </c>
      <c r="R46" s="265">
        <f>SUM(R37:R40)</f>
        <v>267</v>
      </c>
    </row>
    <row r="47" spans="1:18" x14ac:dyDescent="0.15">
      <c r="A47" s="263"/>
      <c r="B47" s="86"/>
      <c r="C47" s="87"/>
      <c r="D47" s="87"/>
      <c r="E47" s="88"/>
      <c r="F47" s="86"/>
      <c r="G47" s="87"/>
      <c r="H47" s="87"/>
      <c r="I47" s="88"/>
      <c r="J47" s="86"/>
      <c r="K47" s="87"/>
      <c r="L47" s="87"/>
      <c r="M47" s="88"/>
      <c r="N47" s="86"/>
      <c r="O47" s="87"/>
      <c r="P47" s="87"/>
      <c r="Q47" s="88"/>
      <c r="R47" s="135"/>
    </row>
    <row r="48" spans="1:18" x14ac:dyDescent="0.15">
      <c r="A48" s="262" t="s">
        <v>214</v>
      </c>
      <c r="B48" s="89">
        <f>SUM(B33:B40)</f>
        <v>482</v>
      </c>
      <c r="C48" s="90">
        <f>SUM(C33:C40)</f>
        <v>19</v>
      </c>
      <c r="D48" s="90">
        <f>SUM(D33:D40)</f>
        <v>0</v>
      </c>
      <c r="E48" s="91">
        <f>SUM(E33:E40)</f>
        <v>501</v>
      </c>
      <c r="F48" s="89">
        <f>SUM(F33:F40)</f>
        <v>0</v>
      </c>
      <c r="G48" s="90">
        <f>SUM(G33:G40)</f>
        <v>0</v>
      </c>
      <c r="H48" s="90">
        <f>SUM(H33:H40)</f>
        <v>0</v>
      </c>
      <c r="I48" s="91">
        <f>SUM(I33:I40)</f>
        <v>0</v>
      </c>
      <c r="J48" s="89">
        <f>SUM(J33:J40)</f>
        <v>0</v>
      </c>
      <c r="K48" s="90">
        <f>SUM(K33:K40)</f>
        <v>4</v>
      </c>
      <c r="L48" s="90">
        <f>SUM(L33:L40)</f>
        <v>2</v>
      </c>
      <c r="M48" s="91">
        <f>SUM(M33:M40)</f>
        <v>6</v>
      </c>
      <c r="N48" s="89">
        <f>SUM(N33:N40)</f>
        <v>1</v>
      </c>
      <c r="O48" s="90">
        <f>SUM(O33:O40)</f>
        <v>0</v>
      </c>
      <c r="P48" s="90">
        <f>SUM(P33:P40)</f>
        <v>30</v>
      </c>
      <c r="Q48" s="91">
        <f>SUM(Q33:Q40)</f>
        <v>31</v>
      </c>
      <c r="R48" s="133">
        <f>SUM(R33:R40)</f>
        <v>538</v>
      </c>
    </row>
    <row r="49" spans="1:18" x14ac:dyDescent="0.15">
      <c r="A49" s="262" t="s">
        <v>10</v>
      </c>
      <c r="B49" s="89">
        <f>MAX(B42:B46)</f>
        <v>482</v>
      </c>
      <c r="C49" s="90">
        <f>MAX(C42:C46)</f>
        <v>19</v>
      </c>
      <c r="D49" s="90">
        <f>MAX(D42:D46)</f>
        <v>0</v>
      </c>
      <c r="E49" s="91">
        <f>MAX(E42:E46)</f>
        <v>322</v>
      </c>
      <c r="F49" s="89">
        <f>MAX(F42:F46)</f>
        <v>0</v>
      </c>
      <c r="G49" s="90">
        <f>MAX(G42:G46)</f>
        <v>0</v>
      </c>
      <c r="H49" s="90">
        <f>MAX(H42:H46)</f>
        <v>0</v>
      </c>
      <c r="I49" s="91">
        <f>MAX(I42:I46)</f>
        <v>0</v>
      </c>
      <c r="J49" s="89">
        <f>MAX(J42:J46)</f>
        <v>0</v>
      </c>
      <c r="K49" s="90">
        <f>MAX(K42:K46)</f>
        <v>2</v>
      </c>
      <c r="L49" s="90">
        <f>MAX(L42:L46)</f>
        <v>2</v>
      </c>
      <c r="M49" s="91">
        <f>MAX(M42:M46)</f>
        <v>4</v>
      </c>
      <c r="N49" s="89">
        <f>MAX(N42:N46)</f>
        <v>1</v>
      </c>
      <c r="O49" s="90">
        <f>MAX(O42:O46)</f>
        <v>0</v>
      </c>
      <c r="P49" s="90">
        <f>MAX(P42:P46)</f>
        <v>26</v>
      </c>
      <c r="Q49" s="91">
        <f>MAX(Q42:Q46)</f>
        <v>26</v>
      </c>
      <c r="R49" s="133">
        <f>MAX(R42:R46)</f>
        <v>329</v>
      </c>
    </row>
    <row r="50" spans="1:18" x14ac:dyDescent="0.15">
      <c r="A50" s="262" t="s">
        <v>11</v>
      </c>
      <c r="B50" s="89">
        <f>SUM(B33:B40)/2</f>
        <v>241</v>
      </c>
      <c r="C50" s="90">
        <f>SUM(C33:C40)/2</f>
        <v>9.5</v>
      </c>
      <c r="D50" s="90">
        <f>SUM(D33:D40)/2</f>
        <v>0</v>
      </c>
      <c r="E50" s="91">
        <f>SUM(E33:E40)/2</f>
        <v>250.5</v>
      </c>
      <c r="F50" s="89">
        <f>SUM(F33:F40)/2</f>
        <v>0</v>
      </c>
      <c r="G50" s="90">
        <f>SUM(G33:G40)/2</f>
        <v>0</v>
      </c>
      <c r="H50" s="90">
        <f>SUM(H33:H40)/2</f>
        <v>0</v>
      </c>
      <c r="I50" s="91">
        <f>SUM(I33:I40)/2</f>
        <v>0</v>
      </c>
      <c r="J50" s="89">
        <f>SUM(J33:J40)/2</f>
        <v>0</v>
      </c>
      <c r="K50" s="90">
        <f>SUM(K33:K40)/2</f>
        <v>2</v>
      </c>
      <c r="L50" s="90">
        <f>SUM(L33:L40)/2</f>
        <v>1</v>
      </c>
      <c r="M50" s="91">
        <f>SUM(M33:M40)/2</f>
        <v>3</v>
      </c>
      <c r="N50" s="89">
        <f>SUM(N33:N40)/2</f>
        <v>0.5</v>
      </c>
      <c r="O50" s="90">
        <f>SUM(O33:O40)/2</f>
        <v>0</v>
      </c>
      <c r="P50" s="90">
        <f>SUM(P33:P40)/2</f>
        <v>15</v>
      </c>
      <c r="Q50" s="91">
        <f>SUM(Q33:Q40)/2</f>
        <v>15.5</v>
      </c>
      <c r="R50" s="133">
        <f>SUM(R33:R40)/2</f>
        <v>269</v>
      </c>
    </row>
    <row r="51" spans="1:18" ht="14" thickBot="1" x14ac:dyDescent="0.2">
      <c r="A51" s="261"/>
      <c r="B51" s="92"/>
      <c r="C51" s="93"/>
      <c r="D51" s="93"/>
      <c r="E51" s="94"/>
      <c r="F51" s="92"/>
      <c r="G51" s="93"/>
      <c r="H51" s="93"/>
      <c r="I51" s="94"/>
      <c r="J51" s="92"/>
      <c r="K51" s="93"/>
      <c r="L51" s="93"/>
      <c r="M51" s="94"/>
      <c r="N51" s="92"/>
      <c r="O51" s="93"/>
      <c r="P51" s="93"/>
      <c r="Q51" s="94"/>
      <c r="R51" s="95"/>
    </row>
    <row r="52" spans="1:18" x14ac:dyDescent="0.15">
      <c r="A52" s="284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96"/>
    </row>
    <row r="53" spans="1:18" ht="14" thickBot="1" x14ac:dyDescent="0.2">
      <c r="A53" s="28"/>
      <c r="B53" s="97" t="str">
        <f>Upland_Glenmore!B53</f>
        <v>Tuesday 1 March 2016</v>
      </c>
      <c r="C53" s="96"/>
      <c r="D53" s="98"/>
      <c r="E53" s="96"/>
      <c r="F53" s="96"/>
      <c r="G53" s="96"/>
      <c r="H53" s="96"/>
      <c r="I53" s="96"/>
      <c r="J53" s="96"/>
      <c r="K53" s="96"/>
      <c r="L53" s="96"/>
      <c r="M53" s="97" t="str">
        <f>'cycle (2)'!B5</f>
        <v>Fine and Dry</v>
      </c>
      <c r="N53" s="96"/>
      <c r="O53" s="96"/>
      <c r="P53" s="96"/>
      <c r="Q53" s="96"/>
      <c r="R53" s="96"/>
    </row>
    <row r="54" spans="1:18" x14ac:dyDescent="0.15">
      <c r="A54" s="39"/>
      <c r="B54" s="102" t="s">
        <v>2</v>
      </c>
      <c r="C54" s="103"/>
      <c r="D54" s="103"/>
      <c r="E54" s="104"/>
      <c r="F54" s="102" t="s">
        <v>3</v>
      </c>
      <c r="G54" s="103"/>
      <c r="H54" s="103"/>
      <c r="I54" s="104"/>
      <c r="J54" s="102" t="s">
        <v>4</v>
      </c>
      <c r="K54" s="103"/>
      <c r="L54" s="103"/>
      <c r="M54" s="104"/>
      <c r="N54" s="102" t="s">
        <v>5</v>
      </c>
      <c r="O54" s="103"/>
      <c r="P54" s="103"/>
      <c r="Q54" s="104"/>
      <c r="R54" s="135" t="s">
        <v>35</v>
      </c>
    </row>
    <row r="55" spans="1:18" s="264" customFormat="1" ht="14" thickBot="1" x14ac:dyDescent="0.2">
      <c r="A55" s="42"/>
      <c r="B55" s="283"/>
      <c r="C55" s="109" t="str">
        <f>C30</f>
        <v>Hutt Rd</v>
      </c>
      <c r="D55" s="282"/>
      <c r="E55" s="281"/>
      <c r="F55" s="283"/>
      <c r="G55" s="109" t="str">
        <f>G30</f>
        <v>XXXX</v>
      </c>
      <c r="H55" s="282"/>
      <c r="I55" s="281"/>
      <c r="J55" s="283"/>
      <c r="K55" s="109" t="str">
        <f>K30</f>
        <v>Tinakori</v>
      </c>
      <c r="L55" s="282"/>
      <c r="M55" s="281"/>
      <c r="N55" s="109" t="str">
        <f>N30</f>
        <v>Thorndon Quay</v>
      </c>
      <c r="O55" s="265"/>
      <c r="P55" s="282"/>
      <c r="Q55" s="281"/>
      <c r="R55" s="266"/>
    </row>
    <row r="56" spans="1:18" s="48" customFormat="1" ht="11" x14ac:dyDescent="0.15">
      <c r="A56" s="45"/>
      <c r="B56" s="116" t="s">
        <v>6</v>
      </c>
      <c r="C56" s="117" t="s">
        <v>7</v>
      </c>
      <c r="D56" s="117" t="s">
        <v>8</v>
      </c>
      <c r="E56" s="118" t="s">
        <v>9</v>
      </c>
      <c r="F56" s="116" t="s">
        <v>6</v>
      </c>
      <c r="G56" s="117" t="s">
        <v>7</v>
      </c>
      <c r="H56" s="117" t="s">
        <v>8</v>
      </c>
      <c r="I56" s="118" t="s">
        <v>9</v>
      </c>
      <c r="J56" s="116" t="s">
        <v>6</v>
      </c>
      <c r="K56" s="117" t="s">
        <v>7</v>
      </c>
      <c r="L56" s="117" t="s">
        <v>8</v>
      </c>
      <c r="M56" s="118" t="s">
        <v>9</v>
      </c>
      <c r="N56" s="116" t="s">
        <v>6</v>
      </c>
      <c r="O56" s="117" t="s">
        <v>7</v>
      </c>
      <c r="P56" s="117" t="s">
        <v>8</v>
      </c>
      <c r="Q56" s="118" t="s">
        <v>9</v>
      </c>
      <c r="R56" s="138"/>
    </row>
    <row r="57" spans="1:18" s="264" customFormat="1" x14ac:dyDescent="0.15">
      <c r="A57" s="42"/>
      <c r="B57" s="123"/>
      <c r="C57" s="124"/>
      <c r="D57" s="124"/>
      <c r="E57" s="125"/>
      <c r="F57" s="123"/>
      <c r="G57" s="124"/>
      <c r="H57" s="124"/>
      <c r="I57" s="125"/>
      <c r="J57" s="123"/>
      <c r="K57" s="124"/>
      <c r="L57" s="124"/>
      <c r="M57" s="125"/>
      <c r="N57" s="123"/>
      <c r="O57" s="124"/>
      <c r="P57" s="124"/>
      <c r="Q57" s="279"/>
      <c r="R57" s="270"/>
    </row>
    <row r="58" spans="1:18" s="264" customFormat="1" x14ac:dyDescent="0.15">
      <c r="A58" s="278" t="s">
        <v>158</v>
      </c>
      <c r="B58" s="277">
        <v>45</v>
      </c>
      <c r="C58" s="276">
        <v>4</v>
      </c>
      <c r="D58" s="276"/>
      <c r="E58" s="275">
        <f>SUM(B58:D58)</f>
        <v>49</v>
      </c>
      <c r="F58" s="277"/>
      <c r="G58" s="276"/>
      <c r="H58" s="276"/>
      <c r="I58" s="275">
        <f>SUM(F58:H58)</f>
        <v>0</v>
      </c>
      <c r="J58" s="277"/>
      <c r="K58" s="277">
        <v>2</v>
      </c>
      <c r="L58" s="276"/>
      <c r="M58" s="275">
        <f>SUM(J58:L58)</f>
        <v>2</v>
      </c>
      <c r="N58" s="277"/>
      <c r="O58" s="276"/>
      <c r="P58" s="276">
        <v>2</v>
      </c>
      <c r="Q58" s="275">
        <f>SUM(N58:P58)</f>
        <v>2</v>
      </c>
      <c r="R58" s="274">
        <f>E58+M58+Q58</f>
        <v>53</v>
      </c>
    </row>
    <row r="59" spans="1:18" s="264" customFormat="1" x14ac:dyDescent="0.15">
      <c r="A59" s="278" t="s">
        <v>157</v>
      </c>
      <c r="B59" s="277">
        <v>52</v>
      </c>
      <c r="C59" s="276">
        <v>1</v>
      </c>
      <c r="D59" s="276"/>
      <c r="E59" s="275">
        <f>SUM(B59:D59)</f>
        <v>53</v>
      </c>
      <c r="F59" s="277"/>
      <c r="G59" s="276"/>
      <c r="H59" s="276"/>
      <c r="I59" s="275">
        <f>SUM(F59:H59)</f>
        <v>0</v>
      </c>
      <c r="J59" s="277"/>
      <c r="K59" s="277">
        <v>1</v>
      </c>
      <c r="L59" s="276"/>
      <c r="M59" s="275">
        <f>SUM(J59:L59)</f>
        <v>1</v>
      </c>
      <c r="N59" s="277"/>
      <c r="O59" s="276"/>
      <c r="P59" s="276">
        <v>4</v>
      </c>
      <c r="Q59" s="275">
        <f>SUM(N59:P59)</f>
        <v>4</v>
      </c>
      <c r="R59" s="274">
        <f>E59+M59+Q59</f>
        <v>58</v>
      </c>
    </row>
    <row r="60" spans="1:18" s="264" customFormat="1" x14ac:dyDescent="0.15">
      <c r="A60" s="278" t="s">
        <v>156</v>
      </c>
      <c r="B60" s="277">
        <v>70</v>
      </c>
      <c r="C60" s="276">
        <v>3</v>
      </c>
      <c r="D60" s="276"/>
      <c r="E60" s="275">
        <f>SUM(B60:D60)</f>
        <v>73</v>
      </c>
      <c r="F60" s="277"/>
      <c r="G60" s="276"/>
      <c r="H60" s="276"/>
      <c r="I60" s="275">
        <f>SUM(F60:H60)</f>
        <v>0</v>
      </c>
      <c r="J60" s="277"/>
      <c r="K60" s="277">
        <v>3</v>
      </c>
      <c r="L60" s="276"/>
      <c r="M60" s="275">
        <f>SUM(J60:L60)</f>
        <v>3</v>
      </c>
      <c r="N60" s="277"/>
      <c r="O60" s="276"/>
      <c r="P60" s="276">
        <v>4</v>
      </c>
      <c r="Q60" s="275">
        <f>SUM(N60:P60)</f>
        <v>4</v>
      </c>
      <c r="R60" s="274">
        <f>E60+M60+Q60</f>
        <v>80</v>
      </c>
    </row>
    <row r="61" spans="1:18" s="264" customFormat="1" x14ac:dyDescent="0.15">
      <c r="A61" s="278" t="s">
        <v>155</v>
      </c>
      <c r="B61" s="277">
        <v>85</v>
      </c>
      <c r="C61" s="276">
        <v>2</v>
      </c>
      <c r="D61" s="276"/>
      <c r="E61" s="275">
        <f>SUM(B61:D61)</f>
        <v>87</v>
      </c>
      <c r="F61" s="277"/>
      <c r="G61" s="276"/>
      <c r="H61" s="276"/>
      <c r="I61" s="275">
        <f>SUM(F61:H61)</f>
        <v>0</v>
      </c>
      <c r="J61" s="277"/>
      <c r="K61" s="277"/>
      <c r="L61" s="276">
        <v>2</v>
      </c>
      <c r="M61" s="275">
        <f>SUM(J61:L61)</f>
        <v>2</v>
      </c>
      <c r="N61" s="277"/>
      <c r="O61" s="276"/>
      <c r="P61" s="276">
        <v>5</v>
      </c>
      <c r="Q61" s="275">
        <f>SUM(N61:P61)</f>
        <v>5</v>
      </c>
      <c r="R61" s="274">
        <f>E61+M61+Q61</f>
        <v>94</v>
      </c>
    </row>
    <row r="62" spans="1:18" s="264" customFormat="1" x14ac:dyDescent="0.15">
      <c r="A62" s="278" t="s">
        <v>154</v>
      </c>
      <c r="B62" s="277">
        <v>97</v>
      </c>
      <c r="C62" s="276">
        <v>1</v>
      </c>
      <c r="D62" s="276"/>
      <c r="E62" s="275">
        <f>SUM(B62:D62)</f>
        <v>98</v>
      </c>
      <c r="F62" s="277"/>
      <c r="G62" s="276"/>
      <c r="H62" s="276"/>
      <c r="I62" s="275">
        <f>SUM(F62:H62)</f>
        <v>0</v>
      </c>
      <c r="J62" s="277"/>
      <c r="K62" s="277"/>
      <c r="L62" s="276"/>
      <c r="M62" s="275">
        <f>SUM(J62:L62)</f>
        <v>0</v>
      </c>
      <c r="N62" s="277"/>
      <c r="O62" s="276"/>
      <c r="P62" s="276">
        <v>2</v>
      </c>
      <c r="Q62" s="275">
        <f>SUM(N62:P62)</f>
        <v>2</v>
      </c>
      <c r="R62" s="274">
        <f>E62+M62+Q62</f>
        <v>100</v>
      </c>
    </row>
    <row r="63" spans="1:18" s="264" customFormat="1" x14ac:dyDescent="0.15">
      <c r="A63" s="278" t="s">
        <v>153</v>
      </c>
      <c r="B63" s="277">
        <v>80</v>
      </c>
      <c r="C63" s="276">
        <v>3</v>
      </c>
      <c r="D63" s="276"/>
      <c r="E63" s="275">
        <f>SUM(B63:D63)</f>
        <v>83</v>
      </c>
      <c r="F63" s="277"/>
      <c r="G63" s="276"/>
      <c r="H63" s="276"/>
      <c r="I63" s="275">
        <f>SUM(F63:H63)</f>
        <v>0</v>
      </c>
      <c r="J63" s="277"/>
      <c r="K63" s="277">
        <v>2</v>
      </c>
      <c r="L63" s="276">
        <v>1</v>
      </c>
      <c r="M63" s="275">
        <f>SUM(J63:L63)</f>
        <v>3</v>
      </c>
      <c r="N63" s="277"/>
      <c r="O63" s="276"/>
      <c r="P63" s="276"/>
      <c r="Q63" s="275">
        <f>SUM(N63:P63)</f>
        <v>0</v>
      </c>
      <c r="R63" s="274">
        <f>E63+M63+Q63</f>
        <v>86</v>
      </c>
    </row>
    <row r="64" spans="1:18" s="264" customFormat="1" x14ac:dyDescent="0.15">
      <c r="A64" s="278" t="s">
        <v>152</v>
      </c>
      <c r="B64" s="277">
        <v>60</v>
      </c>
      <c r="C64" s="276">
        <v>2</v>
      </c>
      <c r="D64" s="276"/>
      <c r="E64" s="275">
        <f>SUM(B64:D64)</f>
        <v>62</v>
      </c>
      <c r="F64" s="277"/>
      <c r="G64" s="276"/>
      <c r="H64" s="276"/>
      <c r="I64" s="275">
        <f>SUM(F64:H64)</f>
        <v>0</v>
      </c>
      <c r="J64" s="277"/>
      <c r="K64" s="277"/>
      <c r="L64" s="276"/>
      <c r="M64" s="275">
        <f>SUM(J64:L64)</f>
        <v>0</v>
      </c>
      <c r="N64" s="277">
        <v>1</v>
      </c>
      <c r="O64" s="276"/>
      <c r="P64" s="276">
        <v>4</v>
      </c>
      <c r="Q64" s="275">
        <f>SUM(N64:P64)</f>
        <v>5</v>
      </c>
      <c r="R64" s="274">
        <f>E64+M64+Q64</f>
        <v>67</v>
      </c>
    </row>
    <row r="65" spans="1:18" s="264" customFormat="1" ht="14" thickBot="1" x14ac:dyDescent="0.2">
      <c r="A65" s="278" t="s">
        <v>151</v>
      </c>
      <c r="B65" s="277">
        <v>25</v>
      </c>
      <c r="C65" s="276">
        <v>1</v>
      </c>
      <c r="D65" s="276"/>
      <c r="E65" s="275">
        <f>SUM(B65:D65)</f>
        <v>26</v>
      </c>
      <c r="F65" s="277"/>
      <c r="G65" s="276"/>
      <c r="H65" s="276"/>
      <c r="I65" s="275">
        <f>SUM(F65:H65)</f>
        <v>0</v>
      </c>
      <c r="J65" s="277"/>
      <c r="K65" s="277"/>
      <c r="L65" s="276">
        <v>1</v>
      </c>
      <c r="M65" s="275">
        <f>SUM(J65:L65)</f>
        <v>1</v>
      </c>
      <c r="N65" s="277"/>
      <c r="O65" s="276"/>
      <c r="P65" s="276"/>
      <c r="Q65" s="275">
        <f>SUM(N65:P65)</f>
        <v>0</v>
      </c>
      <c r="R65" s="274">
        <f>E65+M65+Q65</f>
        <v>27</v>
      </c>
    </row>
    <row r="66" spans="1:18" s="264" customFormat="1" ht="14" hidden="1" thickBot="1" x14ac:dyDescent="0.2">
      <c r="A66" s="262"/>
      <c r="B66" s="273"/>
      <c r="C66" s="272"/>
      <c r="D66" s="272"/>
      <c r="E66" s="271"/>
      <c r="F66" s="273"/>
      <c r="G66" s="272"/>
      <c r="H66" s="272"/>
      <c r="I66" s="271"/>
      <c r="J66" s="273"/>
      <c r="K66" s="272"/>
      <c r="L66" s="272"/>
      <c r="M66" s="271"/>
      <c r="N66" s="273"/>
      <c r="O66" s="272"/>
      <c r="P66" s="272"/>
      <c r="Q66" s="271"/>
      <c r="R66" s="266"/>
    </row>
    <row r="67" spans="1:18" s="264" customFormat="1" ht="14" hidden="1" thickBot="1" x14ac:dyDescent="0.2">
      <c r="A67" s="262" t="s">
        <v>219</v>
      </c>
      <c r="B67" s="273">
        <f>SUM(B58:B65)</f>
        <v>514</v>
      </c>
      <c r="C67" s="272">
        <f>SUM(C58:C65)</f>
        <v>17</v>
      </c>
      <c r="D67" s="272">
        <f>SUM(D58:D61)</f>
        <v>0</v>
      </c>
      <c r="E67" s="271">
        <f>SUM(E58:E61)</f>
        <v>262</v>
      </c>
      <c r="F67" s="273">
        <f>SUM(F58:F61)</f>
        <v>0</v>
      </c>
      <c r="G67" s="272">
        <f>SUM(G58:G61)</f>
        <v>0</v>
      </c>
      <c r="H67" s="272">
        <f>SUM(H58:H61)</f>
        <v>0</v>
      </c>
      <c r="I67" s="271">
        <f>SUM(I58:I61)</f>
        <v>0</v>
      </c>
      <c r="J67" s="273">
        <f>SUM(J58:J61)</f>
        <v>0</v>
      </c>
      <c r="K67" s="272">
        <f>SUM(K58:K61)</f>
        <v>6</v>
      </c>
      <c r="L67" s="272">
        <f>SUM(L58:L61)</f>
        <v>2</v>
      </c>
      <c r="M67" s="271">
        <f>SUM(M58:M61)</f>
        <v>8</v>
      </c>
      <c r="N67" s="273">
        <f>SUM(N58:N61)</f>
        <v>0</v>
      </c>
      <c r="O67" s="272">
        <f>SUM(O58:O61)</f>
        <v>0</v>
      </c>
      <c r="P67" s="272">
        <f>SUM(P58:P62)</f>
        <v>17</v>
      </c>
      <c r="Q67" s="271">
        <f>SUM(Q58:Q61)</f>
        <v>15</v>
      </c>
      <c r="R67" s="265">
        <f>SUM(R58:R61)</f>
        <v>285</v>
      </c>
    </row>
    <row r="68" spans="1:18" s="264" customFormat="1" ht="14" hidden="1" thickBot="1" x14ac:dyDescent="0.2">
      <c r="A68" s="262" t="s">
        <v>218</v>
      </c>
      <c r="B68" s="273">
        <f>SUM(B59:B62)</f>
        <v>304</v>
      </c>
      <c r="C68" s="272">
        <f>SUM(C59:C62)</f>
        <v>7</v>
      </c>
      <c r="D68" s="272">
        <f>SUM(D59:D62)</f>
        <v>0</v>
      </c>
      <c r="E68" s="271">
        <f>SUM(E59:E62)</f>
        <v>311</v>
      </c>
      <c r="F68" s="273">
        <f>SUM(F59:F62)</f>
        <v>0</v>
      </c>
      <c r="G68" s="272">
        <f>SUM(G59:G62)</f>
        <v>0</v>
      </c>
      <c r="H68" s="272">
        <f>SUM(H59:H62)</f>
        <v>0</v>
      </c>
      <c r="I68" s="271">
        <f>SUM(I59:I62)</f>
        <v>0</v>
      </c>
      <c r="J68" s="273">
        <f>SUM(J59:J62)</f>
        <v>0</v>
      </c>
      <c r="K68" s="272">
        <f>SUM(K59:K62)</f>
        <v>4</v>
      </c>
      <c r="L68" s="272">
        <f>SUM(L59:L62)</f>
        <v>2</v>
      </c>
      <c r="M68" s="271">
        <f>SUM(M59:M62)</f>
        <v>6</v>
      </c>
      <c r="N68" s="273">
        <f>SUM(N59:N62)</f>
        <v>0</v>
      </c>
      <c r="O68" s="272">
        <f>SUM(O59:O62)</f>
        <v>0</v>
      </c>
      <c r="P68" s="272">
        <f>SUM(P59:P62)</f>
        <v>15</v>
      </c>
      <c r="Q68" s="271">
        <f>SUM(Q59:Q62)</f>
        <v>15</v>
      </c>
      <c r="R68" s="265">
        <f>SUM(R59:R62)</f>
        <v>332</v>
      </c>
    </row>
    <row r="69" spans="1:18" s="264" customFormat="1" ht="14" hidden="1" thickBot="1" x14ac:dyDescent="0.2">
      <c r="A69" s="262" t="s">
        <v>217</v>
      </c>
      <c r="B69" s="273">
        <f>SUM(B60:B63)</f>
        <v>332</v>
      </c>
      <c r="C69" s="272">
        <f>SUM(C60:C63)</f>
        <v>9</v>
      </c>
      <c r="D69" s="272">
        <f>SUM(D60:D63)</f>
        <v>0</v>
      </c>
      <c r="E69" s="271">
        <f>SUM(E60:E63)</f>
        <v>341</v>
      </c>
      <c r="F69" s="273">
        <f>SUM(F60:F63)</f>
        <v>0</v>
      </c>
      <c r="G69" s="272">
        <f>SUM(G60:G63)</f>
        <v>0</v>
      </c>
      <c r="H69" s="272">
        <f>SUM(H60:H63)</f>
        <v>0</v>
      </c>
      <c r="I69" s="271">
        <f>SUM(I60:I63)</f>
        <v>0</v>
      </c>
      <c r="J69" s="273">
        <f>SUM(J60:J63)</f>
        <v>0</v>
      </c>
      <c r="K69" s="272">
        <f>SUM(K60:K63)</f>
        <v>5</v>
      </c>
      <c r="L69" s="272">
        <f>SUM(L60:L63)</f>
        <v>3</v>
      </c>
      <c r="M69" s="271">
        <f>SUM(M60:M63)</f>
        <v>8</v>
      </c>
      <c r="N69" s="273">
        <f>SUM(N60:N63)</f>
        <v>0</v>
      </c>
      <c r="O69" s="272">
        <f>SUM(O60:O63)</f>
        <v>0</v>
      </c>
      <c r="P69" s="272">
        <f>SUM(P60:P63)</f>
        <v>11</v>
      </c>
      <c r="Q69" s="271">
        <f>SUM(Q60:Q63)</f>
        <v>11</v>
      </c>
      <c r="R69" s="265">
        <f>SUM(R60:R63)</f>
        <v>360</v>
      </c>
    </row>
    <row r="70" spans="1:18" s="264" customFormat="1" ht="14" hidden="1" thickBot="1" x14ac:dyDescent="0.2">
      <c r="A70" s="262" t="s">
        <v>216</v>
      </c>
      <c r="B70" s="273">
        <f>SUM(B61:B64)</f>
        <v>322</v>
      </c>
      <c r="C70" s="272">
        <f>SUM(C61:C64)</f>
        <v>8</v>
      </c>
      <c r="D70" s="272">
        <f>SUM(D61:D64)</f>
        <v>0</v>
      </c>
      <c r="E70" s="271">
        <f>SUM(E61:E64)</f>
        <v>330</v>
      </c>
      <c r="F70" s="273">
        <f>SUM(F61:F64)</f>
        <v>0</v>
      </c>
      <c r="G70" s="272">
        <f>SUM(G61:G64)</f>
        <v>0</v>
      </c>
      <c r="H70" s="272">
        <f>SUM(H61:H64)</f>
        <v>0</v>
      </c>
      <c r="I70" s="271">
        <f>SUM(I61:I64)</f>
        <v>0</v>
      </c>
      <c r="J70" s="273">
        <f>SUM(J61:J64)</f>
        <v>0</v>
      </c>
      <c r="K70" s="272">
        <f>SUM(K61:K64)</f>
        <v>2</v>
      </c>
      <c r="L70" s="272">
        <f>SUM(L61:L64)</f>
        <v>3</v>
      </c>
      <c r="M70" s="271">
        <f>SUM(M61:M64)</f>
        <v>5</v>
      </c>
      <c r="N70" s="273">
        <f>SUM(N61:N64)</f>
        <v>1</v>
      </c>
      <c r="O70" s="272">
        <f>SUM(O61:O64)</f>
        <v>0</v>
      </c>
      <c r="P70" s="272">
        <f>SUM(P61:P64)</f>
        <v>11</v>
      </c>
      <c r="Q70" s="271">
        <f>SUM(Q61:Q64)</f>
        <v>12</v>
      </c>
      <c r="R70" s="265">
        <f>SUM(R61:R64)</f>
        <v>347</v>
      </c>
    </row>
    <row r="71" spans="1:18" s="264" customFormat="1" ht="14" hidden="1" thickBot="1" x14ac:dyDescent="0.2">
      <c r="A71" s="261" t="s">
        <v>215</v>
      </c>
      <c r="B71" s="269">
        <f>SUM(B62:B65)</f>
        <v>262</v>
      </c>
      <c r="C71" s="268">
        <f>SUM(C62:C65)</f>
        <v>7</v>
      </c>
      <c r="D71" s="268">
        <f>SUM(D62:D65)</f>
        <v>0</v>
      </c>
      <c r="E71" s="267">
        <f>SUM(E62:E65)</f>
        <v>269</v>
      </c>
      <c r="F71" s="269">
        <f>SUM(F62:F65)</f>
        <v>0</v>
      </c>
      <c r="G71" s="268">
        <f>SUM(G62:G65)</f>
        <v>0</v>
      </c>
      <c r="H71" s="268">
        <f>SUM(H62:H65)</f>
        <v>0</v>
      </c>
      <c r="I71" s="267">
        <f>SUM(I62:I65)</f>
        <v>0</v>
      </c>
      <c r="J71" s="269">
        <f>SUM(J62:J65)</f>
        <v>0</v>
      </c>
      <c r="K71" s="268">
        <f>SUM(K62:K65)</f>
        <v>2</v>
      </c>
      <c r="L71" s="268">
        <f>SUM(L62:L65)</f>
        <v>2</v>
      </c>
      <c r="M71" s="267">
        <f>SUM(M62:M65)</f>
        <v>4</v>
      </c>
      <c r="N71" s="269">
        <f>SUM(N62:N65)</f>
        <v>1</v>
      </c>
      <c r="O71" s="268">
        <f>SUM(O62:O65)</f>
        <v>0</v>
      </c>
      <c r="P71" s="268">
        <f>SUM(P62:P65)</f>
        <v>6</v>
      </c>
      <c r="Q71" s="267">
        <f>SUM(Q62:Q65)</f>
        <v>7</v>
      </c>
      <c r="R71" s="265">
        <f>SUM(R62:R65)</f>
        <v>280</v>
      </c>
    </row>
    <row r="72" spans="1:18" x14ac:dyDescent="0.15">
      <c r="A72" s="263"/>
      <c r="B72" s="86"/>
      <c r="C72" s="87"/>
      <c r="D72" s="87"/>
      <c r="E72" s="88"/>
      <c r="F72" s="86"/>
      <c r="G72" s="87"/>
      <c r="H72" s="87"/>
      <c r="I72" s="88"/>
      <c r="J72" s="86"/>
      <c r="K72" s="87"/>
      <c r="L72" s="87"/>
      <c r="M72" s="88"/>
      <c r="N72" s="86"/>
      <c r="O72" s="87"/>
      <c r="P72" s="87"/>
      <c r="Q72" s="88"/>
      <c r="R72" s="135"/>
    </row>
    <row r="73" spans="1:18" x14ac:dyDescent="0.15">
      <c r="A73" s="262" t="s">
        <v>214</v>
      </c>
      <c r="B73" s="89">
        <f>SUM(B58:B65)</f>
        <v>514</v>
      </c>
      <c r="C73" s="90">
        <f>SUM(C58:C65)</f>
        <v>17</v>
      </c>
      <c r="D73" s="90">
        <f>SUM(D58:D65)</f>
        <v>0</v>
      </c>
      <c r="E73" s="91">
        <f>SUM(E58:E65)</f>
        <v>531</v>
      </c>
      <c r="F73" s="89">
        <f>SUM(F58:F65)</f>
        <v>0</v>
      </c>
      <c r="G73" s="90">
        <f>SUM(G58:G65)</f>
        <v>0</v>
      </c>
      <c r="H73" s="90">
        <f>SUM(H58:H65)</f>
        <v>0</v>
      </c>
      <c r="I73" s="91">
        <f>SUM(I58:I65)</f>
        <v>0</v>
      </c>
      <c r="J73" s="89">
        <f>SUM(J58:J65)</f>
        <v>0</v>
      </c>
      <c r="K73" s="90">
        <f>SUM(K58:K65)</f>
        <v>8</v>
      </c>
      <c r="L73" s="90">
        <f>SUM(L58:L65)</f>
        <v>4</v>
      </c>
      <c r="M73" s="91">
        <f>SUM(M58:M65)</f>
        <v>12</v>
      </c>
      <c r="N73" s="89">
        <f>SUM(N58:N65)</f>
        <v>1</v>
      </c>
      <c r="O73" s="90">
        <f>SUM(O58:O65)</f>
        <v>0</v>
      </c>
      <c r="P73" s="90">
        <f>SUM(P58:P65)</f>
        <v>21</v>
      </c>
      <c r="Q73" s="91">
        <f>SUM(Q58:Q65)</f>
        <v>22</v>
      </c>
      <c r="R73" s="133">
        <f>SUM(R58:R65)</f>
        <v>565</v>
      </c>
    </row>
    <row r="74" spans="1:18" x14ac:dyDescent="0.15">
      <c r="A74" s="262" t="s">
        <v>10</v>
      </c>
      <c r="B74" s="89">
        <f>MAX(B67:B71)</f>
        <v>514</v>
      </c>
      <c r="C74" s="90">
        <f>MAX(C67:C71)</f>
        <v>17</v>
      </c>
      <c r="D74" s="90">
        <f>MAX(D67:D71)</f>
        <v>0</v>
      </c>
      <c r="E74" s="91">
        <f>MAX(E67:E71)</f>
        <v>341</v>
      </c>
      <c r="F74" s="89">
        <f>MAX(F67:F71)</f>
        <v>0</v>
      </c>
      <c r="G74" s="90">
        <f>MAX(G67:G71)</f>
        <v>0</v>
      </c>
      <c r="H74" s="90">
        <f>MAX(H67:H71)</f>
        <v>0</v>
      </c>
      <c r="I74" s="91">
        <f>MAX(I67:I71)</f>
        <v>0</v>
      </c>
      <c r="J74" s="89">
        <f>MAX(J67:J71)</f>
        <v>0</v>
      </c>
      <c r="K74" s="90">
        <f>MAX(K67:K71)</f>
        <v>6</v>
      </c>
      <c r="L74" s="90">
        <f>MAX(L67:L71)</f>
        <v>3</v>
      </c>
      <c r="M74" s="91">
        <f>MAX(M67:M71)</f>
        <v>8</v>
      </c>
      <c r="N74" s="89">
        <f>MAX(N67:N71)</f>
        <v>1</v>
      </c>
      <c r="O74" s="90">
        <f>MAX(O67:O71)</f>
        <v>0</v>
      </c>
      <c r="P74" s="90">
        <f>MAX(P67:P71)</f>
        <v>17</v>
      </c>
      <c r="Q74" s="91">
        <f>MAX(Q67:Q71)</f>
        <v>15</v>
      </c>
      <c r="R74" s="133">
        <f>MAX(R67:R71)</f>
        <v>360</v>
      </c>
    </row>
    <row r="75" spans="1:18" x14ac:dyDescent="0.15">
      <c r="A75" s="262" t="s">
        <v>11</v>
      </c>
      <c r="B75" s="89">
        <f>SUM(B58:B65)/2</f>
        <v>257</v>
      </c>
      <c r="C75" s="90">
        <f>SUM(C58:C65)/2</f>
        <v>8.5</v>
      </c>
      <c r="D75" s="90">
        <f>SUM(D58:D65)/2</f>
        <v>0</v>
      </c>
      <c r="E75" s="91">
        <f>SUM(E58:E65)/2</f>
        <v>265.5</v>
      </c>
      <c r="F75" s="89">
        <f>SUM(F58:F65)/2</f>
        <v>0</v>
      </c>
      <c r="G75" s="90">
        <f>SUM(G58:G65)/2</f>
        <v>0</v>
      </c>
      <c r="H75" s="90">
        <f>SUM(H58:H65)/2</f>
        <v>0</v>
      </c>
      <c r="I75" s="91">
        <f>SUM(I58:I65)/2</f>
        <v>0</v>
      </c>
      <c r="J75" s="89">
        <f>SUM(J58:J65)/2</f>
        <v>0</v>
      </c>
      <c r="K75" s="90">
        <f>SUM(K58:K65)/2</f>
        <v>4</v>
      </c>
      <c r="L75" s="90">
        <f>SUM(L58:L65)/2</f>
        <v>2</v>
      </c>
      <c r="M75" s="91">
        <f>SUM(M58:M65)/2</f>
        <v>6</v>
      </c>
      <c r="N75" s="89">
        <f>SUM(N58:N65)/2</f>
        <v>0.5</v>
      </c>
      <c r="O75" s="90">
        <f>SUM(O58:O65)/2</f>
        <v>0</v>
      </c>
      <c r="P75" s="90">
        <f>SUM(P58:P65)/2</f>
        <v>10.5</v>
      </c>
      <c r="Q75" s="91">
        <f>SUM(Q58:Q65)/2</f>
        <v>11</v>
      </c>
      <c r="R75" s="133">
        <f>SUM(R58:R65)/2</f>
        <v>282.5</v>
      </c>
    </row>
    <row r="76" spans="1:18" ht="14" thickBot="1" x14ac:dyDescent="0.2">
      <c r="A76" s="261"/>
      <c r="B76" s="92"/>
      <c r="C76" s="93"/>
      <c r="D76" s="93"/>
      <c r="E76" s="94"/>
      <c r="F76" s="92"/>
      <c r="G76" s="93"/>
      <c r="H76" s="93"/>
      <c r="I76" s="94"/>
      <c r="J76" s="92"/>
      <c r="K76" s="93"/>
      <c r="L76" s="93"/>
      <c r="M76" s="94"/>
      <c r="N76" s="92"/>
      <c r="O76" s="93"/>
      <c r="P76" s="93"/>
      <c r="Q76" s="94"/>
      <c r="R76" s="95"/>
    </row>
    <row r="77" spans="1:18" x14ac:dyDescent="0.15">
      <c r="A77" s="284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96"/>
    </row>
    <row r="78" spans="1:18" ht="14" thickBot="1" x14ac:dyDescent="0.2">
      <c r="A78" s="28"/>
      <c r="B78" s="97" t="str">
        <f>Upland_Glenmore!B78</f>
        <v>Wednesday 2 March 2016</v>
      </c>
      <c r="C78" s="96"/>
      <c r="D78" s="98"/>
      <c r="E78" s="96"/>
      <c r="F78" s="96"/>
      <c r="G78" s="96"/>
      <c r="H78" s="96"/>
      <c r="I78" s="96"/>
      <c r="J78" s="96"/>
      <c r="K78" s="96"/>
      <c r="L78" s="96"/>
      <c r="M78" s="97" t="str">
        <f>'cycle (2)'!B6</f>
        <v>Fine and Dry</v>
      </c>
      <c r="N78" s="96"/>
      <c r="O78" s="96"/>
      <c r="P78" s="96"/>
      <c r="Q78" s="96"/>
      <c r="R78" s="96"/>
    </row>
    <row r="79" spans="1:18" x14ac:dyDescent="0.15">
      <c r="A79" s="39"/>
      <c r="B79" s="102" t="s">
        <v>2</v>
      </c>
      <c r="C79" s="103"/>
      <c r="D79" s="103"/>
      <c r="E79" s="104"/>
      <c r="F79" s="102" t="s">
        <v>3</v>
      </c>
      <c r="G79" s="103"/>
      <c r="H79" s="103"/>
      <c r="I79" s="104"/>
      <c r="J79" s="102" t="s">
        <v>4</v>
      </c>
      <c r="K79" s="103"/>
      <c r="L79" s="103"/>
      <c r="M79" s="104"/>
      <c r="N79" s="102" t="s">
        <v>5</v>
      </c>
      <c r="O79" s="103"/>
      <c r="P79" s="103"/>
      <c r="Q79" s="104"/>
      <c r="R79" s="135" t="s">
        <v>35</v>
      </c>
    </row>
    <row r="80" spans="1:18" s="264" customFormat="1" ht="14" thickBot="1" x14ac:dyDescent="0.2">
      <c r="A80" s="42"/>
      <c r="B80" s="283"/>
      <c r="C80" s="109" t="str">
        <f>C55</f>
        <v>Hutt Rd</v>
      </c>
      <c r="D80" s="282"/>
      <c r="E80" s="281"/>
      <c r="F80" s="283"/>
      <c r="G80" s="109" t="str">
        <f>G55</f>
        <v>XXXX</v>
      </c>
      <c r="H80" s="282"/>
      <c r="I80" s="281"/>
      <c r="J80" s="283"/>
      <c r="K80" s="109" t="str">
        <f>K55</f>
        <v>Tinakori</v>
      </c>
      <c r="L80" s="282"/>
      <c r="M80" s="281"/>
      <c r="N80" s="109" t="str">
        <f>N55</f>
        <v>Thorndon Quay</v>
      </c>
      <c r="O80" s="265"/>
      <c r="P80" s="282"/>
      <c r="Q80" s="281"/>
      <c r="R80" s="266"/>
    </row>
    <row r="81" spans="1:18" s="48" customFormat="1" ht="11" x14ac:dyDescent="0.15">
      <c r="A81" s="45"/>
      <c r="B81" s="116" t="s">
        <v>6</v>
      </c>
      <c r="C81" s="117" t="s">
        <v>7</v>
      </c>
      <c r="D81" s="117" t="s">
        <v>8</v>
      </c>
      <c r="E81" s="118" t="s">
        <v>9</v>
      </c>
      <c r="F81" s="116" t="s">
        <v>6</v>
      </c>
      <c r="G81" s="117" t="s">
        <v>7</v>
      </c>
      <c r="H81" s="117" t="s">
        <v>8</v>
      </c>
      <c r="I81" s="118" t="s">
        <v>9</v>
      </c>
      <c r="J81" s="116" t="s">
        <v>6</v>
      </c>
      <c r="K81" s="117" t="s">
        <v>7</v>
      </c>
      <c r="L81" s="117" t="s">
        <v>8</v>
      </c>
      <c r="M81" s="118" t="s">
        <v>9</v>
      </c>
      <c r="N81" s="116" t="s">
        <v>6</v>
      </c>
      <c r="O81" s="117" t="s">
        <v>7</v>
      </c>
      <c r="P81" s="117" t="s">
        <v>8</v>
      </c>
      <c r="Q81" s="118" t="s">
        <v>9</v>
      </c>
      <c r="R81" s="138"/>
    </row>
    <row r="82" spans="1:18" s="264" customFormat="1" x14ac:dyDescent="0.15">
      <c r="A82" s="42"/>
      <c r="B82" s="123"/>
      <c r="C82" s="124"/>
      <c r="D82" s="124"/>
      <c r="E82" s="125"/>
      <c r="F82" s="123"/>
      <c r="G82" s="124"/>
      <c r="H82" s="124"/>
      <c r="I82" s="125"/>
      <c r="J82" s="123"/>
      <c r="K82" s="124"/>
      <c r="L82" s="124"/>
      <c r="M82" s="125"/>
      <c r="N82" s="123"/>
      <c r="O82" s="124"/>
      <c r="P82" s="124"/>
      <c r="Q82" s="279"/>
      <c r="R82" s="270"/>
    </row>
    <row r="83" spans="1:18" s="264" customFormat="1" x14ac:dyDescent="0.15">
      <c r="A83" s="278" t="s">
        <v>158</v>
      </c>
      <c r="B83" s="277">
        <v>34</v>
      </c>
      <c r="C83" s="276">
        <v>6</v>
      </c>
      <c r="D83" s="276"/>
      <c r="E83" s="275">
        <f>SUM(B83:D83)</f>
        <v>40</v>
      </c>
      <c r="F83" s="277"/>
      <c r="G83" s="276"/>
      <c r="H83" s="276"/>
      <c r="I83" s="275">
        <f>SUM(F83:H83)</f>
        <v>0</v>
      </c>
      <c r="J83" s="277"/>
      <c r="K83" s="277"/>
      <c r="L83" s="276"/>
      <c r="M83" s="275">
        <f>SUM(J83:L83)</f>
        <v>0</v>
      </c>
      <c r="N83" s="277"/>
      <c r="O83" s="276"/>
      <c r="P83" s="276"/>
      <c r="Q83" s="275">
        <f>SUM(N83:P83)</f>
        <v>0</v>
      </c>
      <c r="R83" s="274">
        <f>E83+M83+Q83</f>
        <v>40</v>
      </c>
    </row>
    <row r="84" spans="1:18" s="264" customFormat="1" x14ac:dyDescent="0.15">
      <c r="A84" s="278" t="s">
        <v>157</v>
      </c>
      <c r="B84" s="277">
        <v>50</v>
      </c>
      <c r="C84" s="276"/>
      <c r="D84" s="276"/>
      <c r="E84" s="275">
        <f>SUM(B84:D84)</f>
        <v>50</v>
      </c>
      <c r="F84" s="277"/>
      <c r="G84" s="276"/>
      <c r="H84" s="276"/>
      <c r="I84" s="275">
        <f>SUM(F84:H84)</f>
        <v>0</v>
      </c>
      <c r="J84" s="277"/>
      <c r="K84" s="277">
        <v>9</v>
      </c>
      <c r="L84" s="276">
        <v>4</v>
      </c>
      <c r="M84" s="275">
        <f>SUM(J84:L84)</f>
        <v>13</v>
      </c>
      <c r="N84" s="277"/>
      <c r="O84" s="276"/>
      <c r="P84" s="276">
        <v>5</v>
      </c>
      <c r="Q84" s="275">
        <f>SUM(N84:P84)</f>
        <v>5</v>
      </c>
      <c r="R84" s="274">
        <f>E84+M84+Q84</f>
        <v>68</v>
      </c>
    </row>
    <row r="85" spans="1:18" s="264" customFormat="1" x14ac:dyDescent="0.15">
      <c r="A85" s="278" t="s">
        <v>156</v>
      </c>
      <c r="B85" s="277">
        <v>83</v>
      </c>
      <c r="C85" s="276">
        <v>3</v>
      </c>
      <c r="D85" s="276"/>
      <c r="E85" s="275">
        <f>SUM(B85:D85)</f>
        <v>86</v>
      </c>
      <c r="F85" s="277"/>
      <c r="G85" s="276"/>
      <c r="H85" s="276"/>
      <c r="I85" s="275">
        <f>SUM(F85:H85)</f>
        <v>0</v>
      </c>
      <c r="J85" s="277"/>
      <c r="K85" s="277">
        <v>4</v>
      </c>
      <c r="L85" s="276">
        <v>3</v>
      </c>
      <c r="M85" s="275">
        <f>SUM(J85:L85)</f>
        <v>7</v>
      </c>
      <c r="N85" s="277"/>
      <c r="O85" s="276"/>
      <c r="P85" s="276">
        <v>2</v>
      </c>
      <c r="Q85" s="275">
        <f>SUM(N85:P85)</f>
        <v>2</v>
      </c>
      <c r="R85" s="274">
        <f>E85+M85+Q85</f>
        <v>95</v>
      </c>
    </row>
    <row r="86" spans="1:18" s="264" customFormat="1" x14ac:dyDescent="0.15">
      <c r="A86" s="278" t="s">
        <v>155</v>
      </c>
      <c r="B86" s="277">
        <v>100</v>
      </c>
      <c r="C86" s="276">
        <v>2</v>
      </c>
      <c r="D86" s="276"/>
      <c r="E86" s="275">
        <f>SUM(B86:D86)</f>
        <v>102</v>
      </c>
      <c r="F86" s="277"/>
      <c r="G86" s="276"/>
      <c r="H86" s="276"/>
      <c r="I86" s="275">
        <f>SUM(F86:H86)</f>
        <v>0</v>
      </c>
      <c r="J86" s="277"/>
      <c r="K86" s="277">
        <v>1</v>
      </c>
      <c r="L86" s="276"/>
      <c r="M86" s="275">
        <f>SUM(J86:L86)</f>
        <v>1</v>
      </c>
      <c r="N86" s="277"/>
      <c r="O86" s="276"/>
      <c r="P86" s="276">
        <v>5</v>
      </c>
      <c r="Q86" s="275">
        <f>SUM(N86:P86)</f>
        <v>5</v>
      </c>
      <c r="R86" s="274">
        <f>E86+M86+Q86</f>
        <v>108</v>
      </c>
    </row>
    <row r="87" spans="1:18" s="264" customFormat="1" x14ac:dyDescent="0.15">
      <c r="A87" s="278" t="s">
        <v>154</v>
      </c>
      <c r="B87" s="277">
        <v>91</v>
      </c>
      <c r="C87" s="276">
        <v>2</v>
      </c>
      <c r="D87" s="276"/>
      <c r="E87" s="275">
        <f>SUM(B87:D87)</f>
        <v>93</v>
      </c>
      <c r="F87" s="277"/>
      <c r="G87" s="276"/>
      <c r="H87" s="276"/>
      <c r="I87" s="275">
        <f>SUM(F87:H87)</f>
        <v>0</v>
      </c>
      <c r="J87" s="277"/>
      <c r="K87" s="277">
        <v>1</v>
      </c>
      <c r="L87" s="276">
        <v>1</v>
      </c>
      <c r="M87" s="275">
        <f>SUM(J87:L87)</f>
        <v>2</v>
      </c>
      <c r="N87" s="277"/>
      <c r="O87" s="276"/>
      <c r="P87" s="276"/>
      <c r="Q87" s="275">
        <f>SUM(N87:P87)</f>
        <v>0</v>
      </c>
      <c r="R87" s="274">
        <f>E87+M87+Q87</f>
        <v>95</v>
      </c>
    </row>
    <row r="88" spans="1:18" s="264" customFormat="1" x14ac:dyDescent="0.15">
      <c r="A88" s="278" t="s">
        <v>153</v>
      </c>
      <c r="B88" s="277">
        <v>84</v>
      </c>
      <c r="C88" s="276">
        <v>1</v>
      </c>
      <c r="D88" s="276"/>
      <c r="E88" s="275">
        <f>SUM(B88:D88)</f>
        <v>85</v>
      </c>
      <c r="F88" s="277"/>
      <c r="G88" s="276"/>
      <c r="H88" s="276"/>
      <c r="I88" s="275">
        <f>SUM(F88:H88)</f>
        <v>0</v>
      </c>
      <c r="J88" s="277"/>
      <c r="K88" s="277">
        <v>2</v>
      </c>
      <c r="L88" s="276">
        <v>1</v>
      </c>
      <c r="M88" s="275">
        <f>SUM(J88:L88)</f>
        <v>3</v>
      </c>
      <c r="N88" s="277"/>
      <c r="O88" s="276"/>
      <c r="P88" s="276">
        <v>2</v>
      </c>
      <c r="Q88" s="275">
        <f>SUM(N88:P88)</f>
        <v>2</v>
      </c>
      <c r="R88" s="274">
        <f>E88+M88+Q88</f>
        <v>90</v>
      </c>
    </row>
    <row r="89" spans="1:18" s="264" customFormat="1" x14ac:dyDescent="0.15">
      <c r="A89" s="278" t="s">
        <v>152</v>
      </c>
      <c r="B89" s="277">
        <v>55</v>
      </c>
      <c r="C89" s="276">
        <v>4</v>
      </c>
      <c r="D89" s="276"/>
      <c r="E89" s="275">
        <f>SUM(B89:D89)</f>
        <v>59</v>
      </c>
      <c r="F89" s="277"/>
      <c r="G89" s="276"/>
      <c r="H89" s="276"/>
      <c r="I89" s="275">
        <f>SUM(F89:H89)</f>
        <v>0</v>
      </c>
      <c r="J89" s="277"/>
      <c r="K89" s="277">
        <v>1</v>
      </c>
      <c r="L89" s="276"/>
      <c r="M89" s="275">
        <f>SUM(J89:L89)</f>
        <v>1</v>
      </c>
      <c r="N89" s="277"/>
      <c r="O89" s="276"/>
      <c r="P89" s="276"/>
      <c r="Q89" s="275">
        <f>SUM(N89:P89)</f>
        <v>0</v>
      </c>
      <c r="R89" s="274">
        <f>E89+M89+Q89</f>
        <v>60</v>
      </c>
    </row>
    <row r="90" spans="1:18" s="264" customFormat="1" ht="14" thickBot="1" x14ac:dyDescent="0.2">
      <c r="A90" s="278" t="s">
        <v>151</v>
      </c>
      <c r="B90" s="277">
        <v>29</v>
      </c>
      <c r="C90" s="276">
        <v>1</v>
      </c>
      <c r="D90" s="276"/>
      <c r="E90" s="275">
        <f>SUM(B90:D90)</f>
        <v>30</v>
      </c>
      <c r="F90" s="277"/>
      <c r="G90" s="276"/>
      <c r="H90" s="276"/>
      <c r="I90" s="275">
        <f>SUM(F90:H90)</f>
        <v>0</v>
      </c>
      <c r="J90" s="277"/>
      <c r="K90" s="277"/>
      <c r="L90" s="276"/>
      <c r="M90" s="275">
        <f>SUM(J90:L90)</f>
        <v>0</v>
      </c>
      <c r="N90" s="277"/>
      <c r="O90" s="276"/>
      <c r="P90" s="276">
        <v>1</v>
      </c>
      <c r="Q90" s="275">
        <f>SUM(N90:P90)</f>
        <v>1</v>
      </c>
      <c r="R90" s="274">
        <f>E90+M90+Q90</f>
        <v>31</v>
      </c>
    </row>
    <row r="91" spans="1:18" s="264" customFormat="1" ht="14" hidden="1" thickBot="1" x14ac:dyDescent="0.2">
      <c r="A91" s="262"/>
      <c r="B91" s="273"/>
      <c r="C91" s="272"/>
      <c r="D91" s="272"/>
      <c r="E91" s="271"/>
      <c r="F91" s="273"/>
      <c r="G91" s="272"/>
      <c r="H91" s="272"/>
      <c r="I91" s="271"/>
      <c r="J91" s="273"/>
      <c r="K91" s="272"/>
      <c r="L91" s="272"/>
      <c r="M91" s="271"/>
      <c r="N91" s="273"/>
      <c r="O91" s="272"/>
      <c r="P91" s="272"/>
      <c r="Q91" s="271"/>
      <c r="R91" s="266"/>
    </row>
    <row r="92" spans="1:18" s="264" customFormat="1" ht="14" hidden="1" thickBot="1" x14ac:dyDescent="0.2">
      <c r="A92" s="262" t="s">
        <v>219</v>
      </c>
      <c r="B92" s="273">
        <f>SUM(B83:B90)</f>
        <v>526</v>
      </c>
      <c r="C92" s="272">
        <f>SUM(C83:C90)</f>
        <v>19</v>
      </c>
      <c r="D92" s="272">
        <f>SUM(D83:D86)</f>
        <v>0</v>
      </c>
      <c r="E92" s="271">
        <f>SUM(E83:E86)</f>
        <v>278</v>
      </c>
      <c r="F92" s="273">
        <f>SUM(F83:F86)</f>
        <v>0</v>
      </c>
      <c r="G92" s="272">
        <f>SUM(G83:G86)</f>
        <v>0</v>
      </c>
      <c r="H92" s="272">
        <f>SUM(H83:H86)</f>
        <v>0</v>
      </c>
      <c r="I92" s="271">
        <f>SUM(I83:I86)</f>
        <v>0</v>
      </c>
      <c r="J92" s="273">
        <f>SUM(J83:J86)</f>
        <v>0</v>
      </c>
      <c r="K92" s="272">
        <f>SUM(K83:K89)</f>
        <v>18</v>
      </c>
      <c r="L92" s="272">
        <f>SUM(L83:L86)</f>
        <v>7</v>
      </c>
      <c r="M92" s="271">
        <f>SUM(M83:M86)</f>
        <v>21</v>
      </c>
      <c r="N92" s="273">
        <f>SUM(N83:N86)</f>
        <v>0</v>
      </c>
      <c r="O92" s="272">
        <f>SUM(O83:O86)</f>
        <v>0</v>
      </c>
      <c r="P92" s="272">
        <f>SUM(P83:P86)</f>
        <v>12</v>
      </c>
      <c r="Q92" s="271">
        <f>SUM(Q83:Q86)</f>
        <v>12</v>
      </c>
      <c r="R92" s="265">
        <f>SUM(R83:R86)</f>
        <v>311</v>
      </c>
    </row>
    <row r="93" spans="1:18" s="264" customFormat="1" ht="14" hidden="1" thickBot="1" x14ac:dyDescent="0.2">
      <c r="A93" s="262" t="s">
        <v>218</v>
      </c>
      <c r="B93" s="273">
        <f>SUM(B84:B87)</f>
        <v>324</v>
      </c>
      <c r="C93" s="272">
        <f>SUM(C84:C87)</f>
        <v>7</v>
      </c>
      <c r="D93" s="272">
        <f>SUM(D84:D87)</f>
        <v>0</v>
      </c>
      <c r="E93" s="271">
        <f>SUM(E84:E87)</f>
        <v>331</v>
      </c>
      <c r="F93" s="273">
        <f>SUM(F84:F87)</f>
        <v>0</v>
      </c>
      <c r="G93" s="272">
        <f>SUM(G84:G87)</f>
        <v>0</v>
      </c>
      <c r="H93" s="272">
        <f>SUM(H84:H87)</f>
        <v>0</v>
      </c>
      <c r="I93" s="271">
        <f>SUM(I84:I87)</f>
        <v>0</v>
      </c>
      <c r="J93" s="273">
        <f>SUM(J84:J87)</f>
        <v>0</v>
      </c>
      <c r="K93" s="272">
        <f>SUM(K84:K89)</f>
        <v>18</v>
      </c>
      <c r="L93" s="272">
        <f>SUM(L84:L87)</f>
        <v>8</v>
      </c>
      <c r="M93" s="271">
        <f>SUM(M84:M87)</f>
        <v>23</v>
      </c>
      <c r="N93" s="273">
        <f>SUM(N84:N87)</f>
        <v>0</v>
      </c>
      <c r="O93" s="272">
        <f>SUM(O84:O87)</f>
        <v>0</v>
      </c>
      <c r="P93" s="272">
        <f>SUM(P84:P87)</f>
        <v>12</v>
      </c>
      <c r="Q93" s="271">
        <f>SUM(Q84:Q87)</f>
        <v>12</v>
      </c>
      <c r="R93" s="265">
        <f>SUM(R84:R87)</f>
        <v>366</v>
      </c>
    </row>
    <row r="94" spans="1:18" s="264" customFormat="1" ht="14" hidden="1" thickBot="1" x14ac:dyDescent="0.2">
      <c r="A94" s="262" t="s">
        <v>217</v>
      </c>
      <c r="B94" s="273">
        <f>SUM(B85:B88)</f>
        <v>358</v>
      </c>
      <c r="C94" s="272">
        <f>SUM(C85:C88)</f>
        <v>8</v>
      </c>
      <c r="D94" s="272">
        <f>SUM(D85:D88)</f>
        <v>0</v>
      </c>
      <c r="E94" s="271">
        <f>SUM(E85:E88)</f>
        <v>366</v>
      </c>
      <c r="F94" s="273">
        <f>SUM(F85:F88)</f>
        <v>0</v>
      </c>
      <c r="G94" s="272">
        <f>SUM(G85:G88)</f>
        <v>0</v>
      </c>
      <c r="H94" s="272">
        <f>SUM(H85:H88)</f>
        <v>0</v>
      </c>
      <c r="I94" s="271">
        <f>SUM(I85:I88)</f>
        <v>0</v>
      </c>
      <c r="J94" s="273">
        <f>SUM(J85:J88)</f>
        <v>0</v>
      </c>
      <c r="K94" s="272">
        <f>SUM(K85:K88)</f>
        <v>8</v>
      </c>
      <c r="L94" s="272">
        <f>SUM(L85:L88)</f>
        <v>5</v>
      </c>
      <c r="M94" s="271">
        <f>SUM(M85:M88)</f>
        <v>13</v>
      </c>
      <c r="N94" s="273">
        <f>SUM(N85:N88)</f>
        <v>0</v>
      </c>
      <c r="O94" s="272">
        <f>SUM(O85:O88)</f>
        <v>0</v>
      </c>
      <c r="P94" s="272">
        <f>SUM(P85:P88)</f>
        <v>9</v>
      </c>
      <c r="Q94" s="271">
        <f>SUM(Q85:Q88)</f>
        <v>9</v>
      </c>
      <c r="R94" s="265">
        <f>SUM(R85:R88)</f>
        <v>388</v>
      </c>
    </row>
    <row r="95" spans="1:18" s="264" customFormat="1" ht="14" hidden="1" thickBot="1" x14ac:dyDescent="0.2">
      <c r="A95" s="262" t="s">
        <v>216</v>
      </c>
      <c r="B95" s="273">
        <f>SUM(B86:B89)</f>
        <v>330</v>
      </c>
      <c r="C95" s="272">
        <f>SUM(C86:C89)</f>
        <v>9</v>
      </c>
      <c r="D95" s="272">
        <f>SUM(D86:D89)</f>
        <v>0</v>
      </c>
      <c r="E95" s="271">
        <f>SUM(E86:E89)</f>
        <v>339</v>
      </c>
      <c r="F95" s="273">
        <f>SUM(F86:F89)</f>
        <v>0</v>
      </c>
      <c r="G95" s="272">
        <f>SUM(G86:G89)</f>
        <v>0</v>
      </c>
      <c r="H95" s="272">
        <f>SUM(H86:H89)</f>
        <v>0</v>
      </c>
      <c r="I95" s="271">
        <f>SUM(I86:I89)</f>
        <v>0</v>
      </c>
      <c r="J95" s="273">
        <f>SUM(J86:J89)</f>
        <v>0</v>
      </c>
      <c r="K95" s="272">
        <f>SUM(K86:K89)</f>
        <v>5</v>
      </c>
      <c r="L95" s="272">
        <f>SUM(L86:L89)</f>
        <v>2</v>
      </c>
      <c r="M95" s="271">
        <f>SUM(M86:M89)</f>
        <v>7</v>
      </c>
      <c r="N95" s="273">
        <f>SUM(N86:N89)</f>
        <v>0</v>
      </c>
      <c r="O95" s="272">
        <f>SUM(O86:O89)</f>
        <v>0</v>
      </c>
      <c r="P95" s="272">
        <f>SUM(P86:P89)</f>
        <v>7</v>
      </c>
      <c r="Q95" s="271">
        <f>SUM(Q86:Q89)</f>
        <v>7</v>
      </c>
      <c r="R95" s="265">
        <f>SUM(R86:R89)</f>
        <v>353</v>
      </c>
    </row>
    <row r="96" spans="1:18" s="264" customFormat="1" ht="14" hidden="1" thickBot="1" x14ac:dyDescent="0.2">
      <c r="A96" s="261" t="s">
        <v>215</v>
      </c>
      <c r="B96" s="269">
        <f>SUM(B87:B90)</f>
        <v>259</v>
      </c>
      <c r="C96" s="268">
        <f>SUM(C87:C90)</f>
        <v>8</v>
      </c>
      <c r="D96" s="268">
        <f>SUM(D87:D90)</f>
        <v>0</v>
      </c>
      <c r="E96" s="267">
        <f>SUM(E87:E90)</f>
        <v>267</v>
      </c>
      <c r="F96" s="269">
        <f>SUM(F87:F90)</f>
        <v>0</v>
      </c>
      <c r="G96" s="268">
        <f>SUM(G87:G90)</f>
        <v>0</v>
      </c>
      <c r="H96" s="268">
        <f>SUM(H87:H90)</f>
        <v>0</v>
      </c>
      <c r="I96" s="267">
        <f>SUM(I87:I90)</f>
        <v>0</v>
      </c>
      <c r="J96" s="269">
        <f>SUM(J87:J90)</f>
        <v>0</v>
      </c>
      <c r="K96" s="268">
        <f>SUM(K87:K90)</f>
        <v>4</v>
      </c>
      <c r="L96" s="268">
        <f>SUM(L87:L90)</f>
        <v>2</v>
      </c>
      <c r="M96" s="267">
        <f>SUM(M87:M90)</f>
        <v>6</v>
      </c>
      <c r="N96" s="269">
        <f>SUM(N87:N90)</f>
        <v>0</v>
      </c>
      <c r="O96" s="268">
        <f>SUM(O87:O90)</f>
        <v>0</v>
      </c>
      <c r="P96" s="268">
        <f>SUM(P87:P90)</f>
        <v>3</v>
      </c>
      <c r="Q96" s="267">
        <f>SUM(Q87:Q90)</f>
        <v>3</v>
      </c>
      <c r="R96" s="265">
        <f>SUM(R87:R90)</f>
        <v>276</v>
      </c>
    </row>
    <row r="97" spans="1:18" x14ac:dyDescent="0.15">
      <c r="A97" s="263"/>
      <c r="B97" s="86"/>
      <c r="C97" s="87"/>
      <c r="D97" s="87"/>
      <c r="E97" s="88"/>
      <c r="F97" s="86"/>
      <c r="G97" s="87"/>
      <c r="H97" s="87"/>
      <c r="I97" s="88"/>
      <c r="J97" s="86"/>
      <c r="K97" s="87"/>
      <c r="L97" s="87"/>
      <c r="M97" s="88"/>
      <c r="N97" s="86"/>
      <c r="O97" s="87"/>
      <c r="P97" s="87"/>
      <c r="Q97" s="88"/>
      <c r="R97" s="135"/>
    </row>
    <row r="98" spans="1:18" x14ac:dyDescent="0.15">
      <c r="A98" s="262" t="s">
        <v>214</v>
      </c>
      <c r="B98" s="89">
        <f>SUM(B83:B90)</f>
        <v>526</v>
      </c>
      <c r="C98" s="90">
        <f>SUM(C83:C90)</f>
        <v>19</v>
      </c>
      <c r="D98" s="90">
        <f>SUM(D83:D90)</f>
        <v>0</v>
      </c>
      <c r="E98" s="91">
        <f>SUM(E83:E90)</f>
        <v>545</v>
      </c>
      <c r="F98" s="89">
        <f>SUM(F83:F90)</f>
        <v>0</v>
      </c>
      <c r="G98" s="90">
        <f>SUM(G83:G90)</f>
        <v>0</v>
      </c>
      <c r="H98" s="90">
        <f>SUM(H83:H90)</f>
        <v>0</v>
      </c>
      <c r="I98" s="91">
        <f>SUM(I83:I90)</f>
        <v>0</v>
      </c>
      <c r="J98" s="89">
        <f>SUM(J83:J90)</f>
        <v>0</v>
      </c>
      <c r="K98" s="90">
        <f>SUM(K83:K90)</f>
        <v>18</v>
      </c>
      <c r="L98" s="90">
        <f>SUM(L83:L90)</f>
        <v>9</v>
      </c>
      <c r="M98" s="91">
        <f>SUM(M83:M90)</f>
        <v>27</v>
      </c>
      <c r="N98" s="89">
        <f>SUM(N83:N90)</f>
        <v>0</v>
      </c>
      <c r="O98" s="90">
        <f>SUM(O83:O90)</f>
        <v>0</v>
      </c>
      <c r="P98" s="90">
        <f>SUM(P83:P90)</f>
        <v>15</v>
      </c>
      <c r="Q98" s="91">
        <f>SUM(Q83:Q90)</f>
        <v>15</v>
      </c>
      <c r="R98" s="133">
        <f>SUM(R83:R90)</f>
        <v>587</v>
      </c>
    </row>
    <row r="99" spans="1:18" x14ac:dyDescent="0.15">
      <c r="A99" s="262" t="s">
        <v>10</v>
      </c>
      <c r="B99" s="89">
        <f>MAX(B92:B96)</f>
        <v>526</v>
      </c>
      <c r="C99" s="90">
        <f>MAX(C92:C96)</f>
        <v>19</v>
      </c>
      <c r="D99" s="90">
        <f>MAX(D92:D96)</f>
        <v>0</v>
      </c>
      <c r="E99" s="91">
        <f>MAX(E92:E96)</f>
        <v>366</v>
      </c>
      <c r="F99" s="89">
        <f>MAX(F92:F96)</f>
        <v>0</v>
      </c>
      <c r="G99" s="90">
        <f>MAX(G92:G96)</f>
        <v>0</v>
      </c>
      <c r="H99" s="90">
        <f>MAX(H92:H96)</f>
        <v>0</v>
      </c>
      <c r="I99" s="91">
        <f>MAX(I92:I96)</f>
        <v>0</v>
      </c>
      <c r="J99" s="89">
        <f>MAX(J92:J96)</f>
        <v>0</v>
      </c>
      <c r="K99" s="90">
        <f>MAX(K92:K96)</f>
        <v>18</v>
      </c>
      <c r="L99" s="90">
        <f>MAX(L92:L96)</f>
        <v>8</v>
      </c>
      <c r="M99" s="91">
        <f>MAX(M92:M96)</f>
        <v>23</v>
      </c>
      <c r="N99" s="89">
        <f>MAX(N92:N96)</f>
        <v>0</v>
      </c>
      <c r="O99" s="90">
        <f>MAX(O92:O96)</f>
        <v>0</v>
      </c>
      <c r="P99" s="90">
        <f>MAX(P92:P96)</f>
        <v>12</v>
      </c>
      <c r="Q99" s="91">
        <f>MAX(Q92:Q96)</f>
        <v>12</v>
      </c>
      <c r="R99" s="133">
        <f>MAX(R92:R96)</f>
        <v>388</v>
      </c>
    </row>
    <row r="100" spans="1:18" x14ac:dyDescent="0.15">
      <c r="A100" s="262" t="s">
        <v>11</v>
      </c>
      <c r="B100" s="89">
        <f>SUM(B83:B90)/2</f>
        <v>263</v>
      </c>
      <c r="C100" s="90">
        <f>SUM(C83:C90)/2</f>
        <v>9.5</v>
      </c>
      <c r="D100" s="90">
        <f>SUM(D83:D90)/2</f>
        <v>0</v>
      </c>
      <c r="E100" s="91">
        <f>SUM(E83:E90)/2</f>
        <v>272.5</v>
      </c>
      <c r="F100" s="89">
        <f>SUM(F83:F90)/2</f>
        <v>0</v>
      </c>
      <c r="G100" s="90">
        <f>SUM(G83:G90)/2</f>
        <v>0</v>
      </c>
      <c r="H100" s="90">
        <f>SUM(H83:H90)/2</f>
        <v>0</v>
      </c>
      <c r="I100" s="91">
        <f>SUM(I83:I90)/2</f>
        <v>0</v>
      </c>
      <c r="J100" s="89">
        <f>SUM(J83:J90)/2</f>
        <v>0</v>
      </c>
      <c r="K100" s="90">
        <f>SUM(K83:K90)/2</f>
        <v>9</v>
      </c>
      <c r="L100" s="90">
        <f>SUM(L83:L90)/2</f>
        <v>4.5</v>
      </c>
      <c r="M100" s="91">
        <f>SUM(M83:M90)/2</f>
        <v>13.5</v>
      </c>
      <c r="N100" s="89">
        <f>SUM(N83:N90)/2</f>
        <v>0</v>
      </c>
      <c r="O100" s="90">
        <f>SUM(O83:O90)/2</f>
        <v>0</v>
      </c>
      <c r="P100" s="90">
        <f>SUM(P83:P90)/2</f>
        <v>7.5</v>
      </c>
      <c r="Q100" s="91">
        <f>SUM(Q83:Q90)/2</f>
        <v>7.5</v>
      </c>
      <c r="R100" s="133">
        <f>SUM(R83:R90)/2</f>
        <v>293.5</v>
      </c>
    </row>
    <row r="101" spans="1:18" ht="14" thickBot="1" x14ac:dyDescent="0.2">
      <c r="A101" s="261"/>
      <c r="B101" s="92"/>
      <c r="C101" s="93"/>
      <c r="D101" s="93"/>
      <c r="E101" s="94"/>
      <c r="F101" s="92"/>
      <c r="G101" s="93"/>
      <c r="H101" s="93"/>
      <c r="I101" s="94"/>
      <c r="J101" s="92"/>
      <c r="K101" s="93"/>
      <c r="L101" s="93"/>
      <c r="M101" s="94"/>
      <c r="N101" s="92"/>
      <c r="O101" s="93"/>
      <c r="P101" s="93"/>
      <c r="Q101" s="94"/>
      <c r="R101" s="95"/>
    </row>
    <row r="102" spans="1:18" x14ac:dyDescent="0.15">
      <c r="A102" s="284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96"/>
    </row>
    <row r="103" spans="1:18" ht="14" thickBot="1" x14ac:dyDescent="0.2">
      <c r="A103" s="28"/>
      <c r="B103" s="97" t="str">
        <f>Upland_Glenmore!B103</f>
        <v>Thursday 3 March 2016</v>
      </c>
      <c r="C103" s="96"/>
      <c r="D103" s="98"/>
      <c r="E103" s="96"/>
      <c r="F103" s="96"/>
      <c r="G103" s="96"/>
      <c r="H103" s="96"/>
      <c r="I103" s="96"/>
      <c r="J103" s="96"/>
      <c r="K103" s="96"/>
      <c r="L103" s="96"/>
      <c r="M103" s="97" t="str">
        <f>'cycle (2)'!B7</f>
        <v>Fine and Dry</v>
      </c>
      <c r="N103" s="96"/>
      <c r="O103" s="96"/>
      <c r="P103" s="96"/>
      <c r="Q103" s="96"/>
      <c r="R103" s="96"/>
    </row>
    <row r="104" spans="1:18" x14ac:dyDescent="0.15">
      <c r="A104" s="39"/>
      <c r="B104" s="102" t="s">
        <v>2</v>
      </c>
      <c r="C104" s="103"/>
      <c r="D104" s="103"/>
      <c r="E104" s="104"/>
      <c r="F104" s="102" t="s">
        <v>3</v>
      </c>
      <c r="G104" s="103"/>
      <c r="H104" s="103"/>
      <c r="I104" s="104"/>
      <c r="J104" s="102" t="s">
        <v>4</v>
      </c>
      <c r="K104" s="103"/>
      <c r="L104" s="103"/>
      <c r="M104" s="104"/>
      <c r="N104" s="102" t="s">
        <v>5</v>
      </c>
      <c r="O104" s="103"/>
      <c r="P104" s="103"/>
      <c r="Q104" s="104"/>
      <c r="R104" s="135" t="s">
        <v>35</v>
      </c>
    </row>
    <row r="105" spans="1:18" s="264" customFormat="1" ht="14" thickBot="1" x14ac:dyDescent="0.2">
      <c r="A105" s="42"/>
      <c r="B105" s="283"/>
      <c r="C105" s="109" t="str">
        <f>C80</f>
        <v>Hutt Rd</v>
      </c>
      <c r="D105" s="282"/>
      <c r="E105" s="281"/>
      <c r="F105" s="283"/>
      <c r="G105" s="109" t="str">
        <f>G80</f>
        <v>XXXX</v>
      </c>
      <c r="H105" s="282"/>
      <c r="I105" s="281"/>
      <c r="J105" s="283"/>
      <c r="K105" s="109" t="str">
        <f>K80</f>
        <v>Tinakori</v>
      </c>
      <c r="L105" s="282"/>
      <c r="M105" s="281"/>
      <c r="N105" s="109" t="str">
        <f>N80</f>
        <v>Thorndon Quay</v>
      </c>
      <c r="O105" s="265"/>
      <c r="P105" s="282"/>
      <c r="Q105" s="281"/>
      <c r="R105" s="266"/>
    </row>
    <row r="106" spans="1:18" s="48" customFormat="1" ht="11" x14ac:dyDescent="0.15">
      <c r="A106" s="45"/>
      <c r="B106" s="116" t="s">
        <v>6</v>
      </c>
      <c r="C106" s="117" t="s">
        <v>7</v>
      </c>
      <c r="D106" s="117" t="s">
        <v>8</v>
      </c>
      <c r="E106" s="118" t="s">
        <v>9</v>
      </c>
      <c r="F106" s="116" t="s">
        <v>6</v>
      </c>
      <c r="G106" s="117" t="s">
        <v>7</v>
      </c>
      <c r="H106" s="117" t="s">
        <v>8</v>
      </c>
      <c r="I106" s="118" t="s">
        <v>9</v>
      </c>
      <c r="J106" s="116" t="s">
        <v>6</v>
      </c>
      <c r="K106" s="117" t="s">
        <v>7</v>
      </c>
      <c r="L106" s="117" t="s">
        <v>8</v>
      </c>
      <c r="M106" s="118" t="s">
        <v>9</v>
      </c>
      <c r="N106" s="116" t="s">
        <v>6</v>
      </c>
      <c r="O106" s="117" t="s">
        <v>7</v>
      </c>
      <c r="P106" s="117" t="s">
        <v>8</v>
      </c>
      <c r="Q106" s="118" t="s">
        <v>9</v>
      </c>
      <c r="R106" s="138"/>
    </row>
    <row r="107" spans="1:18" s="264" customFormat="1" x14ac:dyDescent="0.15">
      <c r="A107" s="42"/>
      <c r="B107" s="123"/>
      <c r="C107" s="124"/>
      <c r="D107" s="124"/>
      <c r="E107" s="125"/>
      <c r="F107" s="123"/>
      <c r="G107" s="124"/>
      <c r="H107" s="124"/>
      <c r="I107" s="125"/>
      <c r="J107" s="123"/>
      <c r="K107" s="124"/>
      <c r="L107" s="124"/>
      <c r="M107" s="125"/>
      <c r="N107" s="123"/>
      <c r="O107" s="124"/>
      <c r="P107" s="124"/>
      <c r="Q107" s="279"/>
      <c r="R107" s="270"/>
    </row>
    <row r="108" spans="1:18" s="264" customFormat="1" x14ac:dyDescent="0.15">
      <c r="A108" s="278" t="s">
        <v>158</v>
      </c>
      <c r="B108" s="277">
        <v>43</v>
      </c>
      <c r="C108" s="276">
        <v>7</v>
      </c>
      <c r="D108" s="276"/>
      <c r="E108" s="275">
        <f>SUM(B108:D108)</f>
        <v>50</v>
      </c>
      <c r="F108" s="277"/>
      <c r="G108" s="276"/>
      <c r="H108" s="276"/>
      <c r="I108" s="275">
        <f>SUM(F108:H108)</f>
        <v>0</v>
      </c>
      <c r="J108" s="277"/>
      <c r="K108" s="277">
        <v>1</v>
      </c>
      <c r="L108" s="276"/>
      <c r="M108" s="275">
        <f>SUM(J108:L108)</f>
        <v>1</v>
      </c>
      <c r="N108" s="277"/>
      <c r="O108" s="276"/>
      <c r="P108" s="276">
        <v>3</v>
      </c>
      <c r="Q108" s="275">
        <f>SUM(N108:P108)</f>
        <v>3</v>
      </c>
      <c r="R108" s="274">
        <f>E108+M108+Q108</f>
        <v>54</v>
      </c>
    </row>
    <row r="109" spans="1:18" s="264" customFormat="1" x14ac:dyDescent="0.15">
      <c r="A109" s="278" t="s">
        <v>157</v>
      </c>
      <c r="B109" s="277">
        <v>40</v>
      </c>
      <c r="C109" s="276">
        <v>1</v>
      </c>
      <c r="D109" s="276"/>
      <c r="E109" s="275">
        <f>SUM(B109:D109)</f>
        <v>41</v>
      </c>
      <c r="F109" s="277"/>
      <c r="G109" s="276"/>
      <c r="H109" s="276"/>
      <c r="I109" s="275">
        <f>SUM(F109:H109)</f>
        <v>0</v>
      </c>
      <c r="J109" s="277"/>
      <c r="K109" s="277">
        <v>3</v>
      </c>
      <c r="L109" s="276"/>
      <c r="M109" s="275">
        <f>SUM(J109:L109)</f>
        <v>3</v>
      </c>
      <c r="N109" s="277"/>
      <c r="O109" s="276"/>
      <c r="P109" s="276">
        <v>4</v>
      </c>
      <c r="Q109" s="275">
        <f>SUM(N109:P109)</f>
        <v>4</v>
      </c>
      <c r="R109" s="274">
        <f>E109+M109+Q109</f>
        <v>48</v>
      </c>
    </row>
    <row r="110" spans="1:18" s="264" customFormat="1" x14ac:dyDescent="0.15">
      <c r="A110" s="278" t="s">
        <v>156</v>
      </c>
      <c r="B110" s="277">
        <v>66</v>
      </c>
      <c r="C110" s="276">
        <v>2</v>
      </c>
      <c r="D110" s="276"/>
      <c r="E110" s="275">
        <f>SUM(B110:D110)</f>
        <v>68</v>
      </c>
      <c r="F110" s="277"/>
      <c r="G110" s="276"/>
      <c r="H110" s="276"/>
      <c r="I110" s="275">
        <f>SUM(F110:H110)</f>
        <v>0</v>
      </c>
      <c r="J110" s="277"/>
      <c r="K110" s="277"/>
      <c r="L110" s="276"/>
      <c r="M110" s="275">
        <f>SUM(J110:L110)</f>
        <v>0</v>
      </c>
      <c r="N110" s="277"/>
      <c r="O110" s="276"/>
      <c r="P110" s="276">
        <v>3</v>
      </c>
      <c r="Q110" s="275">
        <f>SUM(N110:P110)</f>
        <v>3</v>
      </c>
      <c r="R110" s="274">
        <f>E110+M110+Q110</f>
        <v>71</v>
      </c>
    </row>
    <row r="111" spans="1:18" s="264" customFormat="1" x14ac:dyDescent="0.15">
      <c r="A111" s="278" t="s">
        <v>155</v>
      </c>
      <c r="B111" s="277">
        <v>83</v>
      </c>
      <c r="C111" s="276">
        <v>4</v>
      </c>
      <c r="D111" s="276"/>
      <c r="E111" s="275">
        <f>SUM(B111:D111)</f>
        <v>87</v>
      </c>
      <c r="F111" s="277"/>
      <c r="G111" s="276"/>
      <c r="H111" s="276"/>
      <c r="I111" s="275">
        <f>SUM(F111:H111)</f>
        <v>0</v>
      </c>
      <c r="J111" s="277"/>
      <c r="K111" s="277">
        <v>1</v>
      </c>
      <c r="L111" s="276"/>
      <c r="M111" s="275">
        <f>SUM(J111:L111)</f>
        <v>1</v>
      </c>
      <c r="N111" s="277"/>
      <c r="O111" s="276"/>
      <c r="P111" s="276">
        <v>3</v>
      </c>
      <c r="Q111" s="275">
        <f>SUM(N111:P111)</f>
        <v>3</v>
      </c>
      <c r="R111" s="274">
        <f>E111+M111+Q111</f>
        <v>91</v>
      </c>
    </row>
    <row r="112" spans="1:18" s="264" customFormat="1" x14ac:dyDescent="0.15">
      <c r="A112" s="278" t="s">
        <v>154</v>
      </c>
      <c r="B112" s="277">
        <v>76</v>
      </c>
      <c r="C112" s="276">
        <v>1</v>
      </c>
      <c r="D112" s="276"/>
      <c r="E112" s="275">
        <f>SUM(B112:D112)</f>
        <v>77</v>
      </c>
      <c r="F112" s="277"/>
      <c r="G112" s="276"/>
      <c r="H112" s="276"/>
      <c r="I112" s="275">
        <f>SUM(F112:H112)</f>
        <v>0</v>
      </c>
      <c r="J112" s="277"/>
      <c r="K112" s="277">
        <v>4</v>
      </c>
      <c r="L112" s="276"/>
      <c r="M112" s="275">
        <f>SUM(J112:L112)</f>
        <v>4</v>
      </c>
      <c r="N112" s="277"/>
      <c r="O112" s="276"/>
      <c r="P112" s="276">
        <v>4</v>
      </c>
      <c r="Q112" s="275">
        <f>SUM(N112:P112)</f>
        <v>4</v>
      </c>
      <c r="R112" s="274">
        <f>E112+M112+Q112</f>
        <v>85</v>
      </c>
    </row>
    <row r="113" spans="1:18" s="264" customFormat="1" x14ac:dyDescent="0.15">
      <c r="A113" s="278" t="s">
        <v>153</v>
      </c>
      <c r="B113" s="277">
        <v>90</v>
      </c>
      <c r="C113" s="276"/>
      <c r="D113" s="276"/>
      <c r="E113" s="275">
        <f>SUM(B113:D113)</f>
        <v>90</v>
      </c>
      <c r="F113" s="277"/>
      <c r="G113" s="276"/>
      <c r="H113" s="276"/>
      <c r="I113" s="275">
        <f>SUM(F113:H113)</f>
        <v>0</v>
      </c>
      <c r="J113" s="277"/>
      <c r="K113" s="277">
        <v>1</v>
      </c>
      <c r="L113" s="276"/>
      <c r="M113" s="275">
        <f>SUM(J113:L113)</f>
        <v>1</v>
      </c>
      <c r="N113" s="277"/>
      <c r="O113" s="276"/>
      <c r="P113" s="276">
        <v>1</v>
      </c>
      <c r="Q113" s="275">
        <f>SUM(N113:P113)</f>
        <v>1</v>
      </c>
      <c r="R113" s="274">
        <f>E113+M113+Q113</f>
        <v>92</v>
      </c>
    </row>
    <row r="114" spans="1:18" s="264" customFormat="1" x14ac:dyDescent="0.15">
      <c r="A114" s="278" t="s">
        <v>152</v>
      </c>
      <c r="B114" s="277">
        <v>73</v>
      </c>
      <c r="C114" s="276">
        <v>1</v>
      </c>
      <c r="D114" s="276"/>
      <c r="E114" s="275">
        <f>SUM(B114:D114)</f>
        <v>74</v>
      </c>
      <c r="F114" s="277"/>
      <c r="G114" s="276"/>
      <c r="H114" s="276"/>
      <c r="I114" s="275">
        <f>SUM(F114:H114)</f>
        <v>0</v>
      </c>
      <c r="J114" s="277"/>
      <c r="K114" s="277">
        <v>1</v>
      </c>
      <c r="L114" s="276"/>
      <c r="M114" s="275">
        <f>SUM(J114:L114)</f>
        <v>1</v>
      </c>
      <c r="N114" s="277"/>
      <c r="O114" s="276"/>
      <c r="P114" s="276">
        <v>3</v>
      </c>
      <c r="Q114" s="275">
        <f>SUM(N114:P114)</f>
        <v>3</v>
      </c>
      <c r="R114" s="274">
        <f>E114+M114+Q114</f>
        <v>78</v>
      </c>
    </row>
    <row r="115" spans="1:18" s="264" customFormat="1" ht="14" thickBot="1" x14ac:dyDescent="0.2">
      <c r="A115" s="278" t="s">
        <v>151</v>
      </c>
      <c r="B115" s="277">
        <v>25</v>
      </c>
      <c r="C115" s="276">
        <v>1</v>
      </c>
      <c r="D115" s="276"/>
      <c r="E115" s="275">
        <f>SUM(B115:D115)</f>
        <v>26</v>
      </c>
      <c r="F115" s="277"/>
      <c r="G115" s="276"/>
      <c r="H115" s="276"/>
      <c r="I115" s="275">
        <f>SUM(F115:H115)</f>
        <v>0</v>
      </c>
      <c r="J115" s="277"/>
      <c r="K115" s="277">
        <v>1</v>
      </c>
      <c r="L115" s="276"/>
      <c r="M115" s="275">
        <f>SUM(J115:L115)</f>
        <v>1</v>
      </c>
      <c r="N115" s="277"/>
      <c r="O115" s="276"/>
      <c r="P115" s="276">
        <v>1</v>
      </c>
      <c r="Q115" s="275">
        <f>SUM(N115:P115)</f>
        <v>1</v>
      </c>
      <c r="R115" s="274">
        <f>E115+M115+Q115</f>
        <v>28</v>
      </c>
    </row>
    <row r="116" spans="1:18" s="264" customFormat="1" ht="14" hidden="1" thickBot="1" x14ac:dyDescent="0.2">
      <c r="A116" s="262"/>
      <c r="B116" s="273"/>
      <c r="C116" s="272"/>
      <c r="D116" s="272"/>
      <c r="E116" s="271"/>
      <c r="F116" s="273"/>
      <c r="G116" s="272"/>
      <c r="H116" s="272"/>
      <c r="I116" s="271"/>
      <c r="J116" s="273"/>
      <c r="K116" s="272"/>
      <c r="L116" s="272"/>
      <c r="M116" s="271"/>
      <c r="N116" s="273"/>
      <c r="O116" s="272"/>
      <c r="P116" s="272"/>
      <c r="Q116" s="271"/>
      <c r="R116" s="266"/>
    </row>
    <row r="117" spans="1:18" s="264" customFormat="1" ht="14" hidden="1" thickBot="1" x14ac:dyDescent="0.2">
      <c r="A117" s="262" t="s">
        <v>219</v>
      </c>
      <c r="B117" s="273">
        <f>SUM(B108:B115)</f>
        <v>496</v>
      </c>
      <c r="C117" s="272">
        <f>SUM(C108:C112)</f>
        <v>15</v>
      </c>
      <c r="D117" s="272">
        <f>SUM(D108:D111)</f>
        <v>0</v>
      </c>
      <c r="E117" s="271">
        <f>SUM(E108:E111)</f>
        <v>246</v>
      </c>
      <c r="F117" s="273">
        <f>SUM(F108:F111)</f>
        <v>0</v>
      </c>
      <c r="G117" s="272">
        <f>SUM(G108:G111)</f>
        <v>0</v>
      </c>
      <c r="H117" s="272">
        <f>SUM(H108:H111)</f>
        <v>0</v>
      </c>
      <c r="I117" s="271">
        <f>SUM(I108:I111)</f>
        <v>0</v>
      </c>
      <c r="J117" s="273">
        <f>SUM(J108:J111)</f>
        <v>0</v>
      </c>
      <c r="K117" s="272">
        <f>SUM(K108:K115)</f>
        <v>12</v>
      </c>
      <c r="L117" s="272">
        <f>SUM(L108:L111)</f>
        <v>0</v>
      </c>
      <c r="M117" s="271">
        <f>SUM(M108:M111)</f>
        <v>5</v>
      </c>
      <c r="N117" s="273">
        <f>SUM(N108:N111)</f>
        <v>0</v>
      </c>
      <c r="O117" s="272">
        <f>SUM(O108:O111)</f>
        <v>0</v>
      </c>
      <c r="P117" s="272">
        <f>SUM(P108:P115)</f>
        <v>22</v>
      </c>
      <c r="Q117" s="271">
        <f>SUM(Q108:Q111)</f>
        <v>13</v>
      </c>
      <c r="R117" s="265">
        <f>SUM(R108:R111)</f>
        <v>264</v>
      </c>
    </row>
    <row r="118" spans="1:18" s="264" customFormat="1" ht="14" hidden="1" thickBot="1" x14ac:dyDescent="0.2">
      <c r="A118" s="262" t="s">
        <v>218</v>
      </c>
      <c r="B118" s="273">
        <f>SUM(B109:B112)</f>
        <v>265</v>
      </c>
      <c r="C118" s="272">
        <f>SUM(C109:C112)</f>
        <v>8</v>
      </c>
      <c r="D118" s="272">
        <f>SUM(D109:D112)</f>
        <v>0</v>
      </c>
      <c r="E118" s="271">
        <f>SUM(E109:E112)</f>
        <v>273</v>
      </c>
      <c r="F118" s="273">
        <f>SUM(F109:F112)</f>
        <v>0</v>
      </c>
      <c r="G118" s="272">
        <f>SUM(G109:G112)</f>
        <v>0</v>
      </c>
      <c r="H118" s="272">
        <f>SUM(H109:H112)</f>
        <v>0</v>
      </c>
      <c r="I118" s="271">
        <f>SUM(I109:I112)</f>
        <v>0</v>
      </c>
      <c r="J118" s="273">
        <f>SUM(J109:J112)</f>
        <v>0</v>
      </c>
      <c r="K118" s="272">
        <f>SUM(K109:K112)</f>
        <v>8</v>
      </c>
      <c r="L118" s="272">
        <f>SUM(L109:L112)</f>
        <v>0</v>
      </c>
      <c r="M118" s="271">
        <f>SUM(M109:M112)</f>
        <v>8</v>
      </c>
      <c r="N118" s="273">
        <f>SUM(N109:N112)</f>
        <v>0</v>
      </c>
      <c r="O118" s="272">
        <f>SUM(O109:O112)</f>
        <v>0</v>
      </c>
      <c r="P118" s="272">
        <f>SUM(P109:P112)</f>
        <v>14</v>
      </c>
      <c r="Q118" s="271">
        <f>SUM(Q109:Q112)</f>
        <v>14</v>
      </c>
      <c r="R118" s="265">
        <f>SUM(R109:R112)</f>
        <v>295</v>
      </c>
    </row>
    <row r="119" spans="1:18" s="264" customFormat="1" ht="14" hidden="1" thickBot="1" x14ac:dyDescent="0.2">
      <c r="A119" s="262" t="s">
        <v>217</v>
      </c>
      <c r="B119" s="273">
        <f>SUM(B110:B113)</f>
        <v>315</v>
      </c>
      <c r="C119" s="272">
        <f>SUM(C110:C113)</f>
        <v>7</v>
      </c>
      <c r="D119" s="272">
        <f>SUM(D110:D113)</f>
        <v>0</v>
      </c>
      <c r="E119" s="271">
        <f>SUM(E110:E113)</f>
        <v>322</v>
      </c>
      <c r="F119" s="273">
        <f>SUM(F110:F113)</f>
        <v>0</v>
      </c>
      <c r="G119" s="272">
        <f>SUM(G110:G113)</f>
        <v>0</v>
      </c>
      <c r="H119" s="272">
        <f>SUM(H110:H113)</f>
        <v>0</v>
      </c>
      <c r="I119" s="271">
        <f>SUM(I110:I113)</f>
        <v>0</v>
      </c>
      <c r="J119" s="273">
        <f>SUM(J110:J113)</f>
        <v>0</v>
      </c>
      <c r="K119" s="272">
        <f>SUM(K110:K113)</f>
        <v>6</v>
      </c>
      <c r="L119" s="272">
        <f>SUM(L110:L113)</f>
        <v>0</v>
      </c>
      <c r="M119" s="271">
        <f>SUM(M110:M113)</f>
        <v>6</v>
      </c>
      <c r="N119" s="273">
        <f>SUM(N110:N113)</f>
        <v>0</v>
      </c>
      <c r="O119" s="272">
        <f>SUM(O110:O113)</f>
        <v>0</v>
      </c>
      <c r="P119" s="272">
        <f>SUM(P110:P113)</f>
        <v>11</v>
      </c>
      <c r="Q119" s="271">
        <f>SUM(Q110:Q113)</f>
        <v>11</v>
      </c>
      <c r="R119" s="265">
        <f>SUM(R110:R113)</f>
        <v>339</v>
      </c>
    </row>
    <row r="120" spans="1:18" s="264" customFormat="1" ht="14" hidden="1" thickBot="1" x14ac:dyDescent="0.2">
      <c r="A120" s="262" t="s">
        <v>216</v>
      </c>
      <c r="B120" s="273">
        <f>SUM(B111:B114)</f>
        <v>322</v>
      </c>
      <c r="C120" s="272">
        <f>SUM(C111:C114)</f>
        <v>6</v>
      </c>
      <c r="D120" s="272">
        <f>SUM(D111:D114)</f>
        <v>0</v>
      </c>
      <c r="E120" s="271">
        <f>SUM(E111:E114)</f>
        <v>328</v>
      </c>
      <c r="F120" s="273">
        <f>SUM(F111:F114)</f>
        <v>0</v>
      </c>
      <c r="G120" s="272">
        <f>SUM(G111:G114)</f>
        <v>0</v>
      </c>
      <c r="H120" s="272">
        <f>SUM(H111:H114)</f>
        <v>0</v>
      </c>
      <c r="I120" s="271">
        <f>SUM(I111:I114)</f>
        <v>0</v>
      </c>
      <c r="J120" s="273">
        <f>SUM(J111:J114)</f>
        <v>0</v>
      </c>
      <c r="K120" s="272">
        <f>SUM(K111:K114)</f>
        <v>7</v>
      </c>
      <c r="L120" s="272">
        <f>SUM(L111:L114)</f>
        <v>0</v>
      </c>
      <c r="M120" s="271">
        <f>SUM(M111:M114)</f>
        <v>7</v>
      </c>
      <c r="N120" s="273">
        <f>SUM(N111:N114)</f>
        <v>0</v>
      </c>
      <c r="O120" s="272">
        <f>SUM(O111:O114)</f>
        <v>0</v>
      </c>
      <c r="P120" s="272">
        <f>SUM(P111:P114)</f>
        <v>11</v>
      </c>
      <c r="Q120" s="271">
        <f>SUM(Q111:Q114)</f>
        <v>11</v>
      </c>
      <c r="R120" s="265">
        <f>SUM(R111:R114)</f>
        <v>346</v>
      </c>
    </row>
    <row r="121" spans="1:18" s="264" customFormat="1" ht="14" hidden="1" thickBot="1" x14ac:dyDescent="0.2">
      <c r="A121" s="261" t="s">
        <v>215</v>
      </c>
      <c r="B121" s="269">
        <f>SUM(B112:B115)</f>
        <v>264</v>
      </c>
      <c r="C121" s="268">
        <f>SUM(C112:C115)</f>
        <v>3</v>
      </c>
      <c r="D121" s="268">
        <f>SUM(D112:D115)</f>
        <v>0</v>
      </c>
      <c r="E121" s="267">
        <f>SUM(E112:E115)</f>
        <v>267</v>
      </c>
      <c r="F121" s="269">
        <f>SUM(F112:F115)</f>
        <v>0</v>
      </c>
      <c r="G121" s="268">
        <f>SUM(G112:G115)</f>
        <v>0</v>
      </c>
      <c r="H121" s="268">
        <f>SUM(H112:H115)</f>
        <v>0</v>
      </c>
      <c r="I121" s="267">
        <f>SUM(I112:I115)</f>
        <v>0</v>
      </c>
      <c r="J121" s="269">
        <f>SUM(J112:J115)</f>
        <v>0</v>
      </c>
      <c r="K121" s="268">
        <f>SUM(K112:K115)</f>
        <v>7</v>
      </c>
      <c r="L121" s="268">
        <f>SUM(L112:L115)</f>
        <v>0</v>
      </c>
      <c r="M121" s="267">
        <f>SUM(M112:M115)</f>
        <v>7</v>
      </c>
      <c r="N121" s="269">
        <f>SUM(N112:N115)</f>
        <v>0</v>
      </c>
      <c r="O121" s="268">
        <f>SUM(O112:O115)</f>
        <v>0</v>
      </c>
      <c r="P121" s="268">
        <f>SUM(P112:P115)</f>
        <v>9</v>
      </c>
      <c r="Q121" s="267">
        <f>SUM(Q112:Q115)</f>
        <v>9</v>
      </c>
      <c r="R121" s="265">
        <f>SUM(R112:R115)</f>
        <v>283</v>
      </c>
    </row>
    <row r="122" spans="1:18" x14ac:dyDescent="0.15">
      <c r="A122" s="263"/>
      <c r="B122" s="86"/>
      <c r="C122" s="87"/>
      <c r="D122" s="87"/>
      <c r="E122" s="88"/>
      <c r="F122" s="86"/>
      <c r="G122" s="87"/>
      <c r="H122" s="87"/>
      <c r="I122" s="88"/>
      <c r="J122" s="86"/>
      <c r="K122" s="87"/>
      <c r="L122" s="87"/>
      <c r="M122" s="88"/>
      <c r="N122" s="86"/>
      <c r="O122" s="87"/>
      <c r="P122" s="87"/>
      <c r="Q122" s="88"/>
      <c r="R122" s="135"/>
    </row>
    <row r="123" spans="1:18" x14ac:dyDescent="0.15">
      <c r="A123" s="262" t="s">
        <v>214</v>
      </c>
      <c r="B123" s="89">
        <f>SUM(B108:B115)</f>
        <v>496</v>
      </c>
      <c r="C123" s="90">
        <f>SUM(C108:C115)</f>
        <v>17</v>
      </c>
      <c r="D123" s="90">
        <f>SUM(D108:D115)</f>
        <v>0</v>
      </c>
      <c r="E123" s="91">
        <f>SUM(E108:E115)</f>
        <v>513</v>
      </c>
      <c r="F123" s="89">
        <f>SUM(F108:F115)</f>
        <v>0</v>
      </c>
      <c r="G123" s="90">
        <f>SUM(G108:G115)</f>
        <v>0</v>
      </c>
      <c r="H123" s="90">
        <f>SUM(H108:H115)</f>
        <v>0</v>
      </c>
      <c r="I123" s="91">
        <f>SUM(I108:I115)</f>
        <v>0</v>
      </c>
      <c r="J123" s="89">
        <f>SUM(J108:J115)</f>
        <v>0</v>
      </c>
      <c r="K123" s="90">
        <f>SUM(K108:K115)</f>
        <v>12</v>
      </c>
      <c r="L123" s="90">
        <f>SUM(L108:L115)</f>
        <v>0</v>
      </c>
      <c r="M123" s="91">
        <f>SUM(M108:M115)</f>
        <v>12</v>
      </c>
      <c r="N123" s="89">
        <f>SUM(N108:N115)</f>
        <v>0</v>
      </c>
      <c r="O123" s="90">
        <f>SUM(O108:O115)</f>
        <v>0</v>
      </c>
      <c r="P123" s="90">
        <f>SUM(P108:P115)</f>
        <v>22</v>
      </c>
      <c r="Q123" s="91">
        <f>SUM(Q108:Q115)</f>
        <v>22</v>
      </c>
      <c r="R123" s="133">
        <f>SUM(R108:R115)</f>
        <v>547</v>
      </c>
    </row>
    <row r="124" spans="1:18" x14ac:dyDescent="0.15">
      <c r="A124" s="262" t="s">
        <v>10</v>
      </c>
      <c r="B124" s="89">
        <f>MAX(B117:B121)</f>
        <v>496</v>
      </c>
      <c r="C124" s="90">
        <f>MAX(C117:C121)</f>
        <v>15</v>
      </c>
      <c r="D124" s="90">
        <f>MAX(D117:D121)</f>
        <v>0</v>
      </c>
      <c r="E124" s="91">
        <f>MAX(E117:E121)</f>
        <v>328</v>
      </c>
      <c r="F124" s="89">
        <f>MAX(F117:F121)</f>
        <v>0</v>
      </c>
      <c r="G124" s="90">
        <f>MAX(G117:G121)</f>
        <v>0</v>
      </c>
      <c r="H124" s="90">
        <f>MAX(H117:H121)</f>
        <v>0</v>
      </c>
      <c r="I124" s="91">
        <f>MAX(I117:I121)</f>
        <v>0</v>
      </c>
      <c r="J124" s="89">
        <f>MAX(J117:J121)</f>
        <v>0</v>
      </c>
      <c r="K124" s="90">
        <f>MAX(K117:K121)</f>
        <v>12</v>
      </c>
      <c r="L124" s="90">
        <f>MAX(L117:L121)</f>
        <v>0</v>
      </c>
      <c r="M124" s="91">
        <f>MAX(M117:M121)</f>
        <v>8</v>
      </c>
      <c r="N124" s="89">
        <f>MAX(N117:N121)</f>
        <v>0</v>
      </c>
      <c r="O124" s="90">
        <f>MAX(O117:O121)</f>
        <v>0</v>
      </c>
      <c r="P124" s="90">
        <f>MAX(P117:P121)</f>
        <v>22</v>
      </c>
      <c r="Q124" s="91">
        <f>MAX(Q117:Q121)</f>
        <v>14</v>
      </c>
      <c r="R124" s="133">
        <f>MAX(R117:R121)</f>
        <v>346</v>
      </c>
    </row>
    <row r="125" spans="1:18" x14ac:dyDescent="0.15">
      <c r="A125" s="262" t="s">
        <v>11</v>
      </c>
      <c r="B125" s="89">
        <f>SUM(B108:B115)/2</f>
        <v>248</v>
      </c>
      <c r="C125" s="90">
        <f>SUM(C108:C115)/2</f>
        <v>8.5</v>
      </c>
      <c r="D125" s="90">
        <f>SUM(D108:D115)/2</f>
        <v>0</v>
      </c>
      <c r="E125" s="91">
        <f>SUM(E108:E115)/2</f>
        <v>256.5</v>
      </c>
      <c r="F125" s="89">
        <f>SUM(F108:F115)/2</f>
        <v>0</v>
      </c>
      <c r="G125" s="90">
        <f>SUM(G108:G115)/2</f>
        <v>0</v>
      </c>
      <c r="H125" s="90">
        <f>SUM(H108:H115)/2</f>
        <v>0</v>
      </c>
      <c r="I125" s="91">
        <f>SUM(I108:I115)/2</f>
        <v>0</v>
      </c>
      <c r="J125" s="89">
        <f>SUM(J108:J115)/2</f>
        <v>0</v>
      </c>
      <c r="K125" s="90">
        <f>SUM(K108:K115)/2</f>
        <v>6</v>
      </c>
      <c r="L125" s="90">
        <f>SUM(L108:L115)/2</f>
        <v>0</v>
      </c>
      <c r="M125" s="91">
        <f>SUM(M108:M115)/2</f>
        <v>6</v>
      </c>
      <c r="N125" s="89">
        <f>SUM(N108:N115)/2</f>
        <v>0</v>
      </c>
      <c r="O125" s="90">
        <f>SUM(O108:O115)/2</f>
        <v>0</v>
      </c>
      <c r="P125" s="90">
        <f>SUM(P108:P115)/2</f>
        <v>11</v>
      </c>
      <c r="Q125" s="91">
        <f>SUM(Q108:Q115)/2</f>
        <v>11</v>
      </c>
      <c r="R125" s="133">
        <f>SUM(R108:R115)/2</f>
        <v>273.5</v>
      </c>
    </row>
    <row r="126" spans="1:18" ht="14" thickBot="1" x14ac:dyDescent="0.2">
      <c r="A126" s="261"/>
      <c r="B126" s="92"/>
      <c r="C126" s="93"/>
      <c r="D126" s="93"/>
      <c r="E126" s="94"/>
      <c r="F126" s="92"/>
      <c r="G126" s="93"/>
      <c r="H126" s="93"/>
      <c r="I126" s="94"/>
      <c r="J126" s="92"/>
      <c r="K126" s="93"/>
      <c r="L126" s="93"/>
      <c r="M126" s="94"/>
      <c r="N126" s="92"/>
      <c r="O126" s="93"/>
      <c r="P126" s="93"/>
      <c r="Q126" s="94"/>
      <c r="R126" s="95"/>
    </row>
    <row r="127" spans="1:18" x14ac:dyDescent="0.15">
      <c r="A127" s="284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96"/>
    </row>
    <row r="128" spans="1:18" ht="14" thickBot="1" x14ac:dyDescent="0.2">
      <c r="A128" s="28"/>
      <c r="B128" s="97" t="str">
        <f>Upland_Glenmore!B128</f>
        <v>Friday 4 March 2016</v>
      </c>
      <c r="C128" s="96"/>
      <c r="D128" s="98"/>
      <c r="E128" s="96"/>
      <c r="F128" s="96"/>
      <c r="G128" s="96"/>
      <c r="H128" s="96"/>
      <c r="I128" s="96"/>
      <c r="J128" s="96"/>
      <c r="K128" s="96"/>
      <c r="L128" s="96"/>
      <c r="M128" s="97" t="str">
        <f>'cycle (2)'!B8</f>
        <v>Fine and Dry</v>
      </c>
      <c r="N128" s="96"/>
      <c r="O128" s="96"/>
      <c r="P128" s="96"/>
      <c r="Q128" s="96"/>
      <c r="R128" s="96"/>
    </row>
    <row r="129" spans="1:18" x14ac:dyDescent="0.15">
      <c r="A129" s="39"/>
      <c r="B129" s="102" t="s">
        <v>2</v>
      </c>
      <c r="C129" s="103"/>
      <c r="D129" s="103"/>
      <c r="E129" s="104"/>
      <c r="F129" s="102" t="s">
        <v>3</v>
      </c>
      <c r="G129" s="103"/>
      <c r="H129" s="103"/>
      <c r="I129" s="104"/>
      <c r="J129" s="102" t="s">
        <v>4</v>
      </c>
      <c r="K129" s="103"/>
      <c r="L129" s="103"/>
      <c r="M129" s="104"/>
      <c r="N129" s="102" t="s">
        <v>5</v>
      </c>
      <c r="O129" s="103"/>
      <c r="P129" s="103"/>
      <c r="Q129" s="104"/>
      <c r="R129" s="135" t="s">
        <v>35</v>
      </c>
    </row>
    <row r="130" spans="1:18" s="264" customFormat="1" ht="14" thickBot="1" x14ac:dyDescent="0.2">
      <c r="A130" s="42"/>
      <c r="B130" s="283"/>
      <c r="C130" s="109" t="str">
        <f>C105</f>
        <v>Hutt Rd</v>
      </c>
      <c r="D130" s="282"/>
      <c r="E130" s="281"/>
      <c r="F130" s="283"/>
      <c r="G130" s="109" t="str">
        <f>G105</f>
        <v>XXXX</v>
      </c>
      <c r="H130" s="282"/>
      <c r="I130" s="281"/>
      <c r="J130" s="283"/>
      <c r="K130" s="109" t="str">
        <f>K105</f>
        <v>Tinakori</v>
      </c>
      <c r="L130" s="282"/>
      <c r="M130" s="281"/>
      <c r="N130" s="109" t="str">
        <f>N105</f>
        <v>Thorndon Quay</v>
      </c>
      <c r="O130" s="265"/>
      <c r="P130" s="282"/>
      <c r="Q130" s="281"/>
      <c r="R130" s="266"/>
    </row>
    <row r="131" spans="1:18" s="48" customFormat="1" ht="11" x14ac:dyDescent="0.15">
      <c r="A131" s="45"/>
      <c r="B131" s="116" t="s">
        <v>6</v>
      </c>
      <c r="C131" s="117" t="s">
        <v>7</v>
      </c>
      <c r="D131" s="117" t="s">
        <v>8</v>
      </c>
      <c r="E131" s="118" t="s">
        <v>9</v>
      </c>
      <c r="F131" s="116" t="s">
        <v>6</v>
      </c>
      <c r="G131" s="117" t="s">
        <v>7</v>
      </c>
      <c r="H131" s="117" t="s">
        <v>8</v>
      </c>
      <c r="I131" s="118" t="s">
        <v>9</v>
      </c>
      <c r="J131" s="116" t="s">
        <v>6</v>
      </c>
      <c r="K131" s="117" t="s">
        <v>7</v>
      </c>
      <c r="L131" s="117" t="s">
        <v>8</v>
      </c>
      <c r="M131" s="118" t="s">
        <v>9</v>
      </c>
      <c r="N131" s="116" t="s">
        <v>6</v>
      </c>
      <c r="O131" s="117" t="s">
        <v>7</v>
      </c>
      <c r="P131" s="117" t="s">
        <v>8</v>
      </c>
      <c r="Q131" s="118" t="s">
        <v>9</v>
      </c>
      <c r="R131" s="138"/>
    </row>
    <row r="132" spans="1:18" s="264" customFormat="1" x14ac:dyDescent="0.15">
      <c r="A132" s="42"/>
      <c r="B132" s="123"/>
      <c r="C132" s="124"/>
      <c r="D132" s="124"/>
      <c r="E132" s="125"/>
      <c r="F132" s="123"/>
      <c r="G132" s="124"/>
      <c r="H132" s="124"/>
      <c r="I132" s="125"/>
      <c r="J132" s="123"/>
      <c r="K132" s="124"/>
      <c r="L132" s="124"/>
      <c r="M132" s="125"/>
      <c r="N132" s="123"/>
      <c r="O132" s="124"/>
      <c r="P132" s="124"/>
      <c r="Q132" s="279"/>
      <c r="R132" s="270"/>
    </row>
    <row r="133" spans="1:18" s="264" customFormat="1" x14ac:dyDescent="0.15">
      <c r="A133" s="278" t="s">
        <v>158</v>
      </c>
      <c r="B133" s="277">
        <v>25</v>
      </c>
      <c r="C133" s="276">
        <v>3</v>
      </c>
      <c r="D133" s="276"/>
      <c r="E133" s="275">
        <f>SUM(B133:D133)</f>
        <v>28</v>
      </c>
      <c r="F133" s="277"/>
      <c r="G133" s="276"/>
      <c r="H133" s="276"/>
      <c r="I133" s="275">
        <f>SUM(F133:H133)</f>
        <v>0</v>
      </c>
      <c r="J133" s="277"/>
      <c r="K133" s="277"/>
      <c r="L133" s="276"/>
      <c r="M133" s="275">
        <f>SUM(J133:L133)</f>
        <v>0</v>
      </c>
      <c r="N133" s="277"/>
      <c r="O133" s="276"/>
      <c r="P133" s="276">
        <v>3</v>
      </c>
      <c r="Q133" s="275">
        <f>SUM(N133:P133)</f>
        <v>3</v>
      </c>
      <c r="R133" s="274">
        <f>E133+M133+Q133</f>
        <v>31</v>
      </c>
    </row>
    <row r="134" spans="1:18" s="264" customFormat="1" x14ac:dyDescent="0.15">
      <c r="A134" s="278" t="s">
        <v>157</v>
      </c>
      <c r="B134" s="277">
        <v>35</v>
      </c>
      <c r="C134" s="276"/>
      <c r="D134" s="276"/>
      <c r="E134" s="275">
        <f>SUM(B134:D134)</f>
        <v>35</v>
      </c>
      <c r="F134" s="277"/>
      <c r="G134" s="276"/>
      <c r="H134" s="276"/>
      <c r="I134" s="275">
        <f>SUM(F134:H134)</f>
        <v>0</v>
      </c>
      <c r="J134" s="277"/>
      <c r="K134" s="277">
        <v>4</v>
      </c>
      <c r="L134" s="276">
        <v>7</v>
      </c>
      <c r="M134" s="275">
        <f>SUM(J134:L134)</f>
        <v>11</v>
      </c>
      <c r="N134" s="277"/>
      <c r="O134" s="276"/>
      <c r="P134" s="276">
        <v>3</v>
      </c>
      <c r="Q134" s="275">
        <f>SUM(N134:P134)</f>
        <v>3</v>
      </c>
      <c r="R134" s="274">
        <f>E134+M134+Q134</f>
        <v>49</v>
      </c>
    </row>
    <row r="135" spans="1:18" s="264" customFormat="1" x14ac:dyDescent="0.15">
      <c r="A135" s="278" t="s">
        <v>156</v>
      </c>
      <c r="B135" s="277">
        <v>56</v>
      </c>
      <c r="C135" s="276">
        <v>2</v>
      </c>
      <c r="D135" s="276"/>
      <c r="E135" s="275">
        <f>SUM(B135:D135)</f>
        <v>58</v>
      </c>
      <c r="F135" s="277"/>
      <c r="G135" s="276"/>
      <c r="H135" s="276"/>
      <c r="I135" s="275">
        <f>SUM(F135:H135)</f>
        <v>0</v>
      </c>
      <c r="J135" s="277"/>
      <c r="K135" s="277">
        <v>1</v>
      </c>
      <c r="L135" s="276">
        <v>4</v>
      </c>
      <c r="M135" s="275">
        <f>SUM(J135:L135)</f>
        <v>5</v>
      </c>
      <c r="N135" s="277"/>
      <c r="O135" s="276"/>
      <c r="P135" s="276">
        <v>2</v>
      </c>
      <c r="Q135" s="275">
        <f>SUM(N135:P135)</f>
        <v>2</v>
      </c>
      <c r="R135" s="274">
        <f>E135+M135+Q135</f>
        <v>65</v>
      </c>
    </row>
    <row r="136" spans="1:18" s="264" customFormat="1" x14ac:dyDescent="0.15">
      <c r="A136" s="278" t="s">
        <v>155</v>
      </c>
      <c r="B136" s="277">
        <v>77</v>
      </c>
      <c r="C136" s="276">
        <v>1</v>
      </c>
      <c r="D136" s="276"/>
      <c r="E136" s="275">
        <f>SUM(B136:D136)</f>
        <v>78</v>
      </c>
      <c r="F136" s="277"/>
      <c r="G136" s="276"/>
      <c r="H136" s="276"/>
      <c r="I136" s="275">
        <f>SUM(F136:H136)</f>
        <v>0</v>
      </c>
      <c r="J136" s="277"/>
      <c r="K136" s="277">
        <v>3</v>
      </c>
      <c r="L136" s="276"/>
      <c r="M136" s="275">
        <f>SUM(J136:L136)</f>
        <v>3</v>
      </c>
      <c r="N136" s="277"/>
      <c r="O136" s="276"/>
      <c r="P136" s="276">
        <v>1</v>
      </c>
      <c r="Q136" s="275">
        <f>SUM(N136:P136)</f>
        <v>1</v>
      </c>
      <c r="R136" s="274">
        <f>E136+M136+Q136</f>
        <v>82</v>
      </c>
    </row>
    <row r="137" spans="1:18" s="264" customFormat="1" x14ac:dyDescent="0.15">
      <c r="A137" s="278" t="s">
        <v>154</v>
      </c>
      <c r="B137" s="277">
        <v>50</v>
      </c>
      <c r="C137" s="276"/>
      <c r="D137" s="276"/>
      <c r="E137" s="275">
        <f>SUM(B137:D137)</f>
        <v>50</v>
      </c>
      <c r="F137" s="277"/>
      <c r="G137" s="276"/>
      <c r="H137" s="276"/>
      <c r="I137" s="275">
        <f>SUM(F137:H137)</f>
        <v>0</v>
      </c>
      <c r="J137" s="277"/>
      <c r="K137" s="277">
        <v>1</v>
      </c>
      <c r="L137" s="276"/>
      <c r="M137" s="275">
        <f>SUM(J137:L137)</f>
        <v>1</v>
      </c>
      <c r="N137" s="277"/>
      <c r="O137" s="276"/>
      <c r="P137" s="276">
        <v>4</v>
      </c>
      <c r="Q137" s="275">
        <f>SUM(N137:P137)</f>
        <v>4</v>
      </c>
      <c r="R137" s="274">
        <f>E137+M137+Q137</f>
        <v>55</v>
      </c>
    </row>
    <row r="138" spans="1:18" s="264" customFormat="1" x14ac:dyDescent="0.15">
      <c r="A138" s="278" t="s">
        <v>153</v>
      </c>
      <c r="B138" s="277">
        <v>65</v>
      </c>
      <c r="C138" s="276">
        <v>1</v>
      </c>
      <c r="D138" s="276"/>
      <c r="E138" s="275">
        <f>SUM(B138:D138)</f>
        <v>66</v>
      </c>
      <c r="F138" s="277"/>
      <c r="G138" s="276"/>
      <c r="H138" s="276"/>
      <c r="I138" s="275">
        <f>SUM(F138:H138)</f>
        <v>0</v>
      </c>
      <c r="J138" s="277"/>
      <c r="K138" s="277">
        <v>1</v>
      </c>
      <c r="L138" s="276"/>
      <c r="M138" s="275">
        <f>SUM(J138:L138)</f>
        <v>1</v>
      </c>
      <c r="N138" s="277"/>
      <c r="O138" s="276"/>
      <c r="P138" s="276">
        <v>2</v>
      </c>
      <c r="Q138" s="275">
        <f>SUM(N138:P138)</f>
        <v>2</v>
      </c>
      <c r="R138" s="274">
        <f>E138+M138+Q138</f>
        <v>69</v>
      </c>
    </row>
    <row r="139" spans="1:18" s="264" customFormat="1" x14ac:dyDescent="0.15">
      <c r="A139" s="278" t="s">
        <v>152</v>
      </c>
      <c r="B139" s="277">
        <v>42</v>
      </c>
      <c r="C139" s="276">
        <v>4</v>
      </c>
      <c r="D139" s="276"/>
      <c r="E139" s="275">
        <f>SUM(B139:D139)</f>
        <v>46</v>
      </c>
      <c r="F139" s="277"/>
      <c r="G139" s="276"/>
      <c r="H139" s="276"/>
      <c r="I139" s="275">
        <f>SUM(F139:H139)</f>
        <v>0</v>
      </c>
      <c r="J139" s="277"/>
      <c r="K139" s="277">
        <v>2</v>
      </c>
      <c r="L139" s="276"/>
      <c r="M139" s="275">
        <f>SUM(J139:L139)</f>
        <v>2</v>
      </c>
      <c r="N139" s="277"/>
      <c r="O139" s="276"/>
      <c r="P139" s="276">
        <v>4</v>
      </c>
      <c r="Q139" s="275">
        <f>SUM(N139:P139)</f>
        <v>4</v>
      </c>
      <c r="R139" s="274">
        <f>E139+M139+Q139</f>
        <v>52</v>
      </c>
    </row>
    <row r="140" spans="1:18" s="264" customFormat="1" ht="14" thickBot="1" x14ac:dyDescent="0.2">
      <c r="A140" s="278" t="s">
        <v>151</v>
      </c>
      <c r="B140" s="277">
        <v>32</v>
      </c>
      <c r="C140" s="276">
        <v>1</v>
      </c>
      <c r="D140" s="276"/>
      <c r="E140" s="275">
        <f>SUM(B140:D140)</f>
        <v>33</v>
      </c>
      <c r="F140" s="277"/>
      <c r="G140" s="276"/>
      <c r="H140" s="276"/>
      <c r="I140" s="275">
        <f>SUM(F140:H140)</f>
        <v>0</v>
      </c>
      <c r="J140" s="277"/>
      <c r="K140" s="277">
        <v>2</v>
      </c>
      <c r="L140" s="276"/>
      <c r="M140" s="275">
        <f>SUM(J140:L140)</f>
        <v>2</v>
      </c>
      <c r="N140" s="277"/>
      <c r="O140" s="276"/>
      <c r="P140" s="276">
        <v>2</v>
      </c>
      <c r="Q140" s="275">
        <f>SUM(N140:P140)</f>
        <v>2</v>
      </c>
      <c r="R140" s="274">
        <f>E140+M140+Q140</f>
        <v>37</v>
      </c>
    </row>
    <row r="141" spans="1:18" s="264" customFormat="1" ht="14" hidden="1" thickBot="1" x14ac:dyDescent="0.2">
      <c r="A141" s="262"/>
      <c r="B141" s="273"/>
      <c r="C141" s="272"/>
      <c r="D141" s="272"/>
      <c r="E141" s="271"/>
      <c r="F141" s="273"/>
      <c r="G141" s="272"/>
      <c r="H141" s="272"/>
      <c r="I141" s="271"/>
      <c r="J141" s="273"/>
      <c r="K141" s="272"/>
      <c r="L141" s="272"/>
      <c r="M141" s="271"/>
      <c r="N141" s="273"/>
      <c r="O141" s="272"/>
      <c r="P141" s="272"/>
      <c r="Q141" s="271"/>
      <c r="R141" s="266"/>
    </row>
    <row r="142" spans="1:18" s="264" customFormat="1" ht="14" hidden="1" thickBot="1" x14ac:dyDescent="0.2">
      <c r="A142" s="262" t="s">
        <v>219</v>
      </c>
      <c r="B142" s="273">
        <f>SUM(B133:B140)</f>
        <v>382</v>
      </c>
      <c r="C142" s="272">
        <f>SUM(C133:C136)</f>
        <v>6</v>
      </c>
      <c r="D142" s="272">
        <f>SUM(D133:D136)</f>
        <v>0</v>
      </c>
      <c r="E142" s="271">
        <f>SUM(E133:E136)</f>
        <v>199</v>
      </c>
      <c r="F142" s="273">
        <f>SUM(F133:F136)</f>
        <v>0</v>
      </c>
      <c r="G142" s="272">
        <f>SUM(G133:G136)</f>
        <v>0</v>
      </c>
      <c r="H142" s="272">
        <f>SUM(H133:H136)</f>
        <v>0</v>
      </c>
      <c r="I142" s="271">
        <f>SUM(I133:I136)</f>
        <v>0</v>
      </c>
      <c r="J142" s="273">
        <f>SUM(J133:J136)</f>
        <v>0</v>
      </c>
      <c r="K142" s="272">
        <f>SUM(K133:K140)</f>
        <v>14</v>
      </c>
      <c r="L142" s="272">
        <f>SUM(L133:L136)</f>
        <v>11</v>
      </c>
      <c r="M142" s="271">
        <f>SUM(M133:M136)</f>
        <v>19</v>
      </c>
      <c r="N142" s="273">
        <f>SUM(N133:N136)</f>
        <v>0</v>
      </c>
      <c r="O142" s="272">
        <f>SUM(O133:O136)</f>
        <v>0</v>
      </c>
      <c r="P142" s="272">
        <f>SUM(P133:P140)</f>
        <v>21</v>
      </c>
      <c r="Q142" s="271">
        <f>SUM(Q133:Q136)</f>
        <v>9</v>
      </c>
      <c r="R142" s="265">
        <f>SUM(R133:R136)</f>
        <v>227</v>
      </c>
    </row>
    <row r="143" spans="1:18" s="264" customFormat="1" ht="14" hidden="1" thickBot="1" x14ac:dyDescent="0.2">
      <c r="A143" s="262" t="s">
        <v>218</v>
      </c>
      <c r="B143" s="273">
        <f>SUM(B134:B137)</f>
        <v>218</v>
      </c>
      <c r="C143" s="272">
        <f>SUM(C134:C137)</f>
        <v>3</v>
      </c>
      <c r="D143" s="272">
        <f>SUM(D134:D137)</f>
        <v>0</v>
      </c>
      <c r="E143" s="271">
        <f>SUM(E134:E137)</f>
        <v>221</v>
      </c>
      <c r="F143" s="273">
        <f>SUM(F134:F137)</f>
        <v>0</v>
      </c>
      <c r="G143" s="272">
        <f>SUM(G134:G137)</f>
        <v>0</v>
      </c>
      <c r="H143" s="272">
        <f>SUM(H134:H137)</f>
        <v>0</v>
      </c>
      <c r="I143" s="271">
        <f>SUM(I134:I137)</f>
        <v>0</v>
      </c>
      <c r="J143" s="273">
        <f>SUM(J134:J137)</f>
        <v>0</v>
      </c>
      <c r="K143" s="272">
        <f>SUM(K134:K140)</f>
        <v>14</v>
      </c>
      <c r="L143" s="272">
        <f>SUM(L134:L137)</f>
        <v>11</v>
      </c>
      <c r="M143" s="271">
        <f>SUM(M134:M137)</f>
        <v>20</v>
      </c>
      <c r="N143" s="273">
        <f>SUM(N134:N137)</f>
        <v>0</v>
      </c>
      <c r="O143" s="272">
        <f>SUM(O134:O137)</f>
        <v>0</v>
      </c>
      <c r="P143" s="272">
        <f>SUM(P134:P137)</f>
        <v>10</v>
      </c>
      <c r="Q143" s="271">
        <f>SUM(Q134:Q137)</f>
        <v>10</v>
      </c>
      <c r="R143" s="265">
        <f>SUM(R134:R137)</f>
        <v>251</v>
      </c>
    </row>
    <row r="144" spans="1:18" s="264" customFormat="1" ht="14" hidden="1" thickBot="1" x14ac:dyDescent="0.2">
      <c r="A144" s="262" t="s">
        <v>217</v>
      </c>
      <c r="B144" s="273">
        <f>SUM(B135:B138)</f>
        <v>248</v>
      </c>
      <c r="C144" s="272">
        <f>SUM(C135:C138)</f>
        <v>4</v>
      </c>
      <c r="D144" s="272">
        <f>SUM(D135:D138)</f>
        <v>0</v>
      </c>
      <c r="E144" s="271">
        <f>SUM(E135:E138)</f>
        <v>252</v>
      </c>
      <c r="F144" s="273">
        <f>SUM(F135:F138)</f>
        <v>0</v>
      </c>
      <c r="G144" s="272">
        <f>SUM(G135:G138)</f>
        <v>0</v>
      </c>
      <c r="H144" s="272">
        <f>SUM(H135:H138)</f>
        <v>0</v>
      </c>
      <c r="I144" s="271">
        <f>SUM(I135:I138)</f>
        <v>0</v>
      </c>
      <c r="J144" s="273">
        <f>SUM(J135:J138)</f>
        <v>0</v>
      </c>
      <c r="K144" s="272">
        <f>SUM(K135:K138)</f>
        <v>6</v>
      </c>
      <c r="L144" s="272">
        <f>SUM(L135:L138)</f>
        <v>4</v>
      </c>
      <c r="M144" s="271">
        <f>SUM(M135:M138)</f>
        <v>10</v>
      </c>
      <c r="N144" s="273">
        <f>SUM(N135:N138)</f>
        <v>0</v>
      </c>
      <c r="O144" s="272">
        <f>SUM(O135:O138)</f>
        <v>0</v>
      </c>
      <c r="P144" s="272">
        <f>SUM(P135:P138)</f>
        <v>9</v>
      </c>
      <c r="Q144" s="271">
        <f>SUM(Q135:Q138)</f>
        <v>9</v>
      </c>
      <c r="R144" s="265">
        <f>SUM(R135:R138)</f>
        <v>271</v>
      </c>
    </row>
    <row r="145" spans="1:18" s="264" customFormat="1" ht="14" hidden="1" thickBot="1" x14ac:dyDescent="0.2">
      <c r="A145" s="262" t="s">
        <v>216</v>
      </c>
      <c r="B145" s="273">
        <f>SUM(B136:B139)</f>
        <v>234</v>
      </c>
      <c r="C145" s="272">
        <f>SUM(C136:C139)</f>
        <v>6</v>
      </c>
      <c r="D145" s="272">
        <f>SUM(D136:D139)</f>
        <v>0</v>
      </c>
      <c r="E145" s="271">
        <f>SUM(E136:E139)</f>
        <v>240</v>
      </c>
      <c r="F145" s="273">
        <f>SUM(F136:F139)</f>
        <v>0</v>
      </c>
      <c r="G145" s="272">
        <f>SUM(G136:G139)</f>
        <v>0</v>
      </c>
      <c r="H145" s="272">
        <f>SUM(H136:H139)</f>
        <v>0</v>
      </c>
      <c r="I145" s="271">
        <f>SUM(I136:I139)</f>
        <v>0</v>
      </c>
      <c r="J145" s="273">
        <f>SUM(J136:J139)</f>
        <v>0</v>
      </c>
      <c r="K145" s="272">
        <f>SUM(K136:K139)</f>
        <v>7</v>
      </c>
      <c r="L145" s="272">
        <f>SUM(L136:L139)</f>
        <v>0</v>
      </c>
      <c r="M145" s="271">
        <f>SUM(M136:M139)</f>
        <v>7</v>
      </c>
      <c r="N145" s="273">
        <f>SUM(N136:N139)</f>
        <v>0</v>
      </c>
      <c r="O145" s="272">
        <f>SUM(O136:O139)</f>
        <v>0</v>
      </c>
      <c r="P145" s="272">
        <f>SUM(P136:P139)</f>
        <v>11</v>
      </c>
      <c r="Q145" s="271">
        <f>SUM(Q136:Q139)</f>
        <v>11</v>
      </c>
      <c r="R145" s="265">
        <f>SUM(R136:R139)</f>
        <v>258</v>
      </c>
    </row>
    <row r="146" spans="1:18" s="264" customFormat="1" ht="14" hidden="1" thickBot="1" x14ac:dyDescent="0.2">
      <c r="A146" s="261" t="s">
        <v>215</v>
      </c>
      <c r="B146" s="269">
        <f>SUM(B137:B140)</f>
        <v>189</v>
      </c>
      <c r="C146" s="268">
        <f>SUM(C137:C140)</f>
        <v>6</v>
      </c>
      <c r="D146" s="268">
        <f>SUM(D137:D140)</f>
        <v>0</v>
      </c>
      <c r="E146" s="267">
        <f>SUM(E137:E140)</f>
        <v>195</v>
      </c>
      <c r="F146" s="269">
        <f>SUM(F137:F140)</f>
        <v>0</v>
      </c>
      <c r="G146" s="268">
        <f>SUM(G137:G140)</f>
        <v>0</v>
      </c>
      <c r="H146" s="268">
        <f>SUM(H137:H140)</f>
        <v>0</v>
      </c>
      <c r="I146" s="267">
        <f>SUM(I137:I140)</f>
        <v>0</v>
      </c>
      <c r="J146" s="269">
        <f>SUM(J137:J140)</f>
        <v>0</v>
      </c>
      <c r="K146" s="268">
        <f>SUM(K137:K140)</f>
        <v>6</v>
      </c>
      <c r="L146" s="268">
        <f>SUM(L137:L140)</f>
        <v>0</v>
      </c>
      <c r="M146" s="267">
        <f>SUM(M137:M140)</f>
        <v>6</v>
      </c>
      <c r="N146" s="269">
        <f>SUM(N137:N140)</f>
        <v>0</v>
      </c>
      <c r="O146" s="268">
        <f>SUM(O137:O140)</f>
        <v>0</v>
      </c>
      <c r="P146" s="268">
        <f>SUM(P137:P140)</f>
        <v>12</v>
      </c>
      <c r="Q146" s="267">
        <f>SUM(Q137:Q140)</f>
        <v>12</v>
      </c>
      <c r="R146" s="265">
        <f>SUM(R137:R140)</f>
        <v>213</v>
      </c>
    </row>
    <row r="147" spans="1:18" x14ac:dyDescent="0.15">
      <c r="A147" s="263"/>
      <c r="B147" s="86"/>
      <c r="C147" s="87"/>
      <c r="D147" s="87"/>
      <c r="E147" s="88"/>
      <c r="F147" s="86"/>
      <c r="G147" s="87"/>
      <c r="H147" s="87"/>
      <c r="I147" s="88"/>
      <c r="J147" s="86"/>
      <c r="K147" s="87"/>
      <c r="L147" s="87"/>
      <c r="M147" s="88"/>
      <c r="N147" s="86"/>
      <c r="O147" s="87"/>
      <c r="P147" s="87"/>
      <c r="Q147" s="88"/>
      <c r="R147" s="135"/>
    </row>
    <row r="148" spans="1:18" x14ac:dyDescent="0.15">
      <c r="A148" s="262" t="s">
        <v>214</v>
      </c>
      <c r="B148" s="89">
        <f>SUM(B133:B140)</f>
        <v>382</v>
      </c>
      <c r="C148" s="90">
        <f>SUM(C133:C140)</f>
        <v>12</v>
      </c>
      <c r="D148" s="90">
        <f>SUM(D133:D140)</f>
        <v>0</v>
      </c>
      <c r="E148" s="91">
        <f>SUM(E133:E140)</f>
        <v>394</v>
      </c>
      <c r="F148" s="89">
        <f>SUM(F133:F140)</f>
        <v>0</v>
      </c>
      <c r="G148" s="90">
        <f>SUM(G133:G140)</f>
        <v>0</v>
      </c>
      <c r="H148" s="90">
        <f>SUM(H133:H140)</f>
        <v>0</v>
      </c>
      <c r="I148" s="91">
        <f>SUM(I133:I140)</f>
        <v>0</v>
      </c>
      <c r="J148" s="89">
        <f>SUM(J133:J140)</f>
        <v>0</v>
      </c>
      <c r="K148" s="90">
        <f>SUM(K133:K140)</f>
        <v>14</v>
      </c>
      <c r="L148" s="90">
        <f>SUM(L133:L140)</f>
        <v>11</v>
      </c>
      <c r="M148" s="91">
        <f>SUM(M133:M140)</f>
        <v>25</v>
      </c>
      <c r="N148" s="89">
        <f>SUM(N133:N140)</f>
        <v>0</v>
      </c>
      <c r="O148" s="90">
        <f>SUM(O133:O140)</f>
        <v>0</v>
      </c>
      <c r="P148" s="90">
        <f>SUM(P133:P140)</f>
        <v>21</v>
      </c>
      <c r="Q148" s="91">
        <f>SUM(Q133:Q140)</f>
        <v>21</v>
      </c>
      <c r="R148" s="133">
        <f>SUM(R133:R140)</f>
        <v>440</v>
      </c>
    </row>
    <row r="149" spans="1:18" x14ac:dyDescent="0.15">
      <c r="A149" s="262" t="s">
        <v>10</v>
      </c>
      <c r="B149" s="89">
        <f>MAX(B142:B146)</f>
        <v>382</v>
      </c>
      <c r="C149" s="90">
        <f>MAX(C142:C146)</f>
        <v>6</v>
      </c>
      <c r="D149" s="90">
        <f>MAX(D142:D146)</f>
        <v>0</v>
      </c>
      <c r="E149" s="91">
        <f>MAX(E142:E146)</f>
        <v>252</v>
      </c>
      <c r="F149" s="89">
        <f>MAX(F142:F146)</f>
        <v>0</v>
      </c>
      <c r="G149" s="90">
        <f>MAX(G142:G146)</f>
        <v>0</v>
      </c>
      <c r="H149" s="90">
        <f>MAX(H142:H146)</f>
        <v>0</v>
      </c>
      <c r="I149" s="91">
        <f>MAX(I142:I146)</f>
        <v>0</v>
      </c>
      <c r="J149" s="89">
        <f>MAX(J142:J146)</f>
        <v>0</v>
      </c>
      <c r="K149" s="90">
        <f>MAX(K142:K146)</f>
        <v>14</v>
      </c>
      <c r="L149" s="90">
        <f>MAX(L142:L146)</f>
        <v>11</v>
      </c>
      <c r="M149" s="91">
        <f>MAX(M142:M146)</f>
        <v>20</v>
      </c>
      <c r="N149" s="89">
        <f>MAX(N142:N146)</f>
        <v>0</v>
      </c>
      <c r="O149" s="90">
        <f>MAX(O142:O146)</f>
        <v>0</v>
      </c>
      <c r="P149" s="90">
        <f>MAX(P142:P146)</f>
        <v>21</v>
      </c>
      <c r="Q149" s="91">
        <f>MAX(Q142:Q146)</f>
        <v>12</v>
      </c>
      <c r="R149" s="133">
        <f>MAX(R142:R146)</f>
        <v>271</v>
      </c>
    </row>
    <row r="150" spans="1:18" x14ac:dyDescent="0.15">
      <c r="A150" s="262" t="s">
        <v>11</v>
      </c>
      <c r="B150" s="89">
        <f>SUM(B133:B140)/2</f>
        <v>191</v>
      </c>
      <c r="C150" s="90">
        <f>SUM(C133:C140)/2</f>
        <v>6</v>
      </c>
      <c r="D150" s="90">
        <f>SUM(D133:D140)/2</f>
        <v>0</v>
      </c>
      <c r="E150" s="91">
        <f>SUM(E133:E140)/2</f>
        <v>197</v>
      </c>
      <c r="F150" s="89">
        <f>SUM(F133:F140)/2</f>
        <v>0</v>
      </c>
      <c r="G150" s="90">
        <f>SUM(G133:G140)/2</f>
        <v>0</v>
      </c>
      <c r="H150" s="90">
        <f>SUM(H133:H140)/2</f>
        <v>0</v>
      </c>
      <c r="I150" s="91">
        <f>SUM(I133:I140)/2</f>
        <v>0</v>
      </c>
      <c r="J150" s="89">
        <f>SUM(J133:J140)/2</f>
        <v>0</v>
      </c>
      <c r="K150" s="90">
        <f>SUM(K133:K140)/2</f>
        <v>7</v>
      </c>
      <c r="L150" s="90">
        <f>SUM(L133:L140)/2</f>
        <v>5.5</v>
      </c>
      <c r="M150" s="91">
        <f>SUM(M133:M140)/2</f>
        <v>12.5</v>
      </c>
      <c r="N150" s="89">
        <f>SUM(N133:N140)/2</f>
        <v>0</v>
      </c>
      <c r="O150" s="90">
        <f>SUM(O133:O140)/2</f>
        <v>0</v>
      </c>
      <c r="P150" s="90">
        <f>SUM(P133:P140)/2</f>
        <v>10.5</v>
      </c>
      <c r="Q150" s="91">
        <f>SUM(Q133:Q140)/2</f>
        <v>10.5</v>
      </c>
      <c r="R150" s="133">
        <f>SUM(R133:R140)/2</f>
        <v>220</v>
      </c>
    </row>
    <row r="151" spans="1:18" ht="14" thickBot="1" x14ac:dyDescent="0.2">
      <c r="A151" s="261"/>
      <c r="B151" s="92"/>
      <c r="C151" s="93"/>
      <c r="D151" s="93"/>
      <c r="E151" s="94"/>
      <c r="F151" s="92"/>
      <c r="G151" s="93"/>
      <c r="H151" s="93"/>
      <c r="I151" s="94"/>
      <c r="J151" s="92"/>
      <c r="K151" s="93"/>
      <c r="L151" s="93"/>
      <c r="M151" s="94"/>
      <c r="N151" s="92"/>
      <c r="O151" s="93"/>
      <c r="P151" s="93"/>
      <c r="Q151" s="94"/>
      <c r="R151" s="95"/>
    </row>
    <row r="152" spans="1:18" x14ac:dyDescent="0.15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</row>
    <row r="153" spans="1:18" x14ac:dyDescent="0.15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</row>
    <row r="154" spans="1:18" x14ac:dyDescent="0.15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</row>
    <row r="155" spans="1:18" x14ac:dyDescent="0.15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</row>
    <row r="156" spans="1:18" x14ac:dyDescent="0.15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</row>
    <row r="157" spans="1:18" x14ac:dyDescent="0.15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</row>
    <row r="158" spans="1:18" x14ac:dyDescent="0.15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</row>
    <row r="159" spans="1:18" x14ac:dyDescent="0.15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</row>
    <row r="160" spans="1:18" x14ac:dyDescent="0.15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</row>
    <row r="161" spans="2:18" x14ac:dyDescent="0.15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</row>
    <row r="162" spans="2:18" x14ac:dyDescent="0.15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</row>
    <row r="163" spans="2:18" x14ac:dyDescent="0.15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</row>
    <row r="164" spans="2:18" x14ac:dyDescent="0.15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</row>
    <row r="165" spans="2:18" x14ac:dyDescent="0.15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</row>
    <row r="166" spans="2:18" x14ac:dyDescent="0.15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</row>
    <row r="167" spans="2:18" x14ac:dyDescent="0.15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</row>
    <row r="168" spans="2:18" x14ac:dyDescent="0.15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</row>
    <row r="169" spans="2:18" x14ac:dyDescent="0.15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</row>
    <row r="170" spans="2:18" x14ac:dyDescent="0.15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</row>
    <row r="171" spans="2:18" x14ac:dyDescent="0.15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</row>
    <row r="172" spans="2:18" x14ac:dyDescent="0.15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</row>
    <row r="173" spans="2:18" x14ac:dyDescent="0.15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</row>
    <row r="174" spans="2:18" x14ac:dyDescent="0.15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</row>
    <row r="175" spans="2:18" x14ac:dyDescent="0.15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</row>
    <row r="176" spans="2:18" x14ac:dyDescent="0.15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</row>
    <row r="177" spans="2:18" x14ac:dyDescent="0.15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</row>
    <row r="178" spans="2:18" x14ac:dyDescent="0.15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</row>
    <row r="179" spans="2:18" x14ac:dyDescent="0.15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</row>
    <row r="180" spans="2:18" x14ac:dyDescent="0.15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</row>
    <row r="181" spans="2:18" x14ac:dyDescent="0.15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</row>
    <row r="182" spans="2:18" x14ac:dyDescent="0.15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</row>
    <row r="183" spans="2:18" x14ac:dyDescent="0.15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</row>
    <row r="184" spans="2:18" x14ac:dyDescent="0.15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</row>
    <row r="185" spans="2:18" x14ac:dyDescent="0.15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</row>
    <row r="186" spans="2:18" x14ac:dyDescent="0.15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</row>
    <row r="187" spans="2:18" x14ac:dyDescent="0.15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</row>
    <row r="188" spans="2:18" x14ac:dyDescent="0.15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</row>
    <row r="189" spans="2:18" x14ac:dyDescent="0.15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</row>
    <row r="190" spans="2:18" x14ac:dyDescent="0.15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</row>
    <row r="191" spans="2:18" x14ac:dyDescent="0.15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</row>
    <row r="192" spans="2:18" x14ac:dyDescent="0.15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</row>
    <row r="193" spans="2:18" x14ac:dyDescent="0.15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</row>
    <row r="194" spans="2:18" x14ac:dyDescent="0.15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</row>
    <row r="195" spans="2:18" x14ac:dyDescent="0.15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</row>
    <row r="196" spans="2:18" x14ac:dyDescent="0.15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</row>
    <row r="197" spans="2:18" x14ac:dyDescent="0.15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</row>
    <row r="198" spans="2:18" x14ac:dyDescent="0.15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</row>
    <row r="199" spans="2:18" x14ac:dyDescent="0.15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</row>
    <row r="200" spans="2:18" x14ac:dyDescent="0.15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</row>
    <row r="201" spans="2:18" x14ac:dyDescent="0.15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</row>
    <row r="202" spans="2:18" x14ac:dyDescent="0.15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</row>
    <row r="203" spans="2:18" x14ac:dyDescent="0.15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</row>
    <row r="204" spans="2:18" x14ac:dyDescent="0.15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</row>
    <row r="205" spans="2:18" x14ac:dyDescent="0.15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</row>
    <row r="206" spans="2:18" x14ac:dyDescent="0.15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</row>
    <row r="207" spans="2:18" x14ac:dyDescent="0.15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</row>
    <row r="208" spans="2:18" x14ac:dyDescent="0.15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</row>
    <row r="209" spans="2:18" x14ac:dyDescent="0.15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</row>
    <row r="210" spans="2:18" x14ac:dyDescent="0.15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</row>
    <row r="211" spans="2:18" x14ac:dyDescent="0.15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</row>
    <row r="212" spans="2:18" x14ac:dyDescent="0.15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</row>
    <row r="213" spans="2:18" x14ac:dyDescent="0.15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</row>
    <row r="214" spans="2:18" x14ac:dyDescent="0.15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</row>
    <row r="215" spans="2:18" x14ac:dyDescent="0.15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</row>
    <row r="216" spans="2:18" x14ac:dyDescent="0.15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</row>
    <row r="217" spans="2:18" x14ac:dyDescent="0.15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</row>
    <row r="218" spans="2:18" x14ac:dyDescent="0.15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</row>
    <row r="219" spans="2:18" x14ac:dyDescent="0.15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</row>
    <row r="220" spans="2:18" x14ac:dyDescent="0.15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</row>
    <row r="221" spans="2:18" x14ac:dyDescent="0.15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</row>
    <row r="222" spans="2:18" x14ac:dyDescent="0.15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</row>
    <row r="223" spans="2:18" x14ac:dyDescent="0.15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</row>
    <row r="224" spans="2:18" x14ac:dyDescent="0.15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</row>
    <row r="225" spans="2:18" x14ac:dyDescent="0.15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</row>
    <row r="226" spans="2:18" x14ac:dyDescent="0.15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</row>
    <row r="227" spans="2:18" x14ac:dyDescent="0.15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</row>
    <row r="228" spans="2:18" x14ac:dyDescent="0.15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</row>
    <row r="229" spans="2:18" x14ac:dyDescent="0.15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</row>
    <row r="230" spans="2:18" x14ac:dyDescent="0.15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</row>
    <row r="231" spans="2:18" x14ac:dyDescent="0.15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</row>
    <row r="232" spans="2:18" x14ac:dyDescent="0.15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</row>
    <row r="233" spans="2:18" x14ac:dyDescent="0.15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</row>
    <row r="234" spans="2:18" x14ac:dyDescent="0.15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</row>
    <row r="235" spans="2:18" x14ac:dyDescent="0.15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</row>
    <row r="236" spans="2:18" x14ac:dyDescent="0.15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</row>
    <row r="237" spans="2:18" x14ac:dyDescent="0.15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</row>
    <row r="238" spans="2:18" x14ac:dyDescent="0.15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</row>
    <row r="239" spans="2:18" x14ac:dyDescent="0.15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</row>
    <row r="240" spans="2:18" x14ac:dyDescent="0.15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</row>
    <row r="241" spans="2:18" x14ac:dyDescent="0.15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</row>
    <row r="242" spans="2:18" x14ac:dyDescent="0.15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</row>
    <row r="243" spans="2:18" x14ac:dyDescent="0.15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</row>
    <row r="244" spans="2:18" x14ac:dyDescent="0.15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</row>
    <row r="245" spans="2:18" x14ac:dyDescent="0.15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</row>
    <row r="246" spans="2:18" x14ac:dyDescent="0.15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</row>
    <row r="247" spans="2:18" x14ac:dyDescent="0.15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</row>
    <row r="248" spans="2:18" x14ac:dyDescent="0.15"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</row>
    <row r="249" spans="2:18" x14ac:dyDescent="0.15"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</row>
    <row r="250" spans="2:18" x14ac:dyDescent="0.15"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</row>
    <row r="251" spans="2:18" x14ac:dyDescent="0.15"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</row>
    <row r="252" spans="2:18" x14ac:dyDescent="0.15"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</row>
    <row r="253" spans="2:18" x14ac:dyDescent="0.15"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&amp;CNEWTOWN</oddFooter>
  </headerFooter>
  <rowBreaks count="1" manualBreakCount="1">
    <brk id="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696D-20E0-A447-8700-DFEDAE568290}">
  <dimension ref="A1:AN378"/>
  <sheetViews>
    <sheetView zoomScaleNormal="75" workbookViewId="0">
      <selection activeCell="A9" sqref="A9"/>
    </sheetView>
  </sheetViews>
  <sheetFormatPr baseColWidth="10" defaultColWidth="9.1640625" defaultRowHeight="13" x14ac:dyDescent="0.15"/>
  <cols>
    <col min="1" max="1" width="9.1640625" style="30" customWidth="1"/>
    <col min="2" max="16" width="5.6640625" style="30" customWidth="1"/>
    <col min="17" max="17" width="6.1640625" style="30" customWidth="1"/>
    <col min="18" max="19" width="5.6640625" style="30" customWidth="1"/>
    <col min="20" max="20" width="6.6640625" style="30" customWidth="1"/>
    <col min="21" max="16384" width="9.1640625" style="30"/>
  </cols>
  <sheetData>
    <row r="1" spans="1:20" x14ac:dyDescent="0.15">
      <c r="A1" s="28" t="s">
        <v>207</v>
      </c>
      <c r="B1" s="28"/>
      <c r="C1" s="29"/>
      <c r="D1" s="29"/>
      <c r="F1" s="28" t="s">
        <v>0</v>
      </c>
      <c r="I1" s="38" t="s">
        <v>237</v>
      </c>
    </row>
    <row r="2" spans="1:20" x14ac:dyDescent="0.15">
      <c r="A2" s="28"/>
      <c r="B2" s="28"/>
      <c r="C2" s="29"/>
      <c r="D2" s="29"/>
      <c r="F2" s="28"/>
      <c r="I2" s="38"/>
    </row>
    <row r="3" spans="1:20" ht="14" thickBot="1" x14ac:dyDescent="0.2">
      <c r="A3" s="28"/>
      <c r="B3" s="28" t="str">
        <f>Upland_Glenmore!B3</f>
        <v>Average Mon-Fri March 2016</v>
      </c>
      <c r="D3" s="29"/>
    </row>
    <row r="4" spans="1:20" x14ac:dyDescent="0.15">
      <c r="A4" s="39"/>
      <c r="B4" s="31" t="s">
        <v>2</v>
      </c>
      <c r="C4" s="32"/>
      <c r="D4" s="32"/>
      <c r="E4" s="40"/>
      <c r="F4" s="31" t="s">
        <v>3</v>
      </c>
      <c r="G4" s="32"/>
      <c r="H4" s="32"/>
      <c r="I4" s="40"/>
      <c r="J4" s="31" t="s">
        <v>4</v>
      </c>
      <c r="K4" s="32"/>
      <c r="L4" s="32"/>
      <c r="M4" s="40"/>
      <c r="N4" s="31" t="s">
        <v>5</v>
      </c>
      <c r="O4" s="32"/>
      <c r="P4" s="32"/>
      <c r="Q4" s="32"/>
      <c r="R4" s="32"/>
      <c r="S4" s="40"/>
      <c r="T4" s="41" t="s">
        <v>35</v>
      </c>
    </row>
    <row r="5" spans="1:20" s="264" customFormat="1" ht="14" thickBot="1" x14ac:dyDescent="0.2">
      <c r="A5" s="42"/>
      <c r="B5" s="290"/>
      <c r="C5" s="34" t="s">
        <v>236</v>
      </c>
      <c r="D5" s="289"/>
      <c r="E5" s="288"/>
      <c r="F5" s="290"/>
      <c r="G5" s="34" t="s">
        <v>235</v>
      </c>
      <c r="H5" s="289"/>
      <c r="I5" s="288"/>
      <c r="J5" s="290"/>
      <c r="K5" s="34" t="s">
        <v>21</v>
      </c>
      <c r="L5" s="289"/>
      <c r="M5" s="288"/>
      <c r="N5" s="290"/>
      <c r="O5" s="34" t="s">
        <v>22</v>
      </c>
      <c r="P5" s="34"/>
      <c r="Q5" s="34"/>
      <c r="R5" s="289"/>
      <c r="S5" s="288"/>
      <c r="T5" s="287"/>
    </row>
    <row r="6" spans="1:20" s="48" customFormat="1" ht="11" x14ac:dyDescent="0.15">
      <c r="A6" s="45"/>
      <c r="B6" s="35" t="s">
        <v>23</v>
      </c>
      <c r="C6" s="36" t="s">
        <v>24</v>
      </c>
      <c r="D6" s="36" t="s">
        <v>25</v>
      </c>
      <c r="E6" s="46" t="s">
        <v>9</v>
      </c>
      <c r="F6" s="35" t="s">
        <v>23</v>
      </c>
      <c r="G6" s="36" t="s">
        <v>23</v>
      </c>
      <c r="H6" s="36" t="s">
        <v>25</v>
      </c>
      <c r="I6" s="46" t="s">
        <v>9</v>
      </c>
      <c r="J6" s="35" t="s">
        <v>23</v>
      </c>
      <c r="K6" s="36" t="s">
        <v>23</v>
      </c>
      <c r="L6" s="36" t="s">
        <v>24</v>
      </c>
      <c r="M6" s="46" t="s">
        <v>9</v>
      </c>
      <c r="N6" s="35" t="s">
        <v>23</v>
      </c>
      <c r="O6" s="36" t="s">
        <v>24</v>
      </c>
      <c r="P6" s="36" t="s">
        <v>25</v>
      </c>
      <c r="Q6" s="117" t="s">
        <v>25</v>
      </c>
      <c r="R6" s="36" t="s">
        <v>25</v>
      </c>
      <c r="S6" s="46" t="s">
        <v>9</v>
      </c>
      <c r="T6" s="47"/>
    </row>
    <row r="7" spans="1:20" s="264" customFormat="1" ht="15.75" customHeight="1" x14ac:dyDescent="0.15">
      <c r="A7" s="42"/>
      <c r="B7" s="24" t="s">
        <v>27</v>
      </c>
      <c r="C7" s="25" t="s">
        <v>28</v>
      </c>
      <c r="D7" s="25" t="s">
        <v>29</v>
      </c>
      <c r="E7" s="49"/>
      <c r="F7" s="24" t="s">
        <v>26</v>
      </c>
      <c r="G7" s="25" t="s">
        <v>27</v>
      </c>
      <c r="H7" s="25" t="s">
        <v>28</v>
      </c>
      <c r="I7" s="49"/>
      <c r="J7" s="24" t="s">
        <v>29</v>
      </c>
      <c r="K7" s="25" t="s">
        <v>26</v>
      </c>
      <c r="L7" s="25" t="s">
        <v>27</v>
      </c>
      <c r="M7" s="49"/>
      <c r="N7" s="24" t="s">
        <v>28</v>
      </c>
      <c r="O7" s="25" t="s">
        <v>29</v>
      </c>
      <c r="P7" s="25" t="s">
        <v>26</v>
      </c>
      <c r="Q7" s="124" t="s">
        <v>234</v>
      </c>
      <c r="R7" s="25" t="s">
        <v>27</v>
      </c>
      <c r="S7" s="286"/>
      <c r="T7" s="285"/>
    </row>
    <row r="8" spans="1:20" s="264" customFormat="1" x14ac:dyDescent="0.15">
      <c r="A8" s="278" t="s">
        <v>158</v>
      </c>
      <c r="B8" s="277">
        <f>+(B33+B58+B83+B108+B133)/5</f>
        <v>0</v>
      </c>
      <c r="C8" s="276">
        <f>+(C33+C58+C83+C108+C133)/5</f>
        <v>8.1999999999999993</v>
      </c>
      <c r="D8" s="276">
        <f>+(D33+D58+D83+D108+D133)/5</f>
        <v>0</v>
      </c>
      <c r="E8" s="275">
        <f>SUM(B8:D8)</f>
        <v>8.1999999999999993</v>
      </c>
      <c r="F8" s="277">
        <f>+(F33+F58+F83+F108+F133)/5</f>
        <v>0.2</v>
      </c>
      <c r="G8" s="276">
        <f>+(G33+G58+G83+G108+G133)/5</f>
        <v>0.2</v>
      </c>
      <c r="H8" s="276">
        <f>+(H33+H58+H83+H108+H133)/5</f>
        <v>0.2</v>
      </c>
      <c r="I8" s="275">
        <f>SUM(F8:H8)</f>
        <v>0.60000000000000009</v>
      </c>
      <c r="J8" s="277">
        <f>+(J33+J58+J83+J108+J133)/5</f>
        <v>0</v>
      </c>
      <c r="K8" s="276">
        <f>+(K33+K58+K83+K108+K133)/5</f>
        <v>0</v>
      </c>
      <c r="L8" s="276">
        <f>+(L33+L58+L83+L108+L133)/5</f>
        <v>1</v>
      </c>
      <c r="M8" s="275">
        <f>SUM(J8:L8)</f>
        <v>1</v>
      </c>
      <c r="N8" s="277">
        <f>+(N33+N58+N83+N108+N133)/5</f>
        <v>20.6</v>
      </c>
      <c r="O8" s="276">
        <f>+(O33+O58+O83+O108+O133)/5</f>
        <v>0</v>
      </c>
      <c r="P8" s="276">
        <f>+(P33+P58+P83+P108+P133)/5</f>
        <v>1</v>
      </c>
      <c r="Q8" s="276">
        <f>+(Q33+Q58+Q83+Q108+Q133)/5</f>
        <v>0.2</v>
      </c>
      <c r="R8" s="276">
        <f>+(R33+R58+R83+R108+R133)/5</f>
        <v>0.8</v>
      </c>
      <c r="S8" s="275">
        <f>SUM(N8:R8)</f>
        <v>22.6</v>
      </c>
      <c r="T8" s="274">
        <f>+(T33+T58+T83+T108+T133)/5</f>
        <v>32.4</v>
      </c>
    </row>
    <row r="9" spans="1:20" s="264" customFormat="1" x14ac:dyDescent="0.15">
      <c r="A9" s="278" t="s">
        <v>157</v>
      </c>
      <c r="B9" s="277">
        <f>+(B34+B59+B84+B109+B134)/5</f>
        <v>0.6</v>
      </c>
      <c r="C9" s="276">
        <f>+(C34+C59+C84+C109+C134)/5</f>
        <v>12.8</v>
      </c>
      <c r="D9" s="276">
        <f>+(D34+D59+D84+D109+D134)/5</f>
        <v>0</v>
      </c>
      <c r="E9" s="275">
        <f>SUM(B9:D9)</f>
        <v>13.4</v>
      </c>
      <c r="F9" s="277">
        <f>+(F34+F59+F84+F109+F134)/5</f>
        <v>0</v>
      </c>
      <c r="G9" s="276">
        <f>+(G34+G59+G84+G109+G134)/5</f>
        <v>0.2</v>
      </c>
      <c r="H9" s="276">
        <f>+(H34+H59+H84+H109+H134)/5</f>
        <v>0.2</v>
      </c>
      <c r="I9" s="275">
        <f>SUM(F9:H9)</f>
        <v>0.4</v>
      </c>
      <c r="J9" s="277">
        <f>+(J34+J59+J84+J109+J134)/5</f>
        <v>0</v>
      </c>
      <c r="K9" s="276">
        <f>+(K34+K59+K84+K109+K134)/5</f>
        <v>0.2</v>
      </c>
      <c r="L9" s="276">
        <f>+(L34+L59+L84+L109+L134)/5</f>
        <v>3.2</v>
      </c>
      <c r="M9" s="275">
        <f>SUM(J9:L9)</f>
        <v>3.4000000000000004</v>
      </c>
      <c r="N9" s="277">
        <f>+(N34+N59+N84+N109+N134)/5</f>
        <v>21</v>
      </c>
      <c r="O9" s="276">
        <f>+(O34+O59+O84+O109+O134)/5</f>
        <v>0</v>
      </c>
      <c r="P9" s="276">
        <f>+(P34+P59+P84+P109+P134)/5</f>
        <v>0.4</v>
      </c>
      <c r="Q9" s="276">
        <f>+(Q34+Q59+Q84+Q109+Q134)/5</f>
        <v>0.2</v>
      </c>
      <c r="R9" s="276">
        <f>+(R34+R59+R84+R109+R134)/5</f>
        <v>0.4</v>
      </c>
      <c r="S9" s="275">
        <f>SUM(N9:R9)</f>
        <v>21.999999999999996</v>
      </c>
      <c r="T9" s="274">
        <f>+(T34+T59+T84+T109+T134)/5</f>
        <v>39.200000000000003</v>
      </c>
    </row>
    <row r="10" spans="1:20" s="264" customFormat="1" x14ac:dyDescent="0.15">
      <c r="A10" s="278" t="s">
        <v>156</v>
      </c>
      <c r="B10" s="277">
        <f>+(B35+B60+B85+B110+B135)/5</f>
        <v>0.4</v>
      </c>
      <c r="C10" s="276">
        <f>+(C35+C60+C85+C110+C135)/5</f>
        <v>18.399999999999999</v>
      </c>
      <c r="D10" s="276">
        <f>+(D35+D60+D85+D110+D135)/5</f>
        <v>0</v>
      </c>
      <c r="E10" s="275">
        <f>SUM(B10:D10)</f>
        <v>18.799999999999997</v>
      </c>
      <c r="F10" s="277">
        <f>+(F35+F60+F85+F110+F135)/5</f>
        <v>0</v>
      </c>
      <c r="G10" s="276">
        <f>+(G35+G60+G85+G110+G135)/5</f>
        <v>0.2</v>
      </c>
      <c r="H10" s="276">
        <f>+(H35+H60+H85+H110+H135)/5</f>
        <v>0</v>
      </c>
      <c r="I10" s="275">
        <f>SUM(F10:H10)</f>
        <v>0.2</v>
      </c>
      <c r="J10" s="277">
        <f>+(J35+J60+J85+J110+J135)/5</f>
        <v>0</v>
      </c>
      <c r="K10" s="276">
        <f>+(K35+K60+K85+K110+K135)/5</f>
        <v>0.6</v>
      </c>
      <c r="L10" s="276">
        <f>+(L35+L60+L85+L110+L135)/5</f>
        <v>4.2</v>
      </c>
      <c r="M10" s="275">
        <f>SUM(J10:L10)</f>
        <v>4.8</v>
      </c>
      <c r="N10" s="277">
        <f>+(N35+N60+N85+N110+N135)/5</f>
        <v>32.799999999999997</v>
      </c>
      <c r="O10" s="276">
        <f>+(O35+O60+O85+O110+O135)/5</f>
        <v>0</v>
      </c>
      <c r="P10" s="276">
        <f>+(P35+P60+P85+P110+P135)/5</f>
        <v>0.4</v>
      </c>
      <c r="Q10" s="276">
        <f>+(Q35+Q60+Q85+Q110+Q135)/5</f>
        <v>0.4</v>
      </c>
      <c r="R10" s="276">
        <f>+(R35+R60+R85+R110+R135)/5</f>
        <v>0.4</v>
      </c>
      <c r="S10" s="275">
        <f>SUM(N10:R10)</f>
        <v>33.999999999999993</v>
      </c>
      <c r="T10" s="274">
        <f>+(T35+T60+T85+T110+T135)/5</f>
        <v>57.8</v>
      </c>
    </row>
    <row r="11" spans="1:20" s="264" customFormat="1" x14ac:dyDescent="0.15">
      <c r="A11" s="278" t="s">
        <v>155</v>
      </c>
      <c r="B11" s="277">
        <f>+(B36+B61+B86+B111+B136)/5</f>
        <v>0.4</v>
      </c>
      <c r="C11" s="276">
        <f>+(C36+C61+C86+C111+C136)/5</f>
        <v>17.600000000000001</v>
      </c>
      <c r="D11" s="276">
        <f>+(D36+D61+D86+D111+D136)/5</f>
        <v>0</v>
      </c>
      <c r="E11" s="275">
        <f>SUM(B11:D11)</f>
        <v>18</v>
      </c>
      <c r="F11" s="277">
        <f>+(F36+F61+F86+F111+F136)/5</f>
        <v>0</v>
      </c>
      <c r="G11" s="276">
        <f>+(G36+G61+G86+G111+G136)/5</f>
        <v>0</v>
      </c>
      <c r="H11" s="276">
        <f>+(H36+H61+H86+H111+H136)/5</f>
        <v>0.4</v>
      </c>
      <c r="I11" s="275">
        <f>SUM(F11:H11)</f>
        <v>0.4</v>
      </c>
      <c r="J11" s="277">
        <f>+(J36+J61+J86+J111+J136)/5</f>
        <v>0</v>
      </c>
      <c r="K11" s="276">
        <f>+(K36+K61+K86+K111+K136)/5</f>
        <v>1.2</v>
      </c>
      <c r="L11" s="276">
        <f>+(L36+L61+L86+L111+L136)/5</f>
        <v>3.4</v>
      </c>
      <c r="M11" s="275">
        <f>SUM(J11:L11)</f>
        <v>4.5999999999999996</v>
      </c>
      <c r="N11" s="277">
        <f>+(N36+N61+N86+N111+N136)/5</f>
        <v>33.6</v>
      </c>
      <c r="O11" s="276">
        <f>+(O36+O61+O86+O111+O136)/5</f>
        <v>0.2</v>
      </c>
      <c r="P11" s="276">
        <f>+(P36+P61+P86+P111+P136)/5</f>
        <v>1</v>
      </c>
      <c r="Q11" s="276">
        <f>+(Q36+Q61+Q86+Q111+Q136)/5</f>
        <v>0.2</v>
      </c>
      <c r="R11" s="276">
        <f>+(R36+R61+R86+R111+R136)/5</f>
        <v>0.6</v>
      </c>
      <c r="S11" s="275">
        <f>SUM(N11:R11)</f>
        <v>35.600000000000009</v>
      </c>
      <c r="T11" s="274">
        <f>+(T36+T61+T86+T111+T136)/5</f>
        <v>58.6</v>
      </c>
    </row>
    <row r="12" spans="1:20" s="264" customFormat="1" x14ac:dyDescent="0.15">
      <c r="A12" s="278" t="s">
        <v>154</v>
      </c>
      <c r="B12" s="277">
        <f>+(B37+B62+B87+B112+B137)/5</f>
        <v>0</v>
      </c>
      <c r="C12" s="276">
        <f>+(C37+C62+C87+C112+C137)/5</f>
        <v>16.8</v>
      </c>
      <c r="D12" s="276">
        <f>+(D37+D62+D87+D112+D137)/5</f>
        <v>0</v>
      </c>
      <c r="E12" s="275">
        <f>SUM(B12:D12)</f>
        <v>16.8</v>
      </c>
      <c r="F12" s="277">
        <f>+(F37+F62+F87+F112+F137)/5</f>
        <v>0</v>
      </c>
      <c r="G12" s="276">
        <f>+(G37+G62+G87+G112+G137)/5</f>
        <v>0</v>
      </c>
      <c r="H12" s="276">
        <f>+(H37+H62+H87+H112+H137)/5</f>
        <v>0</v>
      </c>
      <c r="I12" s="275">
        <f>SUM(F12:H12)</f>
        <v>0</v>
      </c>
      <c r="J12" s="277">
        <f>+(J37+J62+J87+J112+J137)/5</f>
        <v>0</v>
      </c>
      <c r="K12" s="276">
        <f>+(K37+K62+K87+K112+K137)/5</f>
        <v>0.8</v>
      </c>
      <c r="L12" s="276">
        <f>+(L37+L62+L87+L112+L137)/5</f>
        <v>4.4000000000000004</v>
      </c>
      <c r="M12" s="275">
        <f>SUM(J12:L12)</f>
        <v>5.2</v>
      </c>
      <c r="N12" s="277">
        <f>+(N37+N62+N87+N112+N137)/5</f>
        <v>37.6</v>
      </c>
      <c r="O12" s="276">
        <f>+(O37+O62+O87+O112+O137)/5</f>
        <v>0</v>
      </c>
      <c r="P12" s="276">
        <f>+(P37+P62+P87+P112+P137)/5</f>
        <v>1</v>
      </c>
      <c r="Q12" s="276">
        <f>+(Q37+Q62+Q87+Q112+Q137)/5</f>
        <v>0</v>
      </c>
      <c r="R12" s="276">
        <f>+(R37+R62+R87+R112+R137)/5</f>
        <v>0.2</v>
      </c>
      <c r="S12" s="275">
        <f>SUM(N12:R12)</f>
        <v>38.800000000000004</v>
      </c>
      <c r="T12" s="274">
        <f>+(T37+T62+T87+T112+T137)/5</f>
        <v>60.8</v>
      </c>
    </row>
    <row r="13" spans="1:20" s="264" customFormat="1" x14ac:dyDescent="0.15">
      <c r="A13" s="278" t="s">
        <v>153</v>
      </c>
      <c r="B13" s="277">
        <f>+(B38+B63+B88+B113+B138)/5</f>
        <v>3.8</v>
      </c>
      <c r="C13" s="276">
        <f>+(C38+C63+C88+C113+C138)/5</f>
        <v>12</v>
      </c>
      <c r="D13" s="276">
        <f>+(D38+D63+D88+D113+D138)/5</f>
        <v>0</v>
      </c>
      <c r="E13" s="275">
        <f>SUM(B13:D13)</f>
        <v>15.8</v>
      </c>
      <c r="F13" s="277">
        <f>+(F38+F63+F88+F113+F138)/5</f>
        <v>0</v>
      </c>
      <c r="G13" s="276">
        <f>+(G38+G63+G88+G113+G138)/5</f>
        <v>0</v>
      </c>
      <c r="H13" s="276">
        <f>+(H38+H63+H88+H113+H138)/5</f>
        <v>0.2</v>
      </c>
      <c r="I13" s="275">
        <f>SUM(F13:H13)</f>
        <v>0.2</v>
      </c>
      <c r="J13" s="277">
        <f>+(J38+J63+J88+J113+J138)/5</f>
        <v>0</v>
      </c>
      <c r="K13" s="276">
        <f>+(K38+K63+K88+K113+K138)/5</f>
        <v>0.2</v>
      </c>
      <c r="L13" s="276">
        <f>+(L38+L63+L88+L113+L138)/5</f>
        <v>1.8</v>
      </c>
      <c r="M13" s="275">
        <f>SUM(J13:L13)</f>
        <v>2</v>
      </c>
      <c r="N13" s="277">
        <f>+(N38+N63+N88+N113+N138)/5</f>
        <v>30.2</v>
      </c>
      <c r="O13" s="276">
        <f>+(O38+O63+O88+O113+O138)/5</f>
        <v>0</v>
      </c>
      <c r="P13" s="276">
        <f>+(P38+P63+P88+P113+P138)/5</f>
        <v>0.4</v>
      </c>
      <c r="Q13" s="276">
        <f>+(Q38+Q63+Q88+Q113+Q138)/5</f>
        <v>0.2</v>
      </c>
      <c r="R13" s="276">
        <f>+(R38+R63+R88+R113+R138)/5</f>
        <v>0.2</v>
      </c>
      <c r="S13" s="275">
        <f>SUM(N13:R13)</f>
        <v>30.999999999999996</v>
      </c>
      <c r="T13" s="274">
        <f>+(T38+T63+T88+T113+T138)/5</f>
        <v>49</v>
      </c>
    </row>
    <row r="14" spans="1:20" s="264" customFormat="1" x14ac:dyDescent="0.15">
      <c r="A14" s="278" t="s">
        <v>152</v>
      </c>
      <c r="B14" s="277">
        <f>+(B39+B64+B89+B114+B139)/5</f>
        <v>0</v>
      </c>
      <c r="C14" s="276">
        <f>+(C39+C64+C89+C114+C139)/5</f>
        <v>7.2</v>
      </c>
      <c r="D14" s="276">
        <f>+(D39+D64+D89+D114+D139)/5</f>
        <v>0</v>
      </c>
      <c r="E14" s="275">
        <f>SUM(B14:D14)</f>
        <v>7.2</v>
      </c>
      <c r="F14" s="277">
        <f>+(F39+F64+F89+F114+F139)/5</f>
        <v>0</v>
      </c>
      <c r="G14" s="276">
        <f>+(G39+G64+G89+G114+G139)/5</f>
        <v>0.2</v>
      </c>
      <c r="H14" s="276">
        <f>+(H39+H64+H89+H114+H139)/5</f>
        <v>0.2</v>
      </c>
      <c r="I14" s="275">
        <f>SUM(F14:H14)</f>
        <v>0.4</v>
      </c>
      <c r="J14" s="277">
        <f>+(J39+J64+J89+J114+J139)/5</f>
        <v>0</v>
      </c>
      <c r="K14" s="276">
        <f>+(K39+K64+K89+K114+K139)/5</f>
        <v>0.2</v>
      </c>
      <c r="L14" s="276">
        <f>+(L39+L64+L89+L114+L139)/5</f>
        <v>2.6</v>
      </c>
      <c r="M14" s="275">
        <f>SUM(J14:L14)</f>
        <v>2.8000000000000003</v>
      </c>
      <c r="N14" s="277">
        <f>+(N39+N64+N89+N114+N139)/5</f>
        <v>11.8</v>
      </c>
      <c r="O14" s="276">
        <f>+(O39+O64+O89+O114+O139)/5</f>
        <v>0</v>
      </c>
      <c r="P14" s="276">
        <f>+(P39+P64+P89+P114+P139)/5</f>
        <v>0</v>
      </c>
      <c r="Q14" s="276">
        <f>+(Q39+Q64+Q89+Q114+Q139)/5</f>
        <v>0.2</v>
      </c>
      <c r="R14" s="276">
        <f>+(R39+R64+R89+R114+R139)/5</f>
        <v>0.4</v>
      </c>
      <c r="S14" s="275">
        <f>SUM(N14:R14)</f>
        <v>12.4</v>
      </c>
      <c r="T14" s="274">
        <f>+(T39+T64+T89+T114+T139)/5</f>
        <v>22.8</v>
      </c>
    </row>
    <row r="15" spans="1:20" s="264" customFormat="1" ht="14" thickBot="1" x14ac:dyDescent="0.2">
      <c r="A15" s="278" t="s">
        <v>151</v>
      </c>
      <c r="B15" s="277">
        <f>+(B40+B65+B90+B115+B140)/5</f>
        <v>0.2</v>
      </c>
      <c r="C15" s="276">
        <f>+(C40+C65+C90+C115+C140)/5</f>
        <v>6</v>
      </c>
      <c r="D15" s="276">
        <f>+(D40+D65+D90+D115+D140)/5</f>
        <v>0</v>
      </c>
      <c r="E15" s="275">
        <f>SUM(B15:D15)</f>
        <v>6.2</v>
      </c>
      <c r="F15" s="277">
        <f>+(F40+F65+F90+F115+F140)/5</f>
        <v>0</v>
      </c>
      <c r="G15" s="276">
        <f>+(G40+G65+G90+G115+G140)/5</f>
        <v>0</v>
      </c>
      <c r="H15" s="276">
        <f>+(H40+H65+H90+H115+H140)/5</f>
        <v>0</v>
      </c>
      <c r="I15" s="275">
        <f>SUM(F15:H15)</f>
        <v>0</v>
      </c>
      <c r="J15" s="277">
        <f>+(J40+J65+J90+J115+J140)/5</f>
        <v>0</v>
      </c>
      <c r="K15" s="276">
        <f>+(K40+K65+K90+K115+K140)/5</f>
        <v>0</v>
      </c>
      <c r="L15" s="276">
        <f>+(L40+L65+L90+L115+L140)/5</f>
        <v>1</v>
      </c>
      <c r="M15" s="275">
        <f>SUM(J15:L15)</f>
        <v>1</v>
      </c>
      <c r="N15" s="277">
        <f>+(N40+N65+N90+N115+N140)/5</f>
        <v>10</v>
      </c>
      <c r="O15" s="276">
        <f>+(O40+O65+O90+O115+O140)/5</f>
        <v>0</v>
      </c>
      <c r="P15" s="276">
        <f>+(P40+P65+P90+P115+P140)/5</f>
        <v>0.2</v>
      </c>
      <c r="Q15" s="276">
        <f>+(Q40+Q65+Q90+Q115+Q140)/5</f>
        <v>0</v>
      </c>
      <c r="R15" s="276">
        <f>+(R40+R65+R90+R115+R140)/5</f>
        <v>0</v>
      </c>
      <c r="S15" s="275">
        <f>SUM(N15:R15)</f>
        <v>10.199999999999999</v>
      </c>
      <c r="T15" s="274">
        <f>+(T40+T65+T90+T115+T140)/5</f>
        <v>17.399999999999999</v>
      </c>
    </row>
    <row r="16" spans="1:20" s="264" customFormat="1" ht="14" hidden="1" thickBot="1" x14ac:dyDescent="0.2">
      <c r="A16" s="262"/>
      <c r="B16" s="273"/>
      <c r="C16" s="272"/>
      <c r="D16" s="272"/>
      <c r="E16" s="271"/>
      <c r="F16" s="273"/>
      <c r="G16" s="272"/>
      <c r="H16" s="272"/>
      <c r="I16" s="271"/>
      <c r="J16" s="273"/>
      <c r="K16" s="272"/>
      <c r="L16" s="272"/>
      <c r="M16" s="271"/>
      <c r="N16" s="273"/>
      <c r="O16" s="272"/>
      <c r="P16" s="272"/>
      <c r="Q16" s="272"/>
      <c r="R16" s="272"/>
      <c r="S16" s="271"/>
      <c r="T16" s="270"/>
    </row>
    <row r="17" spans="1:40" s="264" customFormat="1" ht="14" hidden="1" thickBot="1" x14ac:dyDescent="0.2">
      <c r="A17" s="278" t="s">
        <v>219</v>
      </c>
      <c r="B17" s="277">
        <f>SUM(B8:B11)</f>
        <v>1.4</v>
      </c>
      <c r="C17" s="276">
        <f>SUM(C8:C11)</f>
        <v>57</v>
      </c>
      <c r="D17" s="276">
        <f>SUM(D8:D11)</f>
        <v>0</v>
      </c>
      <c r="E17" s="275">
        <f>SUM(E8:E11)</f>
        <v>58.4</v>
      </c>
      <c r="F17" s="277">
        <f>SUM(F8:F11)</f>
        <v>0.2</v>
      </c>
      <c r="G17" s="276">
        <f>SUM(G8:G11)</f>
        <v>0.60000000000000009</v>
      </c>
      <c r="H17" s="276">
        <f>SUM(H8:H11)</f>
        <v>0.8</v>
      </c>
      <c r="I17" s="275">
        <f>SUM(I8:I11)</f>
        <v>1.6</v>
      </c>
      <c r="J17" s="277">
        <f>SUM(J8:J11)</f>
        <v>0</v>
      </c>
      <c r="K17" s="276">
        <f>SUM(K8:K11)</f>
        <v>2</v>
      </c>
      <c r="L17" s="276">
        <f>SUM(L8:L11)</f>
        <v>11.8</v>
      </c>
      <c r="M17" s="275">
        <f>SUM(M8:M11)</f>
        <v>13.799999999999999</v>
      </c>
      <c r="N17" s="277">
        <f>SUM(N8:N11)</f>
        <v>108</v>
      </c>
      <c r="O17" s="276">
        <f>SUM(O8:O11)</f>
        <v>0.2</v>
      </c>
      <c r="P17" s="276">
        <f>SUM(P8:P11)</f>
        <v>2.8</v>
      </c>
      <c r="Q17" s="276"/>
      <c r="R17" s="276">
        <f>SUM(R8:R11)</f>
        <v>2.2000000000000002</v>
      </c>
      <c r="S17" s="275">
        <f>SUM(S8:S11)</f>
        <v>114.2</v>
      </c>
      <c r="T17" s="274">
        <f>SUM(T8:T11)</f>
        <v>187.99999999999997</v>
      </c>
    </row>
    <row r="18" spans="1:40" s="264" customFormat="1" ht="14" hidden="1" thickBot="1" x14ac:dyDescent="0.2">
      <c r="A18" s="278" t="s">
        <v>218</v>
      </c>
      <c r="B18" s="277">
        <f>SUM(B9:B12)</f>
        <v>1.4</v>
      </c>
      <c r="C18" s="276">
        <f>SUM(C9:C12)</f>
        <v>65.599999999999994</v>
      </c>
      <c r="D18" s="276">
        <f>SUM(D9:D12)</f>
        <v>0</v>
      </c>
      <c r="E18" s="275">
        <f>SUM(E9:E12)</f>
        <v>67</v>
      </c>
      <c r="F18" s="277">
        <f>SUM(F9:F12)</f>
        <v>0</v>
      </c>
      <c r="G18" s="276">
        <f>SUM(G9:G12)</f>
        <v>0.4</v>
      </c>
      <c r="H18" s="276">
        <f>SUM(H9:H12)</f>
        <v>0.60000000000000009</v>
      </c>
      <c r="I18" s="275">
        <f>SUM(I9:I12)</f>
        <v>1</v>
      </c>
      <c r="J18" s="277">
        <f>SUM(J9:J12)</f>
        <v>0</v>
      </c>
      <c r="K18" s="276">
        <f>SUM(K9:K12)</f>
        <v>2.8</v>
      </c>
      <c r="L18" s="276">
        <f>SUM(L9:L12)</f>
        <v>15.200000000000001</v>
      </c>
      <c r="M18" s="275">
        <f>SUM(M9:M12)</f>
        <v>18</v>
      </c>
      <c r="N18" s="277">
        <f>SUM(N9:N12)</f>
        <v>125</v>
      </c>
      <c r="O18" s="276">
        <f>SUM(O9:O12)</f>
        <v>0.2</v>
      </c>
      <c r="P18" s="276">
        <f>SUM(P9:P12)</f>
        <v>2.8</v>
      </c>
      <c r="Q18" s="276"/>
      <c r="R18" s="276">
        <f>SUM(R9:R12)</f>
        <v>1.5999999999999999</v>
      </c>
      <c r="S18" s="275">
        <f>SUM(S9:S12)</f>
        <v>130.4</v>
      </c>
      <c r="T18" s="274">
        <f>SUM(T9:T12)</f>
        <v>216.39999999999998</v>
      </c>
    </row>
    <row r="19" spans="1:40" s="264" customFormat="1" ht="14" hidden="1" thickBot="1" x14ac:dyDescent="0.2">
      <c r="A19" s="278" t="s">
        <v>217</v>
      </c>
      <c r="B19" s="277">
        <f>SUM(B10:B13)</f>
        <v>4.5999999999999996</v>
      </c>
      <c r="C19" s="276">
        <f>SUM(C10:C13)</f>
        <v>64.8</v>
      </c>
      <c r="D19" s="276">
        <f>SUM(D10:D13)</f>
        <v>0</v>
      </c>
      <c r="E19" s="275">
        <f>SUM(E10:E13)</f>
        <v>69.399999999999991</v>
      </c>
      <c r="F19" s="277">
        <f>SUM(F10:F13)</f>
        <v>0</v>
      </c>
      <c r="G19" s="276">
        <f>SUM(G10:G13)</f>
        <v>0.2</v>
      </c>
      <c r="H19" s="276">
        <f>SUM(H10:H13)</f>
        <v>0.60000000000000009</v>
      </c>
      <c r="I19" s="275">
        <f>SUM(I10:I13)</f>
        <v>0.8</v>
      </c>
      <c r="J19" s="277">
        <f>SUM(J10:J13)</f>
        <v>0</v>
      </c>
      <c r="K19" s="276">
        <f>SUM(K10:K13)</f>
        <v>2.8</v>
      </c>
      <c r="L19" s="276">
        <f>SUM(L10:L13)</f>
        <v>13.8</v>
      </c>
      <c r="M19" s="275">
        <f>SUM(M10:M13)</f>
        <v>16.599999999999998</v>
      </c>
      <c r="N19" s="277">
        <f>SUM(N10:N13)</f>
        <v>134.19999999999999</v>
      </c>
      <c r="O19" s="276">
        <f>SUM(O10:O13)</f>
        <v>0.2</v>
      </c>
      <c r="P19" s="276">
        <f>SUM(P10:P13)</f>
        <v>2.8</v>
      </c>
      <c r="Q19" s="276"/>
      <c r="R19" s="276">
        <f>SUM(R10:R13)</f>
        <v>1.4</v>
      </c>
      <c r="S19" s="275">
        <f>SUM(S10:S13)</f>
        <v>139.4</v>
      </c>
      <c r="T19" s="274">
        <f>SUM(T10:T13)</f>
        <v>226.2</v>
      </c>
    </row>
    <row r="20" spans="1:40" s="264" customFormat="1" ht="14" hidden="1" thickBot="1" x14ac:dyDescent="0.2">
      <c r="A20" s="278" t="s">
        <v>216</v>
      </c>
      <c r="B20" s="277">
        <f>SUM(B11:B14)</f>
        <v>4.2</v>
      </c>
      <c r="C20" s="276">
        <f>SUM(C11:C14)</f>
        <v>53.600000000000009</v>
      </c>
      <c r="D20" s="276">
        <f>SUM(D11:D14)</f>
        <v>0</v>
      </c>
      <c r="E20" s="275">
        <f>SUM(E11:E14)</f>
        <v>57.8</v>
      </c>
      <c r="F20" s="277">
        <f>SUM(F11:F14)</f>
        <v>0</v>
      </c>
      <c r="G20" s="276">
        <f>SUM(G11:G14)</f>
        <v>0.2</v>
      </c>
      <c r="H20" s="276">
        <f>SUM(H11:H14)</f>
        <v>0.8</v>
      </c>
      <c r="I20" s="275">
        <f>SUM(I11:I14)</f>
        <v>1</v>
      </c>
      <c r="J20" s="277">
        <f>SUM(J11:J14)</f>
        <v>0</v>
      </c>
      <c r="K20" s="276">
        <f>SUM(K11:K14)</f>
        <v>2.4000000000000004</v>
      </c>
      <c r="L20" s="276">
        <f>SUM(L11:L14)</f>
        <v>12.200000000000001</v>
      </c>
      <c r="M20" s="275">
        <f>SUM(M11:M14)</f>
        <v>14.600000000000001</v>
      </c>
      <c r="N20" s="277">
        <f>SUM(N11:N14)</f>
        <v>113.2</v>
      </c>
      <c r="O20" s="276">
        <f>SUM(O11:O14)</f>
        <v>0.2</v>
      </c>
      <c r="P20" s="276">
        <f>SUM(P11:P14)</f>
        <v>2.4</v>
      </c>
      <c r="Q20" s="276"/>
      <c r="R20" s="276">
        <f>SUM(R11:R14)</f>
        <v>1.4</v>
      </c>
      <c r="S20" s="275">
        <f>SUM(S11:S14)</f>
        <v>117.80000000000001</v>
      </c>
      <c r="T20" s="274">
        <f>SUM(T11:T14)</f>
        <v>191.20000000000002</v>
      </c>
    </row>
    <row r="21" spans="1:40" s="264" customFormat="1" ht="14" hidden="1" thickBot="1" x14ac:dyDescent="0.2">
      <c r="A21" s="296" t="s">
        <v>215</v>
      </c>
      <c r="B21" s="295">
        <f>SUM(B12:B15)</f>
        <v>4</v>
      </c>
      <c r="C21" s="294">
        <f>SUM(C12:C15)</f>
        <v>42</v>
      </c>
      <c r="D21" s="294">
        <f>SUM(D12:D15)</f>
        <v>0</v>
      </c>
      <c r="E21" s="293">
        <f>SUM(E12:E15)</f>
        <v>46.000000000000007</v>
      </c>
      <c r="F21" s="295">
        <f>SUM(F12:F15)</f>
        <v>0</v>
      </c>
      <c r="G21" s="294">
        <f>SUM(G12:G15)</f>
        <v>0.2</v>
      </c>
      <c r="H21" s="294">
        <f>SUM(H12:H15)</f>
        <v>0.4</v>
      </c>
      <c r="I21" s="293">
        <f>SUM(I12:I15)</f>
        <v>0.60000000000000009</v>
      </c>
      <c r="J21" s="295">
        <f>SUM(J12:J15)</f>
        <v>0</v>
      </c>
      <c r="K21" s="294">
        <f>SUM(K12:K15)</f>
        <v>1.2</v>
      </c>
      <c r="L21" s="294">
        <f>SUM(L12:L15)</f>
        <v>9.8000000000000007</v>
      </c>
      <c r="M21" s="293">
        <f>SUM(M12:M15)</f>
        <v>11</v>
      </c>
      <c r="N21" s="295">
        <f>SUM(N12:N15)</f>
        <v>89.6</v>
      </c>
      <c r="O21" s="294">
        <f>SUM(O12:O15)</f>
        <v>0</v>
      </c>
      <c r="P21" s="294">
        <f>SUM(P12:P15)</f>
        <v>1.5999999999999999</v>
      </c>
      <c r="Q21" s="294"/>
      <c r="R21" s="294">
        <f>SUM(R12:R15)</f>
        <v>0.8</v>
      </c>
      <c r="S21" s="293">
        <f>SUM(S12:S15)</f>
        <v>92.4</v>
      </c>
      <c r="T21" s="292">
        <f>SUM(T12:T15)</f>
        <v>150</v>
      </c>
    </row>
    <row r="22" spans="1:40" x14ac:dyDescent="0.15">
      <c r="A22" s="263"/>
      <c r="B22" s="86"/>
      <c r="C22" s="87"/>
      <c r="D22" s="87"/>
      <c r="E22" s="88"/>
      <c r="F22" s="86"/>
      <c r="G22" s="87"/>
      <c r="H22" s="87"/>
      <c r="I22" s="88"/>
      <c r="J22" s="86"/>
      <c r="K22" s="87"/>
      <c r="L22" s="87"/>
      <c r="M22" s="88"/>
      <c r="N22" s="86"/>
      <c r="O22" s="87"/>
      <c r="P22" s="87"/>
      <c r="Q22" s="87"/>
      <c r="R22" s="87"/>
      <c r="S22" s="88"/>
      <c r="T22" s="135"/>
    </row>
    <row r="23" spans="1:40" x14ac:dyDescent="0.15">
      <c r="A23" s="262" t="s">
        <v>214</v>
      </c>
      <c r="B23" s="89">
        <f>SUM(B8:B15)</f>
        <v>5.3999999999999995</v>
      </c>
      <c r="C23" s="90">
        <f>SUM(C8:C15)</f>
        <v>99</v>
      </c>
      <c r="D23" s="90">
        <f>SUM(D8:D15)</f>
        <v>0</v>
      </c>
      <c r="E23" s="91">
        <f>SUM(E8:E15)</f>
        <v>104.4</v>
      </c>
      <c r="F23" s="89">
        <f>SUM(F8:F15)</f>
        <v>0.2</v>
      </c>
      <c r="G23" s="90">
        <f>SUM(G8:G15)</f>
        <v>0.8</v>
      </c>
      <c r="H23" s="90">
        <f>SUM(H8:H15)</f>
        <v>1.2</v>
      </c>
      <c r="I23" s="91">
        <f>SUM(I8:I15)</f>
        <v>2.2000000000000002</v>
      </c>
      <c r="J23" s="89">
        <f>SUM(J8:J15)</f>
        <v>0</v>
      </c>
      <c r="K23" s="90">
        <f>SUM(K8:K15)</f>
        <v>3.2</v>
      </c>
      <c r="L23" s="90">
        <f>SUM(L8:L15)</f>
        <v>21.600000000000005</v>
      </c>
      <c r="M23" s="91">
        <f>SUM(M8:M15)</f>
        <v>24.8</v>
      </c>
      <c r="N23" s="89">
        <f>SUM(N8:N15)</f>
        <v>197.6</v>
      </c>
      <c r="O23" s="90">
        <f>SUM(O8:O15)</f>
        <v>0.2</v>
      </c>
      <c r="P23" s="89">
        <f>SUM(P8:P15)</f>
        <v>4.4000000000000004</v>
      </c>
      <c r="Q23" s="90">
        <f>SUM(Q8:Q15)</f>
        <v>1.4</v>
      </c>
      <c r="R23" s="90">
        <f>SUM(R8:R15)</f>
        <v>3.0000000000000004</v>
      </c>
      <c r="S23" s="91">
        <f>SUM(S8:S15)</f>
        <v>206.6</v>
      </c>
      <c r="T23" s="133">
        <f>SUM(T8:T15)</f>
        <v>337.99999999999994</v>
      </c>
    </row>
    <row r="24" spans="1:40" x14ac:dyDescent="0.15">
      <c r="A24" s="262" t="s">
        <v>10</v>
      </c>
      <c r="B24" s="89">
        <f>MAX(B17:B21)</f>
        <v>4.5999999999999996</v>
      </c>
      <c r="C24" s="90">
        <f>MAX(C17:C21)</f>
        <v>65.599999999999994</v>
      </c>
      <c r="D24" s="90">
        <f>MAX(D17:D21)</f>
        <v>0</v>
      </c>
      <c r="E24" s="91">
        <f>MAX(E17:E21)</f>
        <v>69.399999999999991</v>
      </c>
      <c r="F24" s="89">
        <f>MAX(F17:F21)</f>
        <v>0.2</v>
      </c>
      <c r="G24" s="90">
        <f>MAX(G17:G21)</f>
        <v>0.60000000000000009</v>
      </c>
      <c r="H24" s="90">
        <f>MAX(H17:H21)</f>
        <v>0.8</v>
      </c>
      <c r="I24" s="91">
        <f>MAX(I17:I21)</f>
        <v>1.6</v>
      </c>
      <c r="J24" s="89">
        <f>MAX(J17:J21)</f>
        <v>0</v>
      </c>
      <c r="K24" s="90">
        <f>MAX(K17:K21)</f>
        <v>2.8</v>
      </c>
      <c r="L24" s="90">
        <f>MAX(L17:L21)</f>
        <v>15.200000000000001</v>
      </c>
      <c r="M24" s="91">
        <f>MAX(M17:M21)</f>
        <v>18</v>
      </c>
      <c r="N24" s="89">
        <f>MAX(N17:N21)</f>
        <v>134.19999999999999</v>
      </c>
      <c r="O24" s="90">
        <f>MAX(O17:O21)</f>
        <v>0.2</v>
      </c>
      <c r="P24" s="89">
        <f>MAX(P17:P21)</f>
        <v>2.8</v>
      </c>
      <c r="Q24" s="90">
        <f>MAX(Q17:Q21)</f>
        <v>0</v>
      </c>
      <c r="R24" s="90">
        <f>MAX(R17:R21)</f>
        <v>2.2000000000000002</v>
      </c>
      <c r="S24" s="91">
        <f>MAX(S17:S21)</f>
        <v>139.4</v>
      </c>
      <c r="T24" s="133">
        <f>MAX(T17:T21)</f>
        <v>226.2</v>
      </c>
    </row>
    <row r="25" spans="1:40" x14ac:dyDescent="0.15">
      <c r="A25" s="262" t="s">
        <v>11</v>
      </c>
      <c r="B25" s="89">
        <f>SUM(B8:B15)/2</f>
        <v>2.6999999999999997</v>
      </c>
      <c r="C25" s="90">
        <f>SUM(C8:C15)/2</f>
        <v>49.5</v>
      </c>
      <c r="D25" s="90">
        <f>SUM(D8:D15)/2</f>
        <v>0</v>
      </c>
      <c r="E25" s="91">
        <f>SUM(E8:E15)/2</f>
        <v>52.2</v>
      </c>
      <c r="F25" s="89">
        <f>SUM(F8:F15)/2</f>
        <v>0.1</v>
      </c>
      <c r="G25" s="90">
        <f>SUM(G8:G15)/2</f>
        <v>0.4</v>
      </c>
      <c r="H25" s="90">
        <f>SUM(H8:H15)/2</f>
        <v>0.6</v>
      </c>
      <c r="I25" s="91">
        <f>SUM(I8:I15)/2</f>
        <v>1.1000000000000001</v>
      </c>
      <c r="J25" s="89">
        <f>SUM(J8:J15)/2</f>
        <v>0</v>
      </c>
      <c r="K25" s="90">
        <f>SUM(K8:K15)/2</f>
        <v>1.6</v>
      </c>
      <c r="L25" s="90">
        <f>SUM(L8:L15)/2</f>
        <v>10.800000000000002</v>
      </c>
      <c r="M25" s="91">
        <f>SUM(M8:M15)/2</f>
        <v>12.4</v>
      </c>
      <c r="N25" s="89">
        <f>SUM(N8:N15)/2</f>
        <v>98.8</v>
      </c>
      <c r="O25" s="90">
        <f>SUM(O8:O15)/2</f>
        <v>0.1</v>
      </c>
      <c r="P25" s="89">
        <f>SUM(P8:P15)/2</f>
        <v>2.2000000000000002</v>
      </c>
      <c r="Q25" s="90">
        <f>SUM(Q8:Q15)/2</f>
        <v>0.7</v>
      </c>
      <c r="R25" s="90">
        <f>SUM(R8:R15)/2</f>
        <v>1.5000000000000002</v>
      </c>
      <c r="S25" s="91">
        <f>SUM(S8:S15)/2</f>
        <v>103.3</v>
      </c>
      <c r="T25" s="133">
        <f>SUM(T8:T15)/2</f>
        <v>168.99999999999997</v>
      </c>
    </row>
    <row r="26" spans="1:40" ht="14" thickBot="1" x14ac:dyDescent="0.2">
      <c r="A26" s="261"/>
      <c r="B26" s="92"/>
      <c r="C26" s="93"/>
      <c r="D26" s="93"/>
      <c r="E26" s="94"/>
      <c r="F26" s="92"/>
      <c r="G26" s="93"/>
      <c r="H26" s="93"/>
      <c r="I26" s="94"/>
      <c r="J26" s="92"/>
      <c r="K26" s="93"/>
      <c r="L26" s="93"/>
      <c r="M26" s="94"/>
      <c r="N26" s="92"/>
      <c r="O26" s="93"/>
      <c r="P26" s="93"/>
      <c r="Q26" s="93"/>
      <c r="R26" s="93"/>
      <c r="S26" s="94"/>
      <c r="T26" s="95"/>
    </row>
    <row r="27" spans="1:40" x14ac:dyDescent="0.15">
      <c r="A27" s="28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96"/>
    </row>
    <row r="28" spans="1:40" ht="14" thickBot="1" x14ac:dyDescent="0.2">
      <c r="A28" s="28"/>
      <c r="B28" s="97" t="str">
        <f>Upland_Glenmore!B28</f>
        <v>Monday 29 February 2016</v>
      </c>
      <c r="C28" s="96"/>
      <c r="D28" s="98"/>
      <c r="E28" s="96"/>
      <c r="F28" s="96"/>
      <c r="G28" s="96"/>
      <c r="H28" s="97" t="str">
        <f>'cycle (2)'!B5</f>
        <v>Fine and Dry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</row>
    <row r="29" spans="1:40" x14ac:dyDescent="0.15">
      <c r="A29" s="39"/>
      <c r="B29" s="102" t="s">
        <v>2</v>
      </c>
      <c r="C29" s="103"/>
      <c r="D29" s="103"/>
      <c r="E29" s="104"/>
      <c r="F29" s="102" t="s">
        <v>3</v>
      </c>
      <c r="G29" s="103"/>
      <c r="H29" s="103"/>
      <c r="I29" s="104"/>
      <c r="J29" s="102" t="s">
        <v>4</v>
      </c>
      <c r="K29" s="103"/>
      <c r="L29" s="103"/>
      <c r="M29" s="104"/>
      <c r="N29" s="102" t="s">
        <v>5</v>
      </c>
      <c r="O29" s="103"/>
      <c r="P29" s="103"/>
      <c r="Q29" s="103"/>
      <c r="R29" s="103"/>
      <c r="S29" s="104"/>
      <c r="T29" s="135" t="s">
        <v>35</v>
      </c>
    </row>
    <row r="30" spans="1:40" s="264" customFormat="1" ht="14" thickBot="1" x14ac:dyDescent="0.2">
      <c r="A30" s="42"/>
      <c r="B30" s="283"/>
      <c r="C30" s="109" t="str">
        <f>C5</f>
        <v>Cent Hway</v>
      </c>
      <c r="D30" s="282"/>
      <c r="E30" s="281"/>
      <c r="F30" s="283"/>
      <c r="G30" s="109" t="str">
        <f>G5</f>
        <v>Jarden Mile</v>
      </c>
      <c r="H30" s="282"/>
      <c r="I30" s="281"/>
      <c r="J30" s="283"/>
      <c r="K30" s="109" t="str">
        <f>K5</f>
        <v>Hutt (S)</v>
      </c>
      <c r="L30" s="282"/>
      <c r="M30" s="281"/>
      <c r="N30" s="283"/>
      <c r="O30" s="109" t="str">
        <f>O5</f>
        <v>Off Ramp</v>
      </c>
      <c r="P30" s="109"/>
      <c r="Q30" s="109"/>
      <c r="R30" s="282"/>
      <c r="S30" s="281"/>
      <c r="T30" s="266"/>
    </row>
    <row r="31" spans="1:40" s="48" customFormat="1" ht="11" x14ac:dyDescent="0.15">
      <c r="A31" s="45"/>
      <c r="B31" s="116" t="s">
        <v>23</v>
      </c>
      <c r="C31" s="117" t="s">
        <v>24</v>
      </c>
      <c r="D31" s="117" t="s">
        <v>25</v>
      </c>
      <c r="E31" s="118" t="s">
        <v>9</v>
      </c>
      <c r="F31" s="116" t="s">
        <v>23</v>
      </c>
      <c r="G31" s="117" t="s">
        <v>23</v>
      </c>
      <c r="H31" s="117" t="s">
        <v>25</v>
      </c>
      <c r="I31" s="118" t="s">
        <v>9</v>
      </c>
      <c r="J31" s="116" t="s">
        <v>23</v>
      </c>
      <c r="K31" s="117" t="s">
        <v>23</v>
      </c>
      <c r="L31" s="117" t="s">
        <v>24</v>
      </c>
      <c r="M31" s="118" t="s">
        <v>9</v>
      </c>
      <c r="N31" s="116" t="s">
        <v>23</v>
      </c>
      <c r="O31" s="117" t="s">
        <v>24</v>
      </c>
      <c r="P31" s="117" t="s">
        <v>25</v>
      </c>
      <c r="Q31" s="117" t="s">
        <v>25</v>
      </c>
      <c r="R31" s="117" t="s">
        <v>25</v>
      </c>
      <c r="S31" s="118" t="s">
        <v>9</v>
      </c>
      <c r="T31" s="138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</row>
    <row r="32" spans="1:40" s="264" customFormat="1" ht="13.5" customHeight="1" x14ac:dyDescent="0.15">
      <c r="A32" s="42"/>
      <c r="B32" s="123" t="s">
        <v>27</v>
      </c>
      <c r="C32" s="124" t="s">
        <v>28</v>
      </c>
      <c r="D32" s="124" t="s">
        <v>29</v>
      </c>
      <c r="E32" s="125"/>
      <c r="F32" s="123" t="s">
        <v>26</v>
      </c>
      <c r="G32" s="124" t="s">
        <v>27</v>
      </c>
      <c r="H32" s="124" t="s">
        <v>28</v>
      </c>
      <c r="I32" s="125"/>
      <c r="J32" s="123" t="s">
        <v>29</v>
      </c>
      <c r="K32" s="124" t="s">
        <v>26</v>
      </c>
      <c r="L32" s="124" t="s">
        <v>27</v>
      </c>
      <c r="M32" s="125"/>
      <c r="N32" s="123" t="s">
        <v>28</v>
      </c>
      <c r="O32" s="124" t="s">
        <v>29</v>
      </c>
      <c r="P32" s="124" t="s">
        <v>26</v>
      </c>
      <c r="Q32" s="124" t="s">
        <v>234</v>
      </c>
      <c r="R32" s="124" t="s">
        <v>27</v>
      </c>
      <c r="S32" s="279"/>
      <c r="T32" s="270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</row>
    <row r="33" spans="1:40" s="264" customFormat="1" x14ac:dyDescent="0.15">
      <c r="A33" s="278" t="s">
        <v>158</v>
      </c>
      <c r="B33" s="277"/>
      <c r="C33" s="276">
        <v>10</v>
      </c>
      <c r="D33" s="276"/>
      <c r="E33" s="275">
        <f>SUM(B33:D33)</f>
        <v>10</v>
      </c>
      <c r="F33" s="277">
        <v>1</v>
      </c>
      <c r="G33" s="276"/>
      <c r="H33" s="276"/>
      <c r="I33" s="275">
        <f>SUM(F33:H33)</f>
        <v>1</v>
      </c>
      <c r="J33" s="277"/>
      <c r="K33" s="276"/>
      <c r="L33" s="276"/>
      <c r="M33" s="275">
        <f>SUM(J33:L33)</f>
        <v>0</v>
      </c>
      <c r="N33" s="277">
        <v>21</v>
      </c>
      <c r="O33" s="276"/>
      <c r="P33" s="276">
        <v>1</v>
      </c>
      <c r="Q33" s="276"/>
      <c r="R33" s="276">
        <v>1</v>
      </c>
      <c r="S33" s="275">
        <f>SUM(N33:R33)</f>
        <v>23</v>
      </c>
      <c r="T33" s="274">
        <f>E33+I33+M33+S33</f>
        <v>34</v>
      </c>
      <c r="U33" s="284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</row>
    <row r="34" spans="1:40" s="264" customFormat="1" x14ac:dyDescent="0.15">
      <c r="A34" s="278" t="s">
        <v>157</v>
      </c>
      <c r="B34" s="277">
        <v>1</v>
      </c>
      <c r="C34" s="276">
        <v>19</v>
      </c>
      <c r="D34" s="276"/>
      <c r="E34" s="275">
        <f>SUM(B34:D34)</f>
        <v>20</v>
      </c>
      <c r="F34" s="277"/>
      <c r="G34" s="276"/>
      <c r="H34" s="276"/>
      <c r="I34" s="275">
        <f>SUM(F34:H34)</f>
        <v>0</v>
      </c>
      <c r="J34" s="277"/>
      <c r="K34" s="276"/>
      <c r="L34" s="276">
        <v>5</v>
      </c>
      <c r="M34" s="275">
        <f>SUM(J34:L34)</f>
        <v>5</v>
      </c>
      <c r="N34" s="277">
        <v>24</v>
      </c>
      <c r="O34" s="276"/>
      <c r="P34" s="276"/>
      <c r="Q34" s="276"/>
      <c r="R34" s="276">
        <v>0</v>
      </c>
      <c r="S34" s="275">
        <f>SUM(N34:R34)</f>
        <v>24</v>
      </c>
      <c r="T34" s="274">
        <f>E34+I34+M34+S34</f>
        <v>49</v>
      </c>
      <c r="U34" s="284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</row>
    <row r="35" spans="1:40" s="264" customFormat="1" x14ac:dyDescent="0.15">
      <c r="A35" s="278" t="s">
        <v>156</v>
      </c>
      <c r="B35" s="277">
        <v>1</v>
      </c>
      <c r="C35" s="276">
        <v>16</v>
      </c>
      <c r="D35" s="276"/>
      <c r="E35" s="275">
        <f>SUM(B35:D35)</f>
        <v>17</v>
      </c>
      <c r="F35" s="277"/>
      <c r="G35" s="276"/>
      <c r="H35" s="276"/>
      <c r="I35" s="275">
        <f>SUM(F35:H35)</f>
        <v>0</v>
      </c>
      <c r="J35" s="277"/>
      <c r="K35" s="276">
        <v>1</v>
      </c>
      <c r="L35" s="276">
        <v>6</v>
      </c>
      <c r="M35" s="275">
        <f>SUM(J35:L35)</f>
        <v>7</v>
      </c>
      <c r="N35" s="277">
        <v>32</v>
      </c>
      <c r="O35" s="276"/>
      <c r="P35" s="276"/>
      <c r="Q35" s="276">
        <v>1</v>
      </c>
      <c r="R35" s="276">
        <v>0</v>
      </c>
      <c r="S35" s="275">
        <f>SUM(N35:R35)</f>
        <v>33</v>
      </c>
      <c r="T35" s="274">
        <f>E35+I35+M35+S35</f>
        <v>57</v>
      </c>
      <c r="U35" s="284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</row>
    <row r="36" spans="1:40" s="264" customFormat="1" x14ac:dyDescent="0.15">
      <c r="A36" s="278" t="s">
        <v>155</v>
      </c>
      <c r="B36" s="277">
        <v>1</v>
      </c>
      <c r="C36" s="276">
        <v>22</v>
      </c>
      <c r="D36" s="276"/>
      <c r="E36" s="275">
        <f>SUM(B36:D36)</f>
        <v>23</v>
      </c>
      <c r="F36" s="277"/>
      <c r="G36" s="276"/>
      <c r="H36" s="276"/>
      <c r="I36" s="275">
        <f>SUM(F36:H36)</f>
        <v>0</v>
      </c>
      <c r="J36" s="277"/>
      <c r="K36" s="276">
        <v>2</v>
      </c>
      <c r="L36" s="276">
        <v>6</v>
      </c>
      <c r="M36" s="275">
        <f>SUM(J36:L36)</f>
        <v>8</v>
      </c>
      <c r="N36" s="277">
        <v>38</v>
      </c>
      <c r="O36" s="276">
        <v>1</v>
      </c>
      <c r="P36" s="276">
        <v>1</v>
      </c>
      <c r="Q36" s="276"/>
      <c r="R36" s="276">
        <v>1</v>
      </c>
      <c r="S36" s="275">
        <f>SUM(N36:R36)</f>
        <v>41</v>
      </c>
      <c r="T36" s="274">
        <f>E36+I36+M36+S36</f>
        <v>72</v>
      </c>
      <c r="U36" s="284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</row>
    <row r="37" spans="1:40" s="264" customFormat="1" x14ac:dyDescent="0.15">
      <c r="A37" s="278" t="s">
        <v>154</v>
      </c>
      <c r="B37" s="277"/>
      <c r="C37" s="276">
        <v>17</v>
      </c>
      <c r="D37" s="276"/>
      <c r="E37" s="275">
        <f>SUM(B37:D37)</f>
        <v>17</v>
      </c>
      <c r="F37" s="277"/>
      <c r="G37" s="276"/>
      <c r="H37" s="276"/>
      <c r="I37" s="275">
        <f>SUM(F37:H37)</f>
        <v>0</v>
      </c>
      <c r="J37" s="277"/>
      <c r="K37" s="276"/>
      <c r="L37" s="276">
        <v>3</v>
      </c>
      <c r="M37" s="275">
        <f>SUM(J37:L37)</f>
        <v>3</v>
      </c>
      <c r="N37" s="277">
        <v>41</v>
      </c>
      <c r="O37" s="276"/>
      <c r="P37" s="276">
        <v>1</v>
      </c>
      <c r="Q37" s="276"/>
      <c r="R37" s="276">
        <v>0</v>
      </c>
      <c r="S37" s="275">
        <f>SUM(N37:R37)</f>
        <v>42</v>
      </c>
      <c r="T37" s="274">
        <f>E37+I37+M37+S37</f>
        <v>62</v>
      </c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7"/>
      <c r="AN37" s="297"/>
    </row>
    <row r="38" spans="1:40" s="264" customFormat="1" x14ac:dyDescent="0.15">
      <c r="A38" s="278" t="s">
        <v>153</v>
      </c>
      <c r="B38" s="277"/>
      <c r="C38" s="276">
        <v>17</v>
      </c>
      <c r="D38" s="276"/>
      <c r="E38" s="275">
        <f>SUM(B38:D38)</f>
        <v>17</v>
      </c>
      <c r="F38" s="277"/>
      <c r="G38" s="276"/>
      <c r="H38" s="276"/>
      <c r="I38" s="275">
        <f>SUM(F38:H38)</f>
        <v>0</v>
      </c>
      <c r="J38" s="277"/>
      <c r="K38" s="276"/>
      <c r="L38" s="276">
        <v>2</v>
      </c>
      <c r="M38" s="275">
        <f>SUM(J38:L38)</f>
        <v>2</v>
      </c>
      <c r="N38" s="277">
        <v>37</v>
      </c>
      <c r="O38" s="276"/>
      <c r="P38" s="276"/>
      <c r="Q38" s="276">
        <v>1</v>
      </c>
      <c r="R38" s="276">
        <v>1</v>
      </c>
      <c r="S38" s="275">
        <f>SUM(N38:R38)</f>
        <v>39</v>
      </c>
      <c r="T38" s="274">
        <f>E38+I38+M38+S38</f>
        <v>58</v>
      </c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7"/>
      <c r="AN38" s="297"/>
    </row>
    <row r="39" spans="1:40" s="264" customFormat="1" x14ac:dyDescent="0.15">
      <c r="A39" s="278" t="s">
        <v>152</v>
      </c>
      <c r="B39" s="277"/>
      <c r="C39" s="276">
        <v>11</v>
      </c>
      <c r="D39" s="276"/>
      <c r="E39" s="275">
        <f>SUM(B39:D39)</f>
        <v>11</v>
      </c>
      <c r="F39" s="277"/>
      <c r="G39" s="276"/>
      <c r="H39" s="276"/>
      <c r="I39" s="275">
        <f>SUM(F39:H39)</f>
        <v>0</v>
      </c>
      <c r="J39" s="277"/>
      <c r="K39" s="276">
        <v>1</v>
      </c>
      <c r="L39" s="276">
        <v>4</v>
      </c>
      <c r="M39" s="275">
        <f>SUM(J39:L39)</f>
        <v>5</v>
      </c>
      <c r="N39" s="277">
        <v>16</v>
      </c>
      <c r="O39" s="276"/>
      <c r="P39" s="276"/>
      <c r="Q39" s="276">
        <v>1</v>
      </c>
      <c r="R39" s="276">
        <v>2</v>
      </c>
      <c r="S39" s="275">
        <f>SUM(N39:R39)</f>
        <v>19</v>
      </c>
      <c r="T39" s="274">
        <f>E39+I39+M39+S39</f>
        <v>35</v>
      </c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7"/>
      <c r="AN39" s="297"/>
    </row>
    <row r="40" spans="1:40" s="264" customFormat="1" ht="14" thickBot="1" x14ac:dyDescent="0.2">
      <c r="A40" s="278" t="s">
        <v>151</v>
      </c>
      <c r="B40" s="277"/>
      <c r="C40" s="276">
        <v>4</v>
      </c>
      <c r="D40" s="276"/>
      <c r="E40" s="275">
        <f>SUM(B40:D40)</f>
        <v>4</v>
      </c>
      <c r="F40" s="277"/>
      <c r="G40" s="276"/>
      <c r="H40" s="276"/>
      <c r="I40" s="275">
        <f>SUM(F40:H40)</f>
        <v>0</v>
      </c>
      <c r="J40" s="277"/>
      <c r="K40" s="276"/>
      <c r="L40" s="276">
        <v>2</v>
      </c>
      <c r="M40" s="275">
        <f>SUM(J40:L40)</f>
        <v>2</v>
      </c>
      <c r="N40" s="277">
        <v>6</v>
      </c>
      <c r="O40" s="276"/>
      <c r="P40" s="276"/>
      <c r="Q40" s="276"/>
      <c r="R40" s="276">
        <v>0</v>
      </c>
      <c r="S40" s="275">
        <f>SUM(N40:R40)</f>
        <v>6</v>
      </c>
      <c r="T40" s="274">
        <f>E40+I40+M40+S40</f>
        <v>12</v>
      </c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</row>
    <row r="41" spans="1:40" s="264" customFormat="1" ht="14" hidden="1" thickBot="1" x14ac:dyDescent="0.2">
      <c r="A41" s="262"/>
      <c r="B41" s="273"/>
      <c r="C41" s="272"/>
      <c r="D41" s="272"/>
      <c r="E41" s="271"/>
      <c r="F41" s="273"/>
      <c r="G41" s="272"/>
      <c r="H41" s="272"/>
      <c r="I41" s="271"/>
      <c r="J41" s="273"/>
      <c r="K41" s="272"/>
      <c r="L41" s="272"/>
      <c r="M41" s="271"/>
      <c r="N41" s="273"/>
      <c r="O41" s="272"/>
      <c r="P41" s="272"/>
      <c r="Q41" s="272"/>
      <c r="R41" s="272"/>
      <c r="S41" s="271"/>
      <c r="T41" s="266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</row>
    <row r="42" spans="1:40" s="264" customFormat="1" ht="14" hidden="1" thickBot="1" x14ac:dyDescent="0.2">
      <c r="A42" s="262" t="s">
        <v>219</v>
      </c>
      <c r="B42" s="273">
        <f>SUM(B33:B36)</f>
        <v>3</v>
      </c>
      <c r="C42" s="272">
        <f>SUM(C33:C40)</f>
        <v>116</v>
      </c>
      <c r="D42" s="272">
        <f>SUM(D33:D36)</f>
        <v>0</v>
      </c>
      <c r="E42" s="271">
        <f>SUM(E33:E36)</f>
        <v>70</v>
      </c>
      <c r="F42" s="273">
        <f>SUM(F33:F36)</f>
        <v>1</v>
      </c>
      <c r="G42" s="272">
        <f>SUM(G33:G36)</f>
        <v>0</v>
      </c>
      <c r="H42" s="272">
        <f>SUM(H33:H36)</f>
        <v>0</v>
      </c>
      <c r="I42" s="271">
        <f>SUM(I33:I36)</f>
        <v>1</v>
      </c>
      <c r="J42" s="273">
        <f>SUM(J33:J36)</f>
        <v>0</v>
      </c>
      <c r="K42" s="272">
        <f>SUM(K33:K36)</f>
        <v>3</v>
      </c>
      <c r="L42" s="272">
        <f>SUM(L33:L40)</f>
        <v>28</v>
      </c>
      <c r="M42" s="271">
        <f>SUM(M33:M36)</f>
        <v>20</v>
      </c>
      <c r="N42" s="273">
        <f>SUM(N33:N40)</f>
        <v>215</v>
      </c>
      <c r="O42" s="272">
        <f>SUM(O33:O36)</f>
        <v>1</v>
      </c>
      <c r="P42" s="272">
        <f>SUM(P33:P36)</f>
        <v>2</v>
      </c>
      <c r="Q42" s="272"/>
      <c r="R42" s="272">
        <f>SUM(R33:R36)</f>
        <v>2</v>
      </c>
      <c r="S42" s="271">
        <f>SUM(S33:S36)</f>
        <v>121</v>
      </c>
      <c r="T42" s="298">
        <f>SUM(T33:T36)</f>
        <v>212</v>
      </c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</row>
    <row r="43" spans="1:40" s="264" customFormat="1" ht="14" hidden="1" thickBot="1" x14ac:dyDescent="0.2">
      <c r="A43" s="262" t="s">
        <v>218</v>
      </c>
      <c r="B43" s="273">
        <f>SUM(B34:B37)</f>
        <v>3</v>
      </c>
      <c r="C43" s="272">
        <f>SUM(C34:C37)</f>
        <v>74</v>
      </c>
      <c r="D43" s="272">
        <f>SUM(D34:D37)</f>
        <v>0</v>
      </c>
      <c r="E43" s="271">
        <f>SUM(E34:E37)</f>
        <v>77</v>
      </c>
      <c r="F43" s="273">
        <f>SUM(F34:F37)</f>
        <v>0</v>
      </c>
      <c r="G43" s="272">
        <f>SUM(G34:G37)</f>
        <v>0</v>
      </c>
      <c r="H43" s="272">
        <f>SUM(H34:H37)</f>
        <v>0</v>
      </c>
      <c r="I43" s="271">
        <f>SUM(I34:I37)</f>
        <v>0</v>
      </c>
      <c r="J43" s="273">
        <f>SUM(J34:J37)</f>
        <v>0</v>
      </c>
      <c r="K43" s="272">
        <f>SUM(K34:K37)</f>
        <v>3</v>
      </c>
      <c r="L43" s="272">
        <f>SUM(L34:L40)</f>
        <v>28</v>
      </c>
      <c r="M43" s="271">
        <f>SUM(M34:M37)</f>
        <v>23</v>
      </c>
      <c r="N43" s="273">
        <f>SUM(N34:N37)</f>
        <v>135</v>
      </c>
      <c r="O43" s="272">
        <f>SUM(O34:O37)</f>
        <v>1</v>
      </c>
      <c r="P43" s="272"/>
      <c r="Q43" s="272"/>
      <c r="R43" s="272">
        <f>SUM(R34:R37)</f>
        <v>1</v>
      </c>
      <c r="S43" s="271">
        <f>SUM(S34:S37)</f>
        <v>140</v>
      </c>
      <c r="T43" s="298">
        <f>SUM(T34:T37)</f>
        <v>240</v>
      </c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297"/>
    </row>
    <row r="44" spans="1:40" s="264" customFormat="1" ht="14" hidden="1" thickBot="1" x14ac:dyDescent="0.2">
      <c r="A44" s="262" t="s">
        <v>217</v>
      </c>
      <c r="B44" s="273">
        <f>SUM(B35:B38)</f>
        <v>2</v>
      </c>
      <c r="C44" s="272">
        <f>SUM(C35:C38)</f>
        <v>72</v>
      </c>
      <c r="D44" s="272">
        <f>SUM(D35:D38)</f>
        <v>0</v>
      </c>
      <c r="E44" s="271">
        <f>SUM(E35:E38)</f>
        <v>74</v>
      </c>
      <c r="F44" s="273">
        <f>SUM(F35:F38)</f>
        <v>0</v>
      </c>
      <c r="G44" s="272">
        <f>SUM(G35:G38)</f>
        <v>0</v>
      </c>
      <c r="H44" s="272">
        <f>SUM(H35:H38)</f>
        <v>0</v>
      </c>
      <c r="I44" s="271">
        <f>SUM(I35:I38)</f>
        <v>0</v>
      </c>
      <c r="J44" s="273">
        <f>SUM(J35:J38)</f>
        <v>0</v>
      </c>
      <c r="K44" s="272">
        <f>SUM(K35:K38)</f>
        <v>3</v>
      </c>
      <c r="L44" s="272">
        <f>SUM(L35:L38)</f>
        <v>17</v>
      </c>
      <c r="M44" s="271">
        <f>SUM(M35:M38)</f>
        <v>20</v>
      </c>
      <c r="N44" s="273">
        <f>SUM(N35:N38)</f>
        <v>148</v>
      </c>
      <c r="O44" s="272">
        <f>SUM(O35:O38)</f>
        <v>1</v>
      </c>
      <c r="P44" s="272"/>
      <c r="Q44" s="272"/>
      <c r="R44" s="272">
        <f>SUM(R35:R38)</f>
        <v>2</v>
      </c>
      <c r="S44" s="271">
        <f>SUM(S35:S38)</f>
        <v>155</v>
      </c>
      <c r="T44" s="298">
        <f>SUM(T35:T38)</f>
        <v>249</v>
      </c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</row>
    <row r="45" spans="1:40" s="264" customFormat="1" ht="14" hidden="1" thickBot="1" x14ac:dyDescent="0.2">
      <c r="A45" s="262" t="s">
        <v>216</v>
      </c>
      <c r="B45" s="273">
        <f>SUM(B36:B39)</f>
        <v>1</v>
      </c>
      <c r="C45" s="272">
        <f>SUM(C36:C39)</f>
        <v>67</v>
      </c>
      <c r="D45" s="272">
        <f>SUM(D36:D39)</f>
        <v>0</v>
      </c>
      <c r="E45" s="271">
        <f>SUM(E36:E39)</f>
        <v>68</v>
      </c>
      <c r="F45" s="273">
        <f>SUM(F36:F39)</f>
        <v>0</v>
      </c>
      <c r="G45" s="272">
        <f>SUM(G36:G39)</f>
        <v>0</v>
      </c>
      <c r="H45" s="272">
        <f>SUM(H36:H39)</f>
        <v>0</v>
      </c>
      <c r="I45" s="271">
        <f>SUM(I36:I39)</f>
        <v>0</v>
      </c>
      <c r="J45" s="273">
        <f>SUM(J36:J39)</f>
        <v>0</v>
      </c>
      <c r="K45" s="272">
        <f>SUM(K36:K39)</f>
        <v>3</v>
      </c>
      <c r="L45" s="272">
        <f>SUM(L36:L39)</f>
        <v>15</v>
      </c>
      <c r="M45" s="271">
        <f>SUM(M36:M39)</f>
        <v>18</v>
      </c>
      <c r="N45" s="273">
        <f>SUM(N36:N39)</f>
        <v>132</v>
      </c>
      <c r="O45" s="272">
        <f>SUM(O36:O39)</f>
        <v>1</v>
      </c>
      <c r="P45" s="272"/>
      <c r="Q45" s="272"/>
      <c r="R45" s="272">
        <f>SUM(R36:R39)</f>
        <v>4</v>
      </c>
      <c r="S45" s="271">
        <f>SUM(S36:S39)</f>
        <v>141</v>
      </c>
      <c r="T45" s="298">
        <f>SUM(T36:T39)</f>
        <v>227</v>
      </c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</row>
    <row r="46" spans="1:40" s="264" customFormat="1" ht="14" hidden="1" thickBot="1" x14ac:dyDescent="0.2">
      <c r="A46" s="261" t="s">
        <v>215</v>
      </c>
      <c r="B46" s="269">
        <f>SUM(B37:B40)</f>
        <v>0</v>
      </c>
      <c r="C46" s="268">
        <f>SUM(C37:C40)</f>
        <v>49</v>
      </c>
      <c r="D46" s="268">
        <f>SUM(D37:D40)</f>
        <v>0</v>
      </c>
      <c r="E46" s="267">
        <f>SUM(E37:E40)</f>
        <v>49</v>
      </c>
      <c r="F46" s="269">
        <f>SUM(F37:F40)</f>
        <v>0</v>
      </c>
      <c r="G46" s="268">
        <f>SUM(G37:G40)</f>
        <v>0</v>
      </c>
      <c r="H46" s="268">
        <f>SUM(H37:H40)</f>
        <v>0</v>
      </c>
      <c r="I46" s="267">
        <f>SUM(I37:I40)</f>
        <v>0</v>
      </c>
      <c r="J46" s="269">
        <f>SUM(J37:J40)</f>
        <v>0</v>
      </c>
      <c r="K46" s="268">
        <f>SUM(K37:K40)</f>
        <v>1</v>
      </c>
      <c r="L46" s="268">
        <f>SUM(L37:L40)</f>
        <v>11</v>
      </c>
      <c r="M46" s="267">
        <f>SUM(M37:M40)</f>
        <v>12</v>
      </c>
      <c r="N46" s="269">
        <f>SUM(N37:N40)</f>
        <v>100</v>
      </c>
      <c r="O46" s="268">
        <f>SUM(O37:O40)</f>
        <v>0</v>
      </c>
      <c r="P46" s="268"/>
      <c r="Q46" s="268"/>
      <c r="R46" s="268">
        <f>SUM(R37:R40)</f>
        <v>3</v>
      </c>
      <c r="S46" s="267">
        <f>SUM(S37:S40)</f>
        <v>106</v>
      </c>
      <c r="T46" s="283">
        <f>SUM(T37:T40)</f>
        <v>167</v>
      </c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</row>
    <row r="47" spans="1:40" x14ac:dyDescent="0.15">
      <c r="A47" s="263"/>
      <c r="B47" s="86"/>
      <c r="C47" s="87"/>
      <c r="D47" s="87"/>
      <c r="E47" s="88"/>
      <c r="F47" s="86"/>
      <c r="G47" s="87"/>
      <c r="H47" s="87"/>
      <c r="I47" s="88"/>
      <c r="J47" s="86"/>
      <c r="K47" s="87"/>
      <c r="L47" s="87"/>
      <c r="M47" s="88"/>
      <c r="N47" s="86"/>
      <c r="O47" s="87"/>
      <c r="P47" s="87"/>
      <c r="Q47" s="87"/>
      <c r="R47" s="87"/>
      <c r="S47" s="88"/>
      <c r="T47" s="102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</row>
    <row r="48" spans="1:40" x14ac:dyDescent="0.15">
      <c r="A48" s="262" t="s">
        <v>214</v>
      </c>
      <c r="B48" s="89">
        <f>SUM(B33:B40)</f>
        <v>3</v>
      </c>
      <c r="C48" s="90">
        <f>SUM(C33:C40)</f>
        <v>116</v>
      </c>
      <c r="D48" s="90">
        <f>SUM(D33:D40)</f>
        <v>0</v>
      </c>
      <c r="E48" s="91">
        <f>SUM(E33:E40)</f>
        <v>119</v>
      </c>
      <c r="F48" s="89">
        <f>SUM(F33:F40)</f>
        <v>1</v>
      </c>
      <c r="G48" s="90">
        <f>SUM(G33:G40)</f>
        <v>0</v>
      </c>
      <c r="H48" s="90">
        <f>SUM(H33:H40)</f>
        <v>0</v>
      </c>
      <c r="I48" s="91">
        <f>SUM(I33:I40)</f>
        <v>1</v>
      </c>
      <c r="J48" s="89">
        <f>SUM(J33:J40)</f>
        <v>0</v>
      </c>
      <c r="K48" s="90">
        <f>SUM(K33:K40)</f>
        <v>4</v>
      </c>
      <c r="L48" s="90">
        <f>SUM(L33:L40)</f>
        <v>28</v>
      </c>
      <c r="M48" s="91">
        <f>SUM(M33:M40)</f>
        <v>32</v>
      </c>
      <c r="N48" s="89">
        <f>SUM(N33:N40)</f>
        <v>215</v>
      </c>
      <c r="O48" s="90">
        <f>SUM(O33:O40)</f>
        <v>1</v>
      </c>
      <c r="P48" s="90">
        <f>SUM(P33:P40)</f>
        <v>3</v>
      </c>
      <c r="Q48" s="89">
        <f>SUM(Q33:Q40)</f>
        <v>3</v>
      </c>
      <c r="R48" s="90">
        <f>SUM(R33:R40)</f>
        <v>5</v>
      </c>
      <c r="S48" s="91">
        <f>SUM(S33:S40)</f>
        <v>227</v>
      </c>
      <c r="T48" s="136">
        <f>SUM(T33:T40)</f>
        <v>379</v>
      </c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</row>
    <row r="49" spans="1:40" x14ac:dyDescent="0.15">
      <c r="A49" s="262" t="s">
        <v>10</v>
      </c>
      <c r="B49" s="89">
        <f>MAX(B42:B46)</f>
        <v>3</v>
      </c>
      <c r="C49" s="90">
        <f>MAX(C42:C46)</f>
        <v>116</v>
      </c>
      <c r="D49" s="90">
        <f>MAX(D42:D46)</f>
        <v>0</v>
      </c>
      <c r="E49" s="91">
        <f>MAX(E42:E46)</f>
        <v>77</v>
      </c>
      <c r="F49" s="89">
        <f>MAX(F42:F46)</f>
        <v>1</v>
      </c>
      <c r="G49" s="90">
        <f>MAX(G42:G46)</f>
        <v>0</v>
      </c>
      <c r="H49" s="90">
        <f>MAX(H42:H46)</f>
        <v>0</v>
      </c>
      <c r="I49" s="91">
        <f>MAX(I42:I46)</f>
        <v>1</v>
      </c>
      <c r="J49" s="89">
        <f>MAX(J42:J46)</f>
        <v>0</v>
      </c>
      <c r="K49" s="90">
        <f>MAX(K42:K46)</f>
        <v>3</v>
      </c>
      <c r="L49" s="90">
        <f>MAX(L42:L46)</f>
        <v>28</v>
      </c>
      <c r="M49" s="91">
        <f>MAX(M42:M46)</f>
        <v>23</v>
      </c>
      <c r="N49" s="89">
        <f>MAX(N42:N46)</f>
        <v>215</v>
      </c>
      <c r="O49" s="90">
        <f>MAX(O42:O46)</f>
        <v>1</v>
      </c>
      <c r="P49" s="90">
        <f>MAX(P42:P46)</f>
        <v>2</v>
      </c>
      <c r="Q49" s="89">
        <f>MAX(Q42:Q46)</f>
        <v>0</v>
      </c>
      <c r="R49" s="90">
        <f>MAX(R42:R46)</f>
        <v>4</v>
      </c>
      <c r="S49" s="91">
        <f>MAX(S42:S46)</f>
        <v>155</v>
      </c>
      <c r="T49" s="136">
        <f>MAX(T42:T46)</f>
        <v>249</v>
      </c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</row>
    <row r="50" spans="1:40" x14ac:dyDescent="0.15">
      <c r="A50" s="262" t="s">
        <v>11</v>
      </c>
      <c r="B50" s="89">
        <f>SUM(B33:B40)/2</f>
        <v>1.5</v>
      </c>
      <c r="C50" s="90">
        <f>SUM(C33:C40)/2</f>
        <v>58</v>
      </c>
      <c r="D50" s="90">
        <f>SUM(D33:D40)/2</f>
        <v>0</v>
      </c>
      <c r="E50" s="91">
        <f>SUM(E33:E40)/2</f>
        <v>59.5</v>
      </c>
      <c r="F50" s="89">
        <f>SUM(F33:F40)/2</f>
        <v>0.5</v>
      </c>
      <c r="G50" s="90">
        <f>SUM(G33:G40)/2</f>
        <v>0</v>
      </c>
      <c r="H50" s="90">
        <f>SUM(H33:H40)/2</f>
        <v>0</v>
      </c>
      <c r="I50" s="91">
        <f>SUM(I33:I40)/2</f>
        <v>0.5</v>
      </c>
      <c r="J50" s="89">
        <f>SUM(J33:J40)/2</f>
        <v>0</v>
      </c>
      <c r="K50" s="90">
        <f>SUM(K33:K40)/2</f>
        <v>2</v>
      </c>
      <c r="L50" s="90">
        <f>SUM(L33:L40)/2</f>
        <v>14</v>
      </c>
      <c r="M50" s="91">
        <f>SUM(M33:M40)/2</f>
        <v>16</v>
      </c>
      <c r="N50" s="89">
        <f>SUM(N33:N40)/2</f>
        <v>107.5</v>
      </c>
      <c r="O50" s="90">
        <f>SUM(O33:O40)/2</f>
        <v>0.5</v>
      </c>
      <c r="P50" s="90">
        <f>SUM(P33:P40)/2</f>
        <v>1.5</v>
      </c>
      <c r="Q50" s="89">
        <f>SUM(Q33:Q40)/2</f>
        <v>1.5</v>
      </c>
      <c r="R50" s="90">
        <f>SUM(R33:R40)/2</f>
        <v>2.5</v>
      </c>
      <c r="S50" s="91">
        <f>SUM(S33:S40)/2</f>
        <v>113.5</v>
      </c>
      <c r="T50" s="133">
        <f>SUM(T33:T40)/2</f>
        <v>189.5</v>
      </c>
    </row>
    <row r="51" spans="1:40" ht="14" thickBot="1" x14ac:dyDescent="0.2">
      <c r="A51" s="261"/>
      <c r="B51" s="92"/>
      <c r="C51" s="93"/>
      <c r="D51" s="93"/>
      <c r="E51" s="94"/>
      <c r="F51" s="92"/>
      <c r="G51" s="93"/>
      <c r="H51" s="93"/>
      <c r="I51" s="94"/>
      <c r="J51" s="92"/>
      <c r="K51" s="93"/>
      <c r="L51" s="93"/>
      <c r="M51" s="94"/>
      <c r="N51" s="92"/>
      <c r="O51" s="93"/>
      <c r="P51" s="93"/>
      <c r="Q51" s="93"/>
      <c r="R51" s="93"/>
      <c r="S51" s="94"/>
      <c r="T51" s="95"/>
    </row>
    <row r="52" spans="1:40" x14ac:dyDescent="0.15">
      <c r="A52" s="284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96"/>
    </row>
    <row r="53" spans="1:40" ht="14" thickBot="1" x14ac:dyDescent="0.2">
      <c r="A53" s="28"/>
      <c r="B53" s="97" t="str">
        <f>Upland_Glenmore!B53</f>
        <v>Tuesday 1 March 2016</v>
      </c>
      <c r="C53" s="96"/>
      <c r="D53" s="98"/>
      <c r="E53" s="96"/>
      <c r="F53" s="96"/>
      <c r="G53" s="96"/>
      <c r="H53" s="97" t="str">
        <f>'cycle (2)'!B5</f>
        <v>Fine and Dry</v>
      </c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</row>
    <row r="54" spans="1:40" x14ac:dyDescent="0.15">
      <c r="A54" s="39"/>
      <c r="B54" s="102" t="s">
        <v>2</v>
      </c>
      <c r="C54" s="103"/>
      <c r="D54" s="103"/>
      <c r="E54" s="104"/>
      <c r="F54" s="102" t="s">
        <v>3</v>
      </c>
      <c r="G54" s="103"/>
      <c r="H54" s="103"/>
      <c r="I54" s="104"/>
      <c r="J54" s="102" t="s">
        <v>4</v>
      </c>
      <c r="K54" s="103"/>
      <c r="L54" s="103"/>
      <c r="M54" s="104"/>
      <c r="N54" s="102" t="s">
        <v>5</v>
      </c>
      <c r="O54" s="103"/>
      <c r="P54" s="103"/>
      <c r="Q54" s="103"/>
      <c r="R54" s="103"/>
      <c r="S54" s="104"/>
      <c r="T54" s="135" t="s">
        <v>35</v>
      </c>
    </row>
    <row r="55" spans="1:40" s="264" customFormat="1" ht="14" thickBot="1" x14ac:dyDescent="0.2">
      <c r="A55" s="42"/>
      <c r="B55" s="283"/>
      <c r="C55" s="109" t="str">
        <f>C30</f>
        <v>Cent Hway</v>
      </c>
      <c r="D55" s="282"/>
      <c r="E55" s="281"/>
      <c r="F55" s="283"/>
      <c r="G55" s="109" t="str">
        <f>G30</f>
        <v>Jarden Mile</v>
      </c>
      <c r="H55" s="282"/>
      <c r="I55" s="281"/>
      <c r="J55" s="283"/>
      <c r="K55" s="109" t="str">
        <f>K30</f>
        <v>Hutt (S)</v>
      </c>
      <c r="L55" s="282"/>
      <c r="M55" s="281"/>
      <c r="N55" s="283"/>
      <c r="O55" s="109" t="str">
        <f>O30</f>
        <v>Off Ramp</v>
      </c>
      <c r="P55" s="109"/>
      <c r="Q55" s="109"/>
      <c r="R55" s="282"/>
      <c r="S55" s="281"/>
      <c r="T55" s="266"/>
    </row>
    <row r="56" spans="1:40" s="48" customFormat="1" ht="11" x14ac:dyDescent="0.15">
      <c r="A56" s="45"/>
      <c r="B56" s="116" t="s">
        <v>23</v>
      </c>
      <c r="C56" s="117" t="s">
        <v>24</v>
      </c>
      <c r="D56" s="117" t="s">
        <v>25</v>
      </c>
      <c r="E56" s="118" t="s">
        <v>9</v>
      </c>
      <c r="F56" s="116" t="s">
        <v>23</v>
      </c>
      <c r="G56" s="117" t="s">
        <v>23</v>
      </c>
      <c r="H56" s="117" t="s">
        <v>25</v>
      </c>
      <c r="I56" s="118" t="s">
        <v>9</v>
      </c>
      <c r="J56" s="116" t="s">
        <v>23</v>
      </c>
      <c r="K56" s="117" t="s">
        <v>23</v>
      </c>
      <c r="L56" s="117" t="s">
        <v>24</v>
      </c>
      <c r="M56" s="118" t="s">
        <v>9</v>
      </c>
      <c r="N56" s="116" t="s">
        <v>23</v>
      </c>
      <c r="O56" s="117" t="s">
        <v>24</v>
      </c>
      <c r="P56" s="117" t="s">
        <v>25</v>
      </c>
      <c r="Q56" s="117" t="s">
        <v>25</v>
      </c>
      <c r="R56" s="117" t="s">
        <v>25</v>
      </c>
      <c r="S56" s="118" t="s">
        <v>9</v>
      </c>
      <c r="T56" s="138"/>
    </row>
    <row r="57" spans="1:40" s="264" customFormat="1" ht="15" customHeight="1" x14ac:dyDescent="0.15">
      <c r="A57" s="42"/>
      <c r="B57" s="123" t="s">
        <v>27</v>
      </c>
      <c r="C57" s="124" t="s">
        <v>28</v>
      </c>
      <c r="D57" s="124" t="s">
        <v>29</v>
      </c>
      <c r="E57" s="125"/>
      <c r="F57" s="123" t="s">
        <v>26</v>
      </c>
      <c r="G57" s="124" t="s">
        <v>27</v>
      </c>
      <c r="H57" s="124" t="s">
        <v>28</v>
      </c>
      <c r="I57" s="125"/>
      <c r="J57" s="123" t="s">
        <v>29</v>
      </c>
      <c r="K57" s="124" t="s">
        <v>26</v>
      </c>
      <c r="L57" s="124" t="s">
        <v>27</v>
      </c>
      <c r="M57" s="125"/>
      <c r="N57" s="123" t="s">
        <v>28</v>
      </c>
      <c r="O57" s="124" t="s">
        <v>29</v>
      </c>
      <c r="P57" s="124" t="s">
        <v>26</v>
      </c>
      <c r="Q57" s="124" t="s">
        <v>234</v>
      </c>
      <c r="R57" s="124" t="s">
        <v>27</v>
      </c>
      <c r="S57" s="279"/>
      <c r="T57" s="270"/>
    </row>
    <row r="58" spans="1:40" s="264" customFormat="1" x14ac:dyDescent="0.15">
      <c r="A58" s="278" t="s">
        <v>158</v>
      </c>
      <c r="B58" s="277"/>
      <c r="C58" s="276">
        <v>7</v>
      </c>
      <c r="D58" s="276"/>
      <c r="E58" s="275">
        <f>SUM(B58:D58)</f>
        <v>7</v>
      </c>
      <c r="F58" s="277"/>
      <c r="G58" s="276"/>
      <c r="H58" s="276">
        <v>1</v>
      </c>
      <c r="I58" s="275">
        <f>SUM(F58:H58)</f>
        <v>1</v>
      </c>
      <c r="J58" s="277"/>
      <c r="K58" s="276"/>
      <c r="L58" s="276">
        <v>3</v>
      </c>
      <c r="M58" s="275">
        <f>SUM(J58:L58)</f>
        <v>3</v>
      </c>
      <c r="N58" s="277">
        <v>26</v>
      </c>
      <c r="O58" s="276"/>
      <c r="P58" s="276">
        <v>1</v>
      </c>
      <c r="Q58" s="276"/>
      <c r="R58" s="276">
        <v>2</v>
      </c>
      <c r="S58" s="275">
        <f>SUM(N58:R58)</f>
        <v>29</v>
      </c>
      <c r="T58" s="274">
        <f>E58+I58+M58+S58</f>
        <v>40</v>
      </c>
    </row>
    <row r="59" spans="1:40" s="264" customFormat="1" x14ac:dyDescent="0.15">
      <c r="A59" s="278" t="s">
        <v>157</v>
      </c>
      <c r="B59" s="277">
        <v>1</v>
      </c>
      <c r="C59" s="276">
        <v>11</v>
      </c>
      <c r="D59" s="276"/>
      <c r="E59" s="275">
        <f>SUM(B59:D59)</f>
        <v>12</v>
      </c>
      <c r="F59" s="277"/>
      <c r="G59" s="276"/>
      <c r="H59" s="276"/>
      <c r="I59" s="275">
        <f>SUM(F59:H59)</f>
        <v>0</v>
      </c>
      <c r="J59" s="277"/>
      <c r="K59" s="276"/>
      <c r="L59" s="276">
        <v>3</v>
      </c>
      <c r="M59" s="275">
        <f>SUM(J59:L59)</f>
        <v>3</v>
      </c>
      <c r="N59" s="277">
        <v>24</v>
      </c>
      <c r="O59" s="276"/>
      <c r="P59" s="276"/>
      <c r="Q59" s="276"/>
      <c r="R59" s="276">
        <v>1</v>
      </c>
      <c r="S59" s="275">
        <f>SUM(N59:R59)</f>
        <v>25</v>
      </c>
      <c r="T59" s="274">
        <f>E59+I59+M59+S59</f>
        <v>40</v>
      </c>
    </row>
    <row r="60" spans="1:40" s="264" customFormat="1" x14ac:dyDescent="0.15">
      <c r="A60" s="278" t="s">
        <v>156</v>
      </c>
      <c r="B60" s="277">
        <v>1</v>
      </c>
      <c r="C60" s="276">
        <v>23</v>
      </c>
      <c r="D60" s="276"/>
      <c r="E60" s="275">
        <f>SUM(B60:D60)</f>
        <v>24</v>
      </c>
      <c r="F60" s="277"/>
      <c r="G60" s="276"/>
      <c r="H60" s="276"/>
      <c r="I60" s="275">
        <f>SUM(F60:H60)</f>
        <v>0</v>
      </c>
      <c r="J60" s="277"/>
      <c r="K60" s="276">
        <v>1</v>
      </c>
      <c r="L60" s="276">
        <v>4</v>
      </c>
      <c r="M60" s="275">
        <f>SUM(J60:L60)</f>
        <v>5</v>
      </c>
      <c r="N60" s="277">
        <v>35</v>
      </c>
      <c r="O60" s="276"/>
      <c r="P60" s="276">
        <v>1</v>
      </c>
      <c r="Q60" s="276"/>
      <c r="R60" s="276">
        <v>0</v>
      </c>
      <c r="S60" s="275">
        <f>SUM(N60:R60)</f>
        <v>36</v>
      </c>
      <c r="T60" s="274">
        <f>E60+I60+M60+S60</f>
        <v>65</v>
      </c>
    </row>
    <row r="61" spans="1:40" s="264" customFormat="1" x14ac:dyDescent="0.15">
      <c r="A61" s="278" t="s">
        <v>155</v>
      </c>
      <c r="B61" s="277"/>
      <c r="C61" s="276">
        <v>23</v>
      </c>
      <c r="D61" s="276"/>
      <c r="E61" s="275">
        <f>SUM(B61:D61)</f>
        <v>23</v>
      </c>
      <c r="F61" s="277"/>
      <c r="G61" s="276"/>
      <c r="H61" s="276"/>
      <c r="I61" s="275">
        <f>SUM(F61:H61)</f>
        <v>0</v>
      </c>
      <c r="J61" s="277"/>
      <c r="K61" s="276"/>
      <c r="L61" s="276">
        <v>3</v>
      </c>
      <c r="M61" s="275">
        <f>SUM(J61:L61)</f>
        <v>3</v>
      </c>
      <c r="N61" s="277">
        <v>33</v>
      </c>
      <c r="O61" s="276"/>
      <c r="P61" s="276">
        <v>1</v>
      </c>
      <c r="Q61" s="276">
        <v>1</v>
      </c>
      <c r="R61" s="276">
        <v>0</v>
      </c>
      <c r="S61" s="275">
        <f>SUM(N61:R61)</f>
        <v>35</v>
      </c>
      <c r="T61" s="274">
        <f>E61+I61+M61+S61</f>
        <v>61</v>
      </c>
    </row>
    <row r="62" spans="1:40" s="264" customFormat="1" x14ac:dyDescent="0.15">
      <c r="A62" s="278" t="s">
        <v>154</v>
      </c>
      <c r="B62" s="277"/>
      <c r="C62" s="276">
        <v>15</v>
      </c>
      <c r="D62" s="276"/>
      <c r="E62" s="275">
        <f>SUM(B62:D62)</f>
        <v>15</v>
      </c>
      <c r="F62" s="277"/>
      <c r="G62" s="276"/>
      <c r="H62" s="276"/>
      <c r="I62" s="275">
        <f>SUM(F62:H62)</f>
        <v>0</v>
      </c>
      <c r="J62" s="277"/>
      <c r="K62" s="276">
        <v>2</v>
      </c>
      <c r="L62" s="276">
        <v>8</v>
      </c>
      <c r="M62" s="275">
        <f>SUM(J62:L62)</f>
        <v>10</v>
      </c>
      <c r="N62" s="277">
        <v>46</v>
      </c>
      <c r="O62" s="276"/>
      <c r="P62" s="276">
        <v>1</v>
      </c>
      <c r="Q62" s="276"/>
      <c r="R62" s="276">
        <v>0</v>
      </c>
      <c r="S62" s="275">
        <f>SUM(N62:R62)</f>
        <v>47</v>
      </c>
      <c r="T62" s="274">
        <f>E62+I62+M62+S62</f>
        <v>72</v>
      </c>
    </row>
    <row r="63" spans="1:40" s="264" customFormat="1" x14ac:dyDescent="0.15">
      <c r="A63" s="278" t="s">
        <v>153</v>
      </c>
      <c r="B63" s="277"/>
      <c r="C63" s="276">
        <v>15</v>
      </c>
      <c r="D63" s="276"/>
      <c r="E63" s="275">
        <f>SUM(B63:D63)</f>
        <v>15</v>
      </c>
      <c r="F63" s="277"/>
      <c r="G63" s="276"/>
      <c r="H63" s="276"/>
      <c r="I63" s="275">
        <f>SUM(F63:H63)</f>
        <v>0</v>
      </c>
      <c r="J63" s="277"/>
      <c r="K63" s="276">
        <v>1</v>
      </c>
      <c r="L63" s="276">
        <v>4</v>
      </c>
      <c r="M63" s="275">
        <f>SUM(J63:L63)</f>
        <v>5</v>
      </c>
      <c r="N63" s="277">
        <v>31</v>
      </c>
      <c r="O63" s="276"/>
      <c r="P63" s="276">
        <v>1</v>
      </c>
      <c r="Q63" s="276"/>
      <c r="R63" s="276">
        <v>0</v>
      </c>
      <c r="S63" s="275">
        <f>SUM(N63:R63)</f>
        <v>32</v>
      </c>
      <c r="T63" s="274">
        <f>E63+I63+M63+S63</f>
        <v>52</v>
      </c>
    </row>
    <row r="64" spans="1:40" s="264" customFormat="1" x14ac:dyDescent="0.15">
      <c r="A64" s="278" t="s">
        <v>152</v>
      </c>
      <c r="B64" s="277"/>
      <c r="C64" s="276">
        <v>6</v>
      </c>
      <c r="D64" s="276"/>
      <c r="E64" s="275">
        <f>SUM(B64:D64)</f>
        <v>6</v>
      </c>
      <c r="F64" s="277"/>
      <c r="G64" s="276"/>
      <c r="H64" s="276"/>
      <c r="I64" s="275">
        <f>SUM(F64:H64)</f>
        <v>0</v>
      </c>
      <c r="J64" s="277"/>
      <c r="K64" s="276"/>
      <c r="L64" s="276"/>
      <c r="M64" s="275">
        <f>SUM(J64:L64)</f>
        <v>0</v>
      </c>
      <c r="N64" s="277">
        <v>9</v>
      </c>
      <c r="O64" s="276"/>
      <c r="P64" s="276"/>
      <c r="Q64" s="276"/>
      <c r="R64" s="276">
        <v>0</v>
      </c>
      <c r="S64" s="275">
        <f>SUM(N64:R64)</f>
        <v>9</v>
      </c>
      <c r="T64" s="274">
        <f>E64+I64+M64+S64</f>
        <v>15</v>
      </c>
    </row>
    <row r="65" spans="1:20" s="264" customFormat="1" ht="14" thickBot="1" x14ac:dyDescent="0.2">
      <c r="A65" s="278" t="s">
        <v>151</v>
      </c>
      <c r="B65" s="277"/>
      <c r="C65" s="276">
        <v>10</v>
      </c>
      <c r="D65" s="276"/>
      <c r="E65" s="275">
        <f>SUM(B65:D65)</f>
        <v>10</v>
      </c>
      <c r="F65" s="277"/>
      <c r="G65" s="276"/>
      <c r="H65" s="276"/>
      <c r="I65" s="275">
        <f>SUM(F65:H65)</f>
        <v>0</v>
      </c>
      <c r="J65" s="277"/>
      <c r="K65" s="276"/>
      <c r="L65" s="276"/>
      <c r="M65" s="275">
        <f>SUM(J65:L65)</f>
        <v>0</v>
      </c>
      <c r="N65" s="277">
        <v>19</v>
      </c>
      <c r="O65" s="276"/>
      <c r="P65" s="276">
        <v>1</v>
      </c>
      <c r="Q65" s="276"/>
      <c r="R65" s="276">
        <v>0</v>
      </c>
      <c r="S65" s="275">
        <f>SUM(N65:R65)</f>
        <v>20</v>
      </c>
      <c r="T65" s="274">
        <f>E65+I65+M65+S65</f>
        <v>30</v>
      </c>
    </row>
    <row r="66" spans="1:20" s="264" customFormat="1" ht="14" hidden="1" thickBot="1" x14ac:dyDescent="0.2">
      <c r="A66" s="262"/>
      <c r="B66" s="273"/>
      <c r="C66" s="272"/>
      <c r="D66" s="272"/>
      <c r="E66" s="271"/>
      <c r="F66" s="273"/>
      <c r="G66" s="272"/>
      <c r="H66" s="272"/>
      <c r="I66" s="271"/>
      <c r="J66" s="273"/>
      <c r="K66" s="272"/>
      <c r="L66" s="272"/>
      <c r="M66" s="271"/>
      <c r="N66" s="273"/>
      <c r="O66" s="272"/>
      <c r="P66" s="272"/>
      <c r="Q66" s="272"/>
      <c r="R66" s="272"/>
      <c r="S66" s="271"/>
      <c r="T66" s="270"/>
    </row>
    <row r="67" spans="1:20" s="264" customFormat="1" ht="14" hidden="1" thickBot="1" x14ac:dyDescent="0.2">
      <c r="A67" s="262" t="s">
        <v>219</v>
      </c>
      <c r="B67" s="273">
        <f>SUM(B58:B61)</f>
        <v>2</v>
      </c>
      <c r="C67" s="272">
        <f>SUM(C58:C65)</f>
        <v>110</v>
      </c>
      <c r="D67" s="272">
        <f>SUM(D58:D61)</f>
        <v>0</v>
      </c>
      <c r="E67" s="271">
        <f>SUM(E58:E61)</f>
        <v>66</v>
      </c>
      <c r="F67" s="273">
        <f>SUM(F58:F61)</f>
        <v>0</v>
      </c>
      <c r="G67" s="272">
        <f>SUM(G58:G61)</f>
        <v>0</v>
      </c>
      <c r="H67" s="272">
        <f>SUM(H58:H61)</f>
        <v>1</v>
      </c>
      <c r="I67" s="271">
        <f>SUM(I58:I61)</f>
        <v>1</v>
      </c>
      <c r="J67" s="273">
        <f>SUM(J58:J61)</f>
        <v>0</v>
      </c>
      <c r="K67" s="272">
        <f>SUM(K58:K61)</f>
        <v>1</v>
      </c>
      <c r="L67" s="272">
        <f>SUM(L58:L63)</f>
        <v>25</v>
      </c>
      <c r="M67" s="271">
        <f>SUM(M58:M61)</f>
        <v>14</v>
      </c>
      <c r="N67" s="273">
        <f>SUM(N58:N65)</f>
        <v>223</v>
      </c>
      <c r="O67" s="272">
        <f>SUM(O58:O61)</f>
        <v>0</v>
      </c>
      <c r="P67" s="272">
        <f>SUM(P58:P63)</f>
        <v>5</v>
      </c>
      <c r="Q67" s="272"/>
      <c r="R67" s="272">
        <f>SUM(R58:R61)</f>
        <v>3</v>
      </c>
      <c r="S67" s="271">
        <f>SUM(S58:S61)</f>
        <v>125</v>
      </c>
      <c r="T67" s="270">
        <f>SUM(T58:T61)</f>
        <v>206</v>
      </c>
    </row>
    <row r="68" spans="1:20" s="264" customFormat="1" ht="14" hidden="1" thickBot="1" x14ac:dyDescent="0.2">
      <c r="A68" s="262" t="s">
        <v>218</v>
      </c>
      <c r="B68" s="273">
        <f>SUM(B59:B62)</f>
        <v>2</v>
      </c>
      <c r="C68" s="272">
        <f>SUM(C59:C62)</f>
        <v>72</v>
      </c>
      <c r="D68" s="272">
        <f>SUM(D59:D62)</f>
        <v>0</v>
      </c>
      <c r="E68" s="271">
        <f>SUM(E59:E62)</f>
        <v>74</v>
      </c>
      <c r="F68" s="273">
        <f>SUM(F59:F62)</f>
        <v>0</v>
      </c>
      <c r="G68" s="272">
        <f>SUM(G59:G62)</f>
        <v>0</v>
      </c>
      <c r="H68" s="272">
        <f>SUM(H59:H62)</f>
        <v>0</v>
      </c>
      <c r="I68" s="271">
        <f>SUM(I59:I62)</f>
        <v>0</v>
      </c>
      <c r="J68" s="273">
        <f>SUM(J59:J62)</f>
        <v>0</v>
      </c>
      <c r="K68" s="272">
        <f>SUM(K59:K62)</f>
        <v>3</v>
      </c>
      <c r="L68" s="272">
        <f>SUM(L59:L62)</f>
        <v>18</v>
      </c>
      <c r="M68" s="271">
        <f>SUM(M59:M62)</f>
        <v>21</v>
      </c>
      <c r="N68" s="273">
        <f>SUM(N59:N62)</f>
        <v>138</v>
      </c>
      <c r="O68" s="272">
        <f>SUM(O59:O62)</f>
        <v>0</v>
      </c>
      <c r="P68" s="272"/>
      <c r="Q68" s="272"/>
      <c r="R68" s="272">
        <f>SUM(R59:R62)</f>
        <v>1</v>
      </c>
      <c r="S68" s="271">
        <f>SUM(S59:S62)</f>
        <v>143</v>
      </c>
      <c r="T68" s="270">
        <f>SUM(T59:T62)</f>
        <v>238</v>
      </c>
    </row>
    <row r="69" spans="1:20" s="264" customFormat="1" ht="14" hidden="1" thickBot="1" x14ac:dyDescent="0.2">
      <c r="A69" s="262" t="s">
        <v>217</v>
      </c>
      <c r="B69" s="273">
        <f>SUM(B60:B63)</f>
        <v>1</v>
      </c>
      <c r="C69" s="272">
        <f>SUM(C60:C63)</f>
        <v>76</v>
      </c>
      <c r="D69" s="272">
        <f>SUM(D60:D63)</f>
        <v>0</v>
      </c>
      <c r="E69" s="271">
        <f>SUM(E60:E63)</f>
        <v>77</v>
      </c>
      <c r="F69" s="273">
        <f>SUM(F60:F63)</f>
        <v>0</v>
      </c>
      <c r="G69" s="272">
        <f>SUM(G60:G63)</f>
        <v>0</v>
      </c>
      <c r="H69" s="272">
        <f>SUM(H60:H63)</f>
        <v>0</v>
      </c>
      <c r="I69" s="271">
        <f>SUM(I60:I63)</f>
        <v>0</v>
      </c>
      <c r="J69" s="273">
        <f>SUM(J60:J63)</f>
        <v>0</v>
      </c>
      <c r="K69" s="272">
        <f>SUM(K60:K63)</f>
        <v>4</v>
      </c>
      <c r="L69" s="272">
        <f>SUM(L60:L63)</f>
        <v>19</v>
      </c>
      <c r="M69" s="271">
        <f>SUM(M60:M63)</f>
        <v>23</v>
      </c>
      <c r="N69" s="273">
        <f>SUM(N60:N63)</f>
        <v>145</v>
      </c>
      <c r="O69" s="272">
        <f>SUM(O60:O63)</f>
        <v>0</v>
      </c>
      <c r="P69" s="272"/>
      <c r="Q69" s="272"/>
      <c r="R69" s="272">
        <f>SUM(R60:R63)</f>
        <v>0</v>
      </c>
      <c r="S69" s="271">
        <f>SUM(S60:S63)</f>
        <v>150</v>
      </c>
      <c r="T69" s="270">
        <f>SUM(T60:T63)</f>
        <v>250</v>
      </c>
    </row>
    <row r="70" spans="1:20" s="264" customFormat="1" ht="14" hidden="1" thickBot="1" x14ac:dyDescent="0.2">
      <c r="A70" s="262" t="s">
        <v>216</v>
      </c>
      <c r="B70" s="273">
        <f>SUM(B61:B64)</f>
        <v>0</v>
      </c>
      <c r="C70" s="272">
        <f>SUM(C61:C64)</f>
        <v>59</v>
      </c>
      <c r="D70" s="272">
        <f>SUM(D61:D64)</f>
        <v>0</v>
      </c>
      <c r="E70" s="271">
        <f>SUM(E61:E64)</f>
        <v>59</v>
      </c>
      <c r="F70" s="273">
        <f>SUM(F61:F64)</f>
        <v>0</v>
      </c>
      <c r="G70" s="272">
        <f>SUM(G61:G64)</f>
        <v>0</v>
      </c>
      <c r="H70" s="272">
        <f>SUM(H61:H64)</f>
        <v>0</v>
      </c>
      <c r="I70" s="271">
        <f>SUM(I61:I64)</f>
        <v>0</v>
      </c>
      <c r="J70" s="273">
        <f>SUM(J61:J64)</f>
        <v>0</v>
      </c>
      <c r="K70" s="272">
        <f>SUM(K61:K64)</f>
        <v>3</v>
      </c>
      <c r="L70" s="272">
        <f>SUM(L61:L64)</f>
        <v>15</v>
      </c>
      <c r="M70" s="271">
        <f>SUM(M61:M64)</f>
        <v>18</v>
      </c>
      <c r="N70" s="273">
        <f>SUM(N61:N64)</f>
        <v>119</v>
      </c>
      <c r="O70" s="272">
        <f>SUM(O61:O64)</f>
        <v>0</v>
      </c>
      <c r="P70" s="272"/>
      <c r="Q70" s="272"/>
      <c r="R70" s="272">
        <f>SUM(R61:R64)</f>
        <v>0</v>
      </c>
      <c r="S70" s="271">
        <f>SUM(S61:S64)</f>
        <v>123</v>
      </c>
      <c r="T70" s="270">
        <f>SUM(T61:T64)</f>
        <v>200</v>
      </c>
    </row>
    <row r="71" spans="1:20" s="264" customFormat="1" ht="14" hidden="1" thickBot="1" x14ac:dyDescent="0.2">
      <c r="A71" s="261" t="s">
        <v>215</v>
      </c>
      <c r="B71" s="269">
        <f>SUM(B62:B65)</f>
        <v>0</v>
      </c>
      <c r="C71" s="268">
        <f>SUM(C62:C65)</f>
        <v>46</v>
      </c>
      <c r="D71" s="268">
        <f>SUM(D62:D65)</f>
        <v>0</v>
      </c>
      <c r="E71" s="267">
        <f>SUM(E62:E65)</f>
        <v>46</v>
      </c>
      <c r="F71" s="269">
        <f>SUM(F62:F65)</f>
        <v>0</v>
      </c>
      <c r="G71" s="268">
        <f>SUM(G62:G65)</f>
        <v>0</v>
      </c>
      <c r="H71" s="268">
        <f>SUM(H62:H65)</f>
        <v>0</v>
      </c>
      <c r="I71" s="267">
        <f>SUM(I62:I65)</f>
        <v>0</v>
      </c>
      <c r="J71" s="269">
        <f>SUM(J62:J65)</f>
        <v>0</v>
      </c>
      <c r="K71" s="268">
        <f>SUM(K62:K65)</f>
        <v>3</v>
      </c>
      <c r="L71" s="268">
        <f>SUM(L62:L65)</f>
        <v>12</v>
      </c>
      <c r="M71" s="267">
        <f>SUM(M62:M65)</f>
        <v>15</v>
      </c>
      <c r="N71" s="269">
        <f>SUM(N62:N65)</f>
        <v>105</v>
      </c>
      <c r="O71" s="268">
        <f>SUM(O62:O65)</f>
        <v>0</v>
      </c>
      <c r="P71" s="268"/>
      <c r="Q71" s="268"/>
      <c r="R71" s="268">
        <f>SUM(R62:R65)</f>
        <v>0</v>
      </c>
      <c r="S71" s="267">
        <f>SUM(S62:S65)</f>
        <v>108</v>
      </c>
      <c r="T71" s="266">
        <f>SUM(T62:T65)</f>
        <v>169</v>
      </c>
    </row>
    <row r="72" spans="1:20" x14ac:dyDescent="0.15">
      <c r="A72" s="263"/>
      <c r="B72" s="86"/>
      <c r="C72" s="87"/>
      <c r="D72" s="87"/>
      <c r="E72" s="88"/>
      <c r="F72" s="86"/>
      <c r="G72" s="87"/>
      <c r="H72" s="87"/>
      <c r="I72" s="88"/>
      <c r="J72" s="86"/>
      <c r="K72" s="87"/>
      <c r="L72" s="87"/>
      <c r="M72" s="88"/>
      <c r="N72" s="86"/>
      <c r="O72" s="87"/>
      <c r="P72" s="87"/>
      <c r="Q72" s="87"/>
      <c r="R72" s="87"/>
      <c r="S72" s="88"/>
      <c r="T72" s="135"/>
    </row>
    <row r="73" spans="1:20" x14ac:dyDescent="0.15">
      <c r="A73" s="262" t="s">
        <v>214</v>
      </c>
      <c r="B73" s="89">
        <f>SUM(B58:B65)</f>
        <v>2</v>
      </c>
      <c r="C73" s="90">
        <f>SUM(C58:C65)</f>
        <v>110</v>
      </c>
      <c r="D73" s="90">
        <f>SUM(D58:D65)</f>
        <v>0</v>
      </c>
      <c r="E73" s="91">
        <f>SUM(E58:E65)</f>
        <v>112</v>
      </c>
      <c r="F73" s="89">
        <f>SUM(F58:F65)</f>
        <v>0</v>
      </c>
      <c r="G73" s="90">
        <f>SUM(G58:G65)</f>
        <v>0</v>
      </c>
      <c r="H73" s="90">
        <f>SUM(H58:H65)</f>
        <v>1</v>
      </c>
      <c r="I73" s="91">
        <f>SUM(I58:I65)</f>
        <v>1</v>
      </c>
      <c r="J73" s="89">
        <f>SUM(J58:J65)</f>
        <v>0</v>
      </c>
      <c r="K73" s="90">
        <f>SUM(K58:K65)</f>
        <v>4</v>
      </c>
      <c r="L73" s="90">
        <f>SUM(L58:L65)</f>
        <v>25</v>
      </c>
      <c r="M73" s="91">
        <f>SUM(M58:M65)</f>
        <v>29</v>
      </c>
      <c r="N73" s="89">
        <f>SUM(N58:N65)</f>
        <v>223</v>
      </c>
      <c r="O73" s="90">
        <f>SUM(O58:O65)</f>
        <v>0</v>
      </c>
      <c r="P73" s="90">
        <f>SUM(P58:P65)</f>
        <v>6</v>
      </c>
      <c r="Q73" s="89">
        <f>SUM(Q58:Q65)</f>
        <v>1</v>
      </c>
      <c r="R73" s="90">
        <f>SUM(R58:R65)</f>
        <v>3</v>
      </c>
      <c r="S73" s="91">
        <f>SUM(S58:S65)</f>
        <v>233</v>
      </c>
      <c r="T73" s="133">
        <f>SUM(T58:T65)</f>
        <v>375</v>
      </c>
    </row>
    <row r="74" spans="1:20" x14ac:dyDescent="0.15">
      <c r="A74" s="262" t="s">
        <v>10</v>
      </c>
      <c r="B74" s="89">
        <f>MAX(B67:B71)</f>
        <v>2</v>
      </c>
      <c r="C74" s="90">
        <f>MAX(C67:C71)</f>
        <v>110</v>
      </c>
      <c r="D74" s="90">
        <f>MAX(D67:D71)</f>
        <v>0</v>
      </c>
      <c r="E74" s="91">
        <f>MAX(E67:E71)</f>
        <v>77</v>
      </c>
      <c r="F74" s="89">
        <f>MAX(F67:F71)</f>
        <v>0</v>
      </c>
      <c r="G74" s="90">
        <f>MAX(G67:G71)</f>
        <v>0</v>
      </c>
      <c r="H74" s="90">
        <f>MAX(H67:H71)</f>
        <v>1</v>
      </c>
      <c r="I74" s="91">
        <f>MAX(I67:I71)</f>
        <v>1</v>
      </c>
      <c r="J74" s="89">
        <f>MAX(J67:J71)</f>
        <v>0</v>
      </c>
      <c r="K74" s="90">
        <f>MAX(K67:K71)</f>
        <v>4</v>
      </c>
      <c r="L74" s="90">
        <f>MAX(L67:L71)</f>
        <v>25</v>
      </c>
      <c r="M74" s="91">
        <f>MAX(M67:M71)</f>
        <v>23</v>
      </c>
      <c r="N74" s="89">
        <f>MAX(N67:N71)</f>
        <v>223</v>
      </c>
      <c r="O74" s="90">
        <f>MAX(O67:O71)</f>
        <v>0</v>
      </c>
      <c r="P74" s="90">
        <f>MAX(P67:P71)</f>
        <v>5</v>
      </c>
      <c r="Q74" s="89">
        <f>MAX(Q67:Q71)</f>
        <v>0</v>
      </c>
      <c r="R74" s="90">
        <f>MAX(R67:R71)</f>
        <v>3</v>
      </c>
      <c r="S74" s="91">
        <f>MAX(S67:S71)</f>
        <v>150</v>
      </c>
      <c r="T74" s="133">
        <f>MAX(T67:T71)</f>
        <v>250</v>
      </c>
    </row>
    <row r="75" spans="1:20" x14ac:dyDescent="0.15">
      <c r="A75" s="262" t="s">
        <v>11</v>
      </c>
      <c r="B75" s="89">
        <f>SUM(B58:B65)/2</f>
        <v>1</v>
      </c>
      <c r="C75" s="90">
        <f>SUM(C58:C65)/2</f>
        <v>55</v>
      </c>
      <c r="D75" s="90">
        <f>SUM(D58:D65)/2</f>
        <v>0</v>
      </c>
      <c r="E75" s="91">
        <f>SUM(E58:E65)/2</f>
        <v>56</v>
      </c>
      <c r="F75" s="89">
        <f>SUM(F58:F65)/2</f>
        <v>0</v>
      </c>
      <c r="G75" s="90">
        <f>SUM(G58:G65)/2</f>
        <v>0</v>
      </c>
      <c r="H75" s="90">
        <f>SUM(H58:H65)/2</f>
        <v>0.5</v>
      </c>
      <c r="I75" s="91">
        <f>SUM(I58:I65)/2</f>
        <v>0.5</v>
      </c>
      <c r="J75" s="89">
        <f>SUM(J58:J65)/2</f>
        <v>0</v>
      </c>
      <c r="K75" s="90">
        <f>SUM(K58:K65)/2</f>
        <v>2</v>
      </c>
      <c r="L75" s="90">
        <f>SUM(L58:L65)/2</f>
        <v>12.5</v>
      </c>
      <c r="M75" s="91">
        <f>SUM(M58:M65)/2</f>
        <v>14.5</v>
      </c>
      <c r="N75" s="89">
        <f>SUM(N58:N65)/2</f>
        <v>111.5</v>
      </c>
      <c r="O75" s="90">
        <f>SUM(O58:O65)/2</f>
        <v>0</v>
      </c>
      <c r="P75" s="90">
        <f>SUM(P58:P65)/2</f>
        <v>3</v>
      </c>
      <c r="Q75" s="89">
        <f>SUM(Q58:Q65)/2</f>
        <v>0.5</v>
      </c>
      <c r="R75" s="90">
        <f>SUM(R58:R65)/2</f>
        <v>1.5</v>
      </c>
      <c r="S75" s="91">
        <f>SUM(S58:S65)/2</f>
        <v>116.5</v>
      </c>
      <c r="T75" s="133">
        <f>SUM(T58:T65)/2</f>
        <v>187.5</v>
      </c>
    </row>
    <row r="76" spans="1:20" ht="14" thickBot="1" x14ac:dyDescent="0.2">
      <c r="A76" s="261"/>
      <c r="B76" s="92"/>
      <c r="C76" s="93"/>
      <c r="D76" s="93"/>
      <c r="E76" s="94"/>
      <c r="F76" s="92"/>
      <c r="G76" s="93"/>
      <c r="H76" s="93"/>
      <c r="I76" s="94"/>
      <c r="J76" s="92"/>
      <c r="K76" s="93"/>
      <c r="L76" s="93"/>
      <c r="M76" s="94"/>
      <c r="N76" s="92"/>
      <c r="O76" s="93"/>
      <c r="P76" s="93"/>
      <c r="Q76" s="93"/>
      <c r="R76" s="93"/>
      <c r="S76" s="94"/>
      <c r="T76" s="95"/>
    </row>
    <row r="77" spans="1:20" x14ac:dyDescent="0.15">
      <c r="A77" s="284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96"/>
    </row>
    <row r="78" spans="1:20" ht="14" thickBot="1" x14ac:dyDescent="0.2">
      <c r="A78" s="28"/>
      <c r="B78" s="97" t="str">
        <f>Upland_Glenmore!B78</f>
        <v>Wednesday 2 March 2016</v>
      </c>
      <c r="C78" s="96"/>
      <c r="D78" s="98"/>
      <c r="E78" s="96"/>
      <c r="F78" s="96"/>
      <c r="G78" s="96"/>
      <c r="H78" s="97" t="str">
        <f>'cycle (2)'!B6</f>
        <v>Fine and Dry</v>
      </c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</row>
    <row r="79" spans="1:20" x14ac:dyDescent="0.15">
      <c r="A79" s="39"/>
      <c r="B79" s="102" t="s">
        <v>2</v>
      </c>
      <c r="C79" s="103"/>
      <c r="D79" s="103"/>
      <c r="E79" s="104"/>
      <c r="F79" s="102" t="s">
        <v>3</v>
      </c>
      <c r="G79" s="103"/>
      <c r="H79" s="103"/>
      <c r="I79" s="104"/>
      <c r="J79" s="102" t="s">
        <v>4</v>
      </c>
      <c r="K79" s="103"/>
      <c r="L79" s="103"/>
      <c r="M79" s="104"/>
      <c r="N79" s="102" t="s">
        <v>5</v>
      </c>
      <c r="O79" s="103"/>
      <c r="P79" s="103"/>
      <c r="Q79" s="103"/>
      <c r="R79" s="103"/>
      <c r="S79" s="104"/>
      <c r="T79" s="135" t="s">
        <v>35</v>
      </c>
    </row>
    <row r="80" spans="1:20" s="264" customFormat="1" ht="14" thickBot="1" x14ac:dyDescent="0.2">
      <c r="A80" s="42"/>
      <c r="B80" s="283"/>
      <c r="C80" s="109" t="str">
        <f>C55</f>
        <v>Cent Hway</v>
      </c>
      <c r="D80" s="282"/>
      <c r="E80" s="281"/>
      <c r="F80" s="283"/>
      <c r="G80" s="109" t="str">
        <f>G55</f>
        <v>Jarden Mile</v>
      </c>
      <c r="H80" s="282"/>
      <c r="I80" s="281"/>
      <c r="J80" s="283"/>
      <c r="K80" s="109" t="str">
        <f>K55</f>
        <v>Hutt (S)</v>
      </c>
      <c r="L80" s="282"/>
      <c r="M80" s="281"/>
      <c r="N80" s="283"/>
      <c r="O80" s="109" t="str">
        <f>O55</f>
        <v>Off Ramp</v>
      </c>
      <c r="P80" s="109"/>
      <c r="Q80" s="109"/>
      <c r="R80" s="282"/>
      <c r="S80" s="281"/>
      <c r="T80" s="266"/>
    </row>
    <row r="81" spans="1:20" s="48" customFormat="1" ht="11" x14ac:dyDescent="0.15">
      <c r="A81" s="45"/>
      <c r="B81" s="116" t="s">
        <v>23</v>
      </c>
      <c r="C81" s="117" t="s">
        <v>24</v>
      </c>
      <c r="D81" s="117" t="s">
        <v>25</v>
      </c>
      <c r="E81" s="118" t="s">
        <v>9</v>
      </c>
      <c r="F81" s="116" t="s">
        <v>23</v>
      </c>
      <c r="G81" s="117" t="s">
        <v>23</v>
      </c>
      <c r="H81" s="117" t="s">
        <v>25</v>
      </c>
      <c r="I81" s="118" t="s">
        <v>9</v>
      </c>
      <c r="J81" s="116" t="s">
        <v>23</v>
      </c>
      <c r="K81" s="117" t="s">
        <v>23</v>
      </c>
      <c r="L81" s="117" t="s">
        <v>24</v>
      </c>
      <c r="M81" s="118" t="s">
        <v>9</v>
      </c>
      <c r="N81" s="116" t="s">
        <v>23</v>
      </c>
      <c r="O81" s="117" t="s">
        <v>24</v>
      </c>
      <c r="P81" s="117" t="s">
        <v>25</v>
      </c>
      <c r="Q81" s="117" t="s">
        <v>25</v>
      </c>
      <c r="R81" s="117" t="s">
        <v>25</v>
      </c>
      <c r="S81" s="118" t="s">
        <v>9</v>
      </c>
      <c r="T81" s="138"/>
    </row>
    <row r="82" spans="1:20" s="264" customFormat="1" ht="14.25" customHeight="1" x14ac:dyDescent="0.15">
      <c r="A82" s="42"/>
      <c r="B82" s="123" t="s">
        <v>27</v>
      </c>
      <c r="C82" s="124" t="s">
        <v>28</v>
      </c>
      <c r="D82" s="124" t="s">
        <v>29</v>
      </c>
      <c r="E82" s="125"/>
      <c r="F82" s="123" t="s">
        <v>26</v>
      </c>
      <c r="G82" s="124" t="s">
        <v>27</v>
      </c>
      <c r="H82" s="124" t="s">
        <v>28</v>
      </c>
      <c r="I82" s="125"/>
      <c r="J82" s="123" t="s">
        <v>29</v>
      </c>
      <c r="K82" s="124" t="s">
        <v>26</v>
      </c>
      <c r="L82" s="124" t="s">
        <v>27</v>
      </c>
      <c r="M82" s="125"/>
      <c r="N82" s="123" t="s">
        <v>28</v>
      </c>
      <c r="O82" s="124" t="s">
        <v>29</v>
      </c>
      <c r="P82" s="124" t="s">
        <v>26</v>
      </c>
      <c r="Q82" s="124" t="s">
        <v>234</v>
      </c>
      <c r="R82" s="124" t="s">
        <v>27</v>
      </c>
      <c r="S82" s="279"/>
      <c r="T82" s="270"/>
    </row>
    <row r="83" spans="1:20" s="264" customFormat="1" x14ac:dyDescent="0.15">
      <c r="A83" s="278" t="s">
        <v>158</v>
      </c>
      <c r="B83" s="277"/>
      <c r="C83" s="276">
        <v>8</v>
      </c>
      <c r="D83" s="276"/>
      <c r="E83" s="275">
        <f>SUM(B83:D83)</f>
        <v>8</v>
      </c>
      <c r="F83" s="277"/>
      <c r="G83" s="276"/>
      <c r="H83" s="276"/>
      <c r="I83" s="275">
        <f>SUM(F83:H83)</f>
        <v>0</v>
      </c>
      <c r="J83" s="277"/>
      <c r="K83" s="276"/>
      <c r="L83" s="276"/>
      <c r="M83" s="275">
        <f>SUM(J83:L83)</f>
        <v>0</v>
      </c>
      <c r="N83" s="277">
        <v>19</v>
      </c>
      <c r="O83" s="276"/>
      <c r="P83" s="276">
        <v>1</v>
      </c>
      <c r="Q83" s="276">
        <v>1</v>
      </c>
      <c r="R83" s="276">
        <v>1</v>
      </c>
      <c r="S83" s="275">
        <f>SUM(N83:R83)</f>
        <v>22</v>
      </c>
      <c r="T83" s="274">
        <f>E83+I83+M83+S83</f>
        <v>30</v>
      </c>
    </row>
    <row r="84" spans="1:20" s="264" customFormat="1" x14ac:dyDescent="0.15">
      <c r="A84" s="278" t="s">
        <v>157</v>
      </c>
      <c r="B84" s="277"/>
      <c r="C84" s="276">
        <v>10</v>
      </c>
      <c r="D84" s="276"/>
      <c r="E84" s="275">
        <f>SUM(B84:D84)</f>
        <v>10</v>
      </c>
      <c r="F84" s="277"/>
      <c r="G84" s="276"/>
      <c r="H84" s="276"/>
      <c r="I84" s="275">
        <f>SUM(F84:H84)</f>
        <v>0</v>
      </c>
      <c r="J84" s="277"/>
      <c r="K84" s="276">
        <v>1</v>
      </c>
      <c r="L84" s="276">
        <v>2</v>
      </c>
      <c r="M84" s="275">
        <f>SUM(J84:L84)</f>
        <v>3</v>
      </c>
      <c r="N84" s="277">
        <v>30</v>
      </c>
      <c r="O84" s="276"/>
      <c r="P84" s="276">
        <v>1</v>
      </c>
      <c r="Q84" s="276">
        <v>1</v>
      </c>
      <c r="R84" s="276">
        <v>1</v>
      </c>
      <c r="S84" s="275">
        <f>SUM(N84:R84)</f>
        <v>33</v>
      </c>
      <c r="T84" s="274">
        <f>E84+I84+M84+S84</f>
        <v>46</v>
      </c>
    </row>
    <row r="85" spans="1:20" s="264" customFormat="1" x14ac:dyDescent="0.15">
      <c r="A85" s="278" t="s">
        <v>156</v>
      </c>
      <c r="B85" s="277"/>
      <c r="C85" s="276">
        <v>29</v>
      </c>
      <c r="D85" s="276"/>
      <c r="E85" s="275">
        <f>SUM(B85:D85)</f>
        <v>29</v>
      </c>
      <c r="F85" s="277"/>
      <c r="G85" s="276">
        <v>1</v>
      </c>
      <c r="H85" s="276"/>
      <c r="I85" s="275">
        <f>SUM(F85:H85)</f>
        <v>1</v>
      </c>
      <c r="J85" s="277"/>
      <c r="K85" s="276">
        <v>1</v>
      </c>
      <c r="L85" s="276">
        <v>5</v>
      </c>
      <c r="M85" s="275">
        <f>SUM(J85:L85)</f>
        <v>6</v>
      </c>
      <c r="N85" s="277">
        <v>30</v>
      </c>
      <c r="O85" s="276"/>
      <c r="P85" s="276"/>
      <c r="Q85" s="276"/>
      <c r="R85" s="276">
        <v>0</v>
      </c>
      <c r="S85" s="275">
        <f>SUM(N85:R85)</f>
        <v>30</v>
      </c>
      <c r="T85" s="274">
        <f>E85+I85+M85+S85</f>
        <v>66</v>
      </c>
    </row>
    <row r="86" spans="1:20" s="264" customFormat="1" x14ac:dyDescent="0.15">
      <c r="A86" s="278" t="s">
        <v>155</v>
      </c>
      <c r="B86" s="277"/>
      <c r="C86" s="276">
        <v>22</v>
      </c>
      <c r="D86" s="276"/>
      <c r="E86" s="275">
        <f>SUM(B86:D86)</f>
        <v>22</v>
      </c>
      <c r="F86" s="277"/>
      <c r="G86" s="276"/>
      <c r="H86" s="276"/>
      <c r="I86" s="275">
        <f>SUM(F86:H86)</f>
        <v>0</v>
      </c>
      <c r="J86" s="277"/>
      <c r="K86" s="276">
        <v>2</v>
      </c>
      <c r="L86" s="276">
        <v>3</v>
      </c>
      <c r="M86" s="275">
        <f>SUM(J86:L86)</f>
        <v>5</v>
      </c>
      <c r="N86" s="277">
        <v>39</v>
      </c>
      <c r="O86" s="276"/>
      <c r="P86" s="276">
        <v>1</v>
      </c>
      <c r="Q86" s="276"/>
      <c r="R86" s="276">
        <v>1</v>
      </c>
      <c r="S86" s="275">
        <f>SUM(N86:R86)</f>
        <v>41</v>
      </c>
      <c r="T86" s="274">
        <f>E86+I86+M86+S86</f>
        <v>68</v>
      </c>
    </row>
    <row r="87" spans="1:20" s="264" customFormat="1" x14ac:dyDescent="0.15">
      <c r="A87" s="278" t="s">
        <v>154</v>
      </c>
      <c r="B87" s="277"/>
      <c r="C87" s="276">
        <v>21</v>
      </c>
      <c r="D87" s="276"/>
      <c r="E87" s="275">
        <f>SUM(B87:D87)</f>
        <v>21</v>
      </c>
      <c r="F87" s="277"/>
      <c r="G87" s="276"/>
      <c r="H87" s="276"/>
      <c r="I87" s="275">
        <f>SUM(F87:H87)</f>
        <v>0</v>
      </c>
      <c r="J87" s="277"/>
      <c r="K87" s="276">
        <v>2</v>
      </c>
      <c r="L87" s="276">
        <v>5</v>
      </c>
      <c r="M87" s="275">
        <f>SUM(J87:L87)</f>
        <v>7</v>
      </c>
      <c r="N87" s="277">
        <v>43</v>
      </c>
      <c r="O87" s="276"/>
      <c r="P87" s="276"/>
      <c r="Q87" s="276"/>
      <c r="R87" s="276">
        <v>0</v>
      </c>
      <c r="S87" s="275">
        <f>SUM(N87:R87)</f>
        <v>43</v>
      </c>
      <c r="T87" s="274">
        <f>E87+I87+M87+S87</f>
        <v>71</v>
      </c>
    </row>
    <row r="88" spans="1:20" s="264" customFormat="1" x14ac:dyDescent="0.15">
      <c r="A88" s="278" t="s">
        <v>153</v>
      </c>
      <c r="B88" s="277">
        <v>1</v>
      </c>
      <c r="C88" s="276">
        <v>10</v>
      </c>
      <c r="D88" s="276"/>
      <c r="E88" s="275">
        <f>SUM(B88:D88)</f>
        <v>11</v>
      </c>
      <c r="F88" s="277"/>
      <c r="G88" s="276"/>
      <c r="H88" s="276"/>
      <c r="I88" s="275">
        <f>SUM(F88:H88)</f>
        <v>0</v>
      </c>
      <c r="J88" s="277"/>
      <c r="K88" s="276"/>
      <c r="L88" s="276">
        <v>1</v>
      </c>
      <c r="M88" s="275">
        <f>SUM(J88:L88)</f>
        <v>1</v>
      </c>
      <c r="N88" s="277">
        <v>27</v>
      </c>
      <c r="O88" s="276"/>
      <c r="P88" s="276"/>
      <c r="Q88" s="276"/>
      <c r="R88" s="276">
        <v>0</v>
      </c>
      <c r="S88" s="275">
        <f>SUM(N88:R88)</f>
        <v>27</v>
      </c>
      <c r="T88" s="274">
        <f>E88+I88+M88+S88</f>
        <v>39</v>
      </c>
    </row>
    <row r="89" spans="1:20" s="264" customFormat="1" x14ac:dyDescent="0.15">
      <c r="A89" s="278" t="s">
        <v>152</v>
      </c>
      <c r="B89" s="277"/>
      <c r="C89" s="276">
        <v>9</v>
      </c>
      <c r="D89" s="276"/>
      <c r="E89" s="275">
        <f>SUM(B89:D89)</f>
        <v>9</v>
      </c>
      <c r="F89" s="277"/>
      <c r="G89" s="276">
        <v>1</v>
      </c>
      <c r="H89" s="276"/>
      <c r="I89" s="275">
        <f>SUM(F89:H89)</f>
        <v>1</v>
      </c>
      <c r="J89" s="277"/>
      <c r="K89" s="276"/>
      <c r="L89" s="276">
        <v>3</v>
      </c>
      <c r="M89" s="275">
        <f>SUM(J89:L89)</f>
        <v>3</v>
      </c>
      <c r="N89" s="277">
        <v>14</v>
      </c>
      <c r="O89" s="276"/>
      <c r="P89" s="276"/>
      <c r="Q89" s="276"/>
      <c r="R89" s="276">
        <v>0</v>
      </c>
      <c r="S89" s="275">
        <f>SUM(N89:R89)</f>
        <v>14</v>
      </c>
      <c r="T89" s="274">
        <f>E89+I89+M89+S89</f>
        <v>27</v>
      </c>
    </row>
    <row r="90" spans="1:20" s="264" customFormat="1" ht="14" thickBot="1" x14ac:dyDescent="0.2">
      <c r="A90" s="278" t="s">
        <v>151</v>
      </c>
      <c r="B90" s="277">
        <v>1</v>
      </c>
      <c r="C90" s="276">
        <v>3</v>
      </c>
      <c r="D90" s="276"/>
      <c r="E90" s="275">
        <f>SUM(B90:D90)</f>
        <v>4</v>
      </c>
      <c r="F90" s="277"/>
      <c r="G90" s="276"/>
      <c r="H90" s="276"/>
      <c r="I90" s="275">
        <f>SUM(F90:H90)</f>
        <v>0</v>
      </c>
      <c r="J90" s="277"/>
      <c r="K90" s="276"/>
      <c r="L90" s="276"/>
      <c r="M90" s="275">
        <f>SUM(J90:L90)</f>
        <v>0</v>
      </c>
      <c r="N90" s="277">
        <v>7</v>
      </c>
      <c r="O90" s="276"/>
      <c r="P90" s="276"/>
      <c r="Q90" s="276"/>
      <c r="R90" s="276">
        <v>0</v>
      </c>
      <c r="S90" s="275">
        <f>SUM(N90:R90)</f>
        <v>7</v>
      </c>
      <c r="T90" s="274">
        <f>E90+I90+M90+S90</f>
        <v>11</v>
      </c>
    </row>
    <row r="91" spans="1:20" s="264" customFormat="1" ht="14" hidden="1" thickBot="1" x14ac:dyDescent="0.2">
      <c r="A91" s="262"/>
      <c r="B91" s="273"/>
      <c r="C91" s="272"/>
      <c r="D91" s="272"/>
      <c r="E91" s="271"/>
      <c r="F91" s="273"/>
      <c r="G91" s="272"/>
      <c r="H91" s="272"/>
      <c r="I91" s="271"/>
      <c r="J91" s="273"/>
      <c r="K91" s="272"/>
      <c r="L91" s="272"/>
      <c r="M91" s="271"/>
      <c r="N91" s="273"/>
      <c r="O91" s="272"/>
      <c r="P91" s="272"/>
      <c r="Q91" s="272"/>
      <c r="R91" s="272"/>
      <c r="S91" s="271"/>
      <c r="T91" s="270"/>
    </row>
    <row r="92" spans="1:20" s="264" customFormat="1" ht="14" hidden="1" thickBot="1" x14ac:dyDescent="0.2">
      <c r="A92" s="262" t="s">
        <v>219</v>
      </c>
      <c r="B92" s="273">
        <f>SUM(B83:B86)</f>
        <v>0</v>
      </c>
      <c r="C92" s="272">
        <f>SUM(C83:C90)</f>
        <v>112</v>
      </c>
      <c r="D92" s="272">
        <f>SUM(D83:D86)</f>
        <v>0</v>
      </c>
      <c r="E92" s="271">
        <f>SUM(E83:E86)</f>
        <v>69</v>
      </c>
      <c r="F92" s="273">
        <f>SUM(F83:F86)</f>
        <v>0</v>
      </c>
      <c r="G92" s="272">
        <f>SUM(G83:G86)</f>
        <v>1</v>
      </c>
      <c r="H92" s="272">
        <f>SUM(H83:H86)</f>
        <v>0</v>
      </c>
      <c r="I92" s="271">
        <f>SUM(I83:I86)</f>
        <v>1</v>
      </c>
      <c r="J92" s="273">
        <f>SUM(J83:J86)</f>
        <v>0</v>
      </c>
      <c r="K92" s="272">
        <f>SUM(K83:K87)</f>
        <v>6</v>
      </c>
      <c r="L92" s="272">
        <f>SUM(L83:L89)</f>
        <v>19</v>
      </c>
      <c r="M92" s="271">
        <f>SUM(M83:M86)</f>
        <v>14</v>
      </c>
      <c r="N92" s="273">
        <f>SUM(N83:N90)</f>
        <v>209</v>
      </c>
      <c r="O92" s="272">
        <f>SUM(O83:O86)</f>
        <v>0</v>
      </c>
      <c r="P92" s="272">
        <f>SUM(P83:P86)</f>
        <v>3</v>
      </c>
      <c r="Q92" s="272"/>
      <c r="R92" s="272">
        <f>SUM(R83:R86)</f>
        <v>3</v>
      </c>
      <c r="S92" s="271">
        <f>SUM(S83:S86)</f>
        <v>126</v>
      </c>
      <c r="T92" s="270">
        <f>SUM(T83:T86)</f>
        <v>210</v>
      </c>
    </row>
    <row r="93" spans="1:20" s="264" customFormat="1" ht="14" hidden="1" thickBot="1" x14ac:dyDescent="0.2">
      <c r="A93" s="262" t="s">
        <v>218</v>
      </c>
      <c r="B93" s="273">
        <f>SUM(B84:B87)</f>
        <v>0</v>
      </c>
      <c r="C93" s="272">
        <f>SUM(C84:C87)</f>
        <v>82</v>
      </c>
      <c r="D93" s="272">
        <f>SUM(D84:D87)</f>
        <v>0</v>
      </c>
      <c r="E93" s="271">
        <f>SUM(E84:E87)</f>
        <v>82</v>
      </c>
      <c r="F93" s="273">
        <f>SUM(F84:F87)</f>
        <v>0</v>
      </c>
      <c r="G93" s="272">
        <f>SUM(G84:G87)</f>
        <v>1</v>
      </c>
      <c r="H93" s="272">
        <f>SUM(H84:H87)</f>
        <v>0</v>
      </c>
      <c r="I93" s="271">
        <f>SUM(I84:I87)</f>
        <v>1</v>
      </c>
      <c r="J93" s="273">
        <f>SUM(J84:J87)</f>
        <v>0</v>
      </c>
      <c r="K93" s="272">
        <f>SUM(K84:K87)</f>
        <v>6</v>
      </c>
      <c r="L93" s="272">
        <f>SUM(L84:L89)</f>
        <v>19</v>
      </c>
      <c r="M93" s="271">
        <f>SUM(M84:M87)</f>
        <v>21</v>
      </c>
      <c r="N93" s="273">
        <f>SUM(N84:N87)</f>
        <v>142</v>
      </c>
      <c r="O93" s="272">
        <f>SUM(O84:O87)</f>
        <v>0</v>
      </c>
      <c r="P93" s="272"/>
      <c r="Q93" s="272"/>
      <c r="R93" s="272">
        <f>SUM(R84:R87)</f>
        <v>2</v>
      </c>
      <c r="S93" s="271">
        <f>SUM(S84:S87)</f>
        <v>147</v>
      </c>
      <c r="T93" s="270">
        <f>SUM(T84:T87)</f>
        <v>251</v>
      </c>
    </row>
    <row r="94" spans="1:20" s="264" customFormat="1" ht="14" hidden="1" thickBot="1" x14ac:dyDescent="0.2">
      <c r="A94" s="262" t="s">
        <v>217</v>
      </c>
      <c r="B94" s="273">
        <f>SUM(B85:B88)</f>
        <v>1</v>
      </c>
      <c r="C94" s="272">
        <f>SUM(C85:C88)</f>
        <v>82</v>
      </c>
      <c r="D94" s="272">
        <f>SUM(D85:D88)</f>
        <v>0</v>
      </c>
      <c r="E94" s="271">
        <f>SUM(E85:E88)</f>
        <v>83</v>
      </c>
      <c r="F94" s="273">
        <f>SUM(F85:F88)</f>
        <v>0</v>
      </c>
      <c r="G94" s="272">
        <f>SUM(G85:G88)</f>
        <v>1</v>
      </c>
      <c r="H94" s="272">
        <f>SUM(H85:H88)</f>
        <v>0</v>
      </c>
      <c r="I94" s="271">
        <f>SUM(I85:I88)</f>
        <v>1</v>
      </c>
      <c r="J94" s="273">
        <f>SUM(J85:J88)</f>
        <v>0</v>
      </c>
      <c r="K94" s="272">
        <f>SUM(K85:K88)</f>
        <v>5</v>
      </c>
      <c r="L94" s="272">
        <f>SUM(L85:L88)</f>
        <v>14</v>
      </c>
      <c r="M94" s="271">
        <f>SUM(M85:M88)</f>
        <v>19</v>
      </c>
      <c r="N94" s="273">
        <f>SUM(N85:N88)</f>
        <v>139</v>
      </c>
      <c r="O94" s="272">
        <f>SUM(O85:O88)</f>
        <v>0</v>
      </c>
      <c r="P94" s="272"/>
      <c r="Q94" s="272"/>
      <c r="R94" s="272">
        <f>SUM(R85:R88)</f>
        <v>1</v>
      </c>
      <c r="S94" s="271">
        <f>SUM(S85:S88)</f>
        <v>141</v>
      </c>
      <c r="T94" s="270">
        <f>SUM(T85:T88)</f>
        <v>244</v>
      </c>
    </row>
    <row r="95" spans="1:20" s="264" customFormat="1" ht="14" hidden="1" thickBot="1" x14ac:dyDescent="0.2">
      <c r="A95" s="262" t="s">
        <v>216</v>
      </c>
      <c r="B95" s="273">
        <f>SUM(B86:B89)</f>
        <v>1</v>
      </c>
      <c r="C95" s="272">
        <f>SUM(C86:C89)</f>
        <v>62</v>
      </c>
      <c r="D95" s="272">
        <f>SUM(D86:D89)</f>
        <v>0</v>
      </c>
      <c r="E95" s="271">
        <f>SUM(E86:E89)</f>
        <v>63</v>
      </c>
      <c r="F95" s="273">
        <f>SUM(F86:F89)</f>
        <v>0</v>
      </c>
      <c r="G95" s="272">
        <f>SUM(G86:G89)</f>
        <v>1</v>
      </c>
      <c r="H95" s="272">
        <f>SUM(H86:H89)</f>
        <v>0</v>
      </c>
      <c r="I95" s="271">
        <f>SUM(I86:I89)</f>
        <v>1</v>
      </c>
      <c r="J95" s="273">
        <f>SUM(J86:J89)</f>
        <v>0</v>
      </c>
      <c r="K95" s="272">
        <f>SUM(K86:K89)</f>
        <v>4</v>
      </c>
      <c r="L95" s="272">
        <f>SUM(L86:L89)</f>
        <v>12</v>
      </c>
      <c r="M95" s="271">
        <f>SUM(M86:M89)</f>
        <v>16</v>
      </c>
      <c r="N95" s="273">
        <f>SUM(N86:N89)</f>
        <v>123</v>
      </c>
      <c r="O95" s="272">
        <f>SUM(O86:O89)</f>
        <v>0</v>
      </c>
      <c r="P95" s="272"/>
      <c r="Q95" s="272"/>
      <c r="R95" s="272">
        <f>SUM(R86:R89)</f>
        <v>1</v>
      </c>
      <c r="S95" s="271">
        <f>SUM(S86:S89)</f>
        <v>125</v>
      </c>
      <c r="T95" s="270">
        <f>SUM(T86:T89)</f>
        <v>205</v>
      </c>
    </row>
    <row r="96" spans="1:20" s="264" customFormat="1" ht="14" hidden="1" thickBot="1" x14ac:dyDescent="0.2">
      <c r="A96" s="261" t="s">
        <v>215</v>
      </c>
      <c r="B96" s="269">
        <f>SUM(B87:B90)</f>
        <v>2</v>
      </c>
      <c r="C96" s="268">
        <f>SUM(C87:C90)</f>
        <v>43</v>
      </c>
      <c r="D96" s="268">
        <f>SUM(D87:D90)</f>
        <v>0</v>
      </c>
      <c r="E96" s="267">
        <f>SUM(E87:E90)</f>
        <v>45</v>
      </c>
      <c r="F96" s="269">
        <f>SUM(F87:F90)</f>
        <v>0</v>
      </c>
      <c r="G96" s="268">
        <f>SUM(G87:G90)</f>
        <v>1</v>
      </c>
      <c r="H96" s="268">
        <f>SUM(H87:H90)</f>
        <v>0</v>
      </c>
      <c r="I96" s="267">
        <f>SUM(I87:I90)</f>
        <v>1</v>
      </c>
      <c r="J96" s="269">
        <f>SUM(J87:J90)</f>
        <v>0</v>
      </c>
      <c r="K96" s="268">
        <f>SUM(K87:K90)</f>
        <v>2</v>
      </c>
      <c r="L96" s="268">
        <f>SUM(L87:L90)</f>
        <v>9</v>
      </c>
      <c r="M96" s="267">
        <f>SUM(M87:M90)</f>
        <v>11</v>
      </c>
      <c r="N96" s="269">
        <f>SUM(N87:N90)</f>
        <v>91</v>
      </c>
      <c r="O96" s="268">
        <f>SUM(O87:O90)</f>
        <v>0</v>
      </c>
      <c r="P96" s="268"/>
      <c r="Q96" s="268"/>
      <c r="R96" s="268">
        <f>SUM(R87:R90)</f>
        <v>0</v>
      </c>
      <c r="S96" s="267">
        <f>SUM(S87:S90)</f>
        <v>91</v>
      </c>
      <c r="T96" s="266">
        <f>SUM(T87:T90)</f>
        <v>148</v>
      </c>
    </row>
    <row r="97" spans="1:20" x14ac:dyDescent="0.15">
      <c r="A97" s="263"/>
      <c r="B97" s="86"/>
      <c r="C97" s="87"/>
      <c r="D97" s="87"/>
      <c r="E97" s="88"/>
      <c r="F97" s="86"/>
      <c r="G97" s="87"/>
      <c r="H97" s="87"/>
      <c r="I97" s="88"/>
      <c r="J97" s="86"/>
      <c r="K97" s="87"/>
      <c r="L97" s="87"/>
      <c r="M97" s="88"/>
      <c r="N97" s="86"/>
      <c r="O97" s="87"/>
      <c r="P97" s="87"/>
      <c r="Q97" s="87"/>
      <c r="R97" s="87"/>
      <c r="S97" s="88"/>
      <c r="T97" s="135"/>
    </row>
    <row r="98" spans="1:20" x14ac:dyDescent="0.15">
      <c r="A98" s="262" t="s">
        <v>214</v>
      </c>
      <c r="B98" s="89">
        <f>SUM(B83:B90)</f>
        <v>2</v>
      </c>
      <c r="C98" s="90">
        <f>SUM(C83:C90)</f>
        <v>112</v>
      </c>
      <c r="D98" s="90">
        <f>SUM(D83:D90)</f>
        <v>0</v>
      </c>
      <c r="E98" s="91">
        <f>SUM(E83:E90)</f>
        <v>114</v>
      </c>
      <c r="F98" s="89">
        <f>SUM(F83:F90)</f>
        <v>0</v>
      </c>
      <c r="G98" s="90">
        <f>SUM(G83:G90)</f>
        <v>2</v>
      </c>
      <c r="H98" s="90">
        <f>SUM(H83:H90)</f>
        <v>0</v>
      </c>
      <c r="I98" s="91">
        <f>SUM(I83:I90)</f>
        <v>2</v>
      </c>
      <c r="J98" s="89">
        <f>SUM(J83:J90)</f>
        <v>0</v>
      </c>
      <c r="K98" s="90">
        <f>SUM(K83:K90)</f>
        <v>6</v>
      </c>
      <c r="L98" s="90">
        <f>SUM(L83:L90)</f>
        <v>19</v>
      </c>
      <c r="M98" s="91">
        <f>SUM(M83:M90)</f>
        <v>25</v>
      </c>
      <c r="N98" s="89">
        <f>SUM(N83:N90)</f>
        <v>209</v>
      </c>
      <c r="O98" s="90">
        <f>SUM(O83:O90)</f>
        <v>0</v>
      </c>
      <c r="P98" s="90">
        <f>SUM(P83:P90)</f>
        <v>3</v>
      </c>
      <c r="Q98" s="89">
        <f>SUM(Q83:Q90)</f>
        <v>2</v>
      </c>
      <c r="R98" s="90">
        <f>SUM(R83:R90)</f>
        <v>3</v>
      </c>
      <c r="S98" s="91">
        <f>SUM(S83:S90)</f>
        <v>217</v>
      </c>
      <c r="T98" s="133">
        <f>SUM(T83:T90)</f>
        <v>358</v>
      </c>
    </row>
    <row r="99" spans="1:20" x14ac:dyDescent="0.15">
      <c r="A99" s="262" t="s">
        <v>10</v>
      </c>
      <c r="B99" s="89">
        <f>MAX(B92:B96)</f>
        <v>2</v>
      </c>
      <c r="C99" s="90">
        <f>MAX(C92:C96)</f>
        <v>112</v>
      </c>
      <c r="D99" s="90">
        <f>MAX(D92:D96)</f>
        <v>0</v>
      </c>
      <c r="E99" s="91">
        <f>MAX(E92:E96)</f>
        <v>83</v>
      </c>
      <c r="F99" s="89">
        <f>MAX(F92:F96)</f>
        <v>0</v>
      </c>
      <c r="G99" s="90">
        <f>MAX(G92:G96)</f>
        <v>1</v>
      </c>
      <c r="H99" s="90">
        <f>MAX(H92:H96)</f>
        <v>0</v>
      </c>
      <c r="I99" s="91">
        <f>MAX(I92:I96)</f>
        <v>1</v>
      </c>
      <c r="J99" s="89">
        <f>MAX(J92:J96)</f>
        <v>0</v>
      </c>
      <c r="K99" s="90">
        <f>MAX(K92:K96)</f>
        <v>6</v>
      </c>
      <c r="L99" s="90">
        <f>MAX(L92:L96)</f>
        <v>19</v>
      </c>
      <c r="M99" s="91">
        <f>MAX(M92:M96)</f>
        <v>21</v>
      </c>
      <c r="N99" s="89">
        <f>MAX(N92:N96)</f>
        <v>209</v>
      </c>
      <c r="O99" s="90">
        <f>MAX(O92:O96)</f>
        <v>0</v>
      </c>
      <c r="P99" s="90">
        <f>MAX(P92:P96)</f>
        <v>3</v>
      </c>
      <c r="Q99" s="89">
        <f>MAX(Q92:Q96)</f>
        <v>0</v>
      </c>
      <c r="R99" s="90">
        <f>MAX(R92:R96)</f>
        <v>3</v>
      </c>
      <c r="S99" s="91">
        <f>MAX(S92:S96)</f>
        <v>147</v>
      </c>
      <c r="T99" s="133">
        <f>MAX(T92:T96)</f>
        <v>251</v>
      </c>
    </row>
    <row r="100" spans="1:20" x14ac:dyDescent="0.15">
      <c r="A100" s="262" t="s">
        <v>11</v>
      </c>
      <c r="B100" s="89">
        <f>SUM(B83:B90)/2</f>
        <v>1</v>
      </c>
      <c r="C100" s="90">
        <f>SUM(C83:C90)/2</f>
        <v>56</v>
      </c>
      <c r="D100" s="90">
        <f>SUM(D83:D90)/2</f>
        <v>0</v>
      </c>
      <c r="E100" s="91">
        <f>SUM(E83:E90)/2</f>
        <v>57</v>
      </c>
      <c r="F100" s="89">
        <f>SUM(F83:F90)/2</f>
        <v>0</v>
      </c>
      <c r="G100" s="90">
        <f>SUM(G83:G90)/2</f>
        <v>1</v>
      </c>
      <c r="H100" s="90">
        <f>SUM(H83:H90)/2</f>
        <v>0</v>
      </c>
      <c r="I100" s="91">
        <f>SUM(I83:I90)/2</f>
        <v>1</v>
      </c>
      <c r="J100" s="89">
        <f>SUM(J83:J90)/2</f>
        <v>0</v>
      </c>
      <c r="K100" s="90">
        <f>SUM(K83:K90)/2</f>
        <v>3</v>
      </c>
      <c r="L100" s="90">
        <f>SUM(L83:L90)/2</f>
        <v>9.5</v>
      </c>
      <c r="M100" s="91">
        <f>SUM(M83:M90)/2</f>
        <v>12.5</v>
      </c>
      <c r="N100" s="89">
        <f>SUM(N83:N90)/2</f>
        <v>104.5</v>
      </c>
      <c r="O100" s="90">
        <f>SUM(O83:O90)/2</f>
        <v>0</v>
      </c>
      <c r="P100" s="90">
        <f>SUM(P83:P90)/2</f>
        <v>1.5</v>
      </c>
      <c r="Q100" s="89">
        <f>SUM(Q83:Q90)/2</f>
        <v>1</v>
      </c>
      <c r="R100" s="90">
        <f>SUM(R83:R90)/2</f>
        <v>1.5</v>
      </c>
      <c r="S100" s="91">
        <f>SUM(S83:S90)/2</f>
        <v>108.5</v>
      </c>
      <c r="T100" s="133">
        <f>SUM(T83:T90)/2</f>
        <v>179</v>
      </c>
    </row>
    <row r="101" spans="1:20" ht="14" thickBot="1" x14ac:dyDescent="0.2">
      <c r="A101" s="261"/>
      <c r="B101" s="92"/>
      <c r="C101" s="93"/>
      <c r="D101" s="93"/>
      <c r="E101" s="94"/>
      <c r="F101" s="92"/>
      <c r="G101" s="93"/>
      <c r="H101" s="93"/>
      <c r="I101" s="94"/>
      <c r="J101" s="92"/>
      <c r="K101" s="93"/>
      <c r="L101" s="93"/>
      <c r="M101" s="94"/>
      <c r="N101" s="92"/>
      <c r="O101" s="93"/>
      <c r="P101" s="93"/>
      <c r="Q101" s="93"/>
      <c r="R101" s="93"/>
      <c r="S101" s="94"/>
      <c r="T101" s="95"/>
    </row>
    <row r="102" spans="1:20" x14ac:dyDescent="0.15">
      <c r="A102" s="284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96"/>
    </row>
    <row r="103" spans="1:20" ht="14" thickBot="1" x14ac:dyDescent="0.2">
      <c r="A103" s="28"/>
      <c r="B103" s="97" t="str">
        <f>Upland_Glenmore!B103</f>
        <v>Thursday 3 March 2016</v>
      </c>
      <c r="C103" s="96"/>
      <c r="D103" s="98"/>
      <c r="E103" s="96"/>
      <c r="F103" s="96"/>
      <c r="G103" s="96"/>
      <c r="H103" s="97" t="str">
        <f>'cycle (2)'!B7</f>
        <v>Fine and Dry</v>
      </c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</row>
    <row r="104" spans="1:20" x14ac:dyDescent="0.15">
      <c r="A104" s="39"/>
      <c r="B104" s="102" t="s">
        <v>2</v>
      </c>
      <c r="C104" s="103"/>
      <c r="D104" s="103"/>
      <c r="E104" s="104"/>
      <c r="F104" s="102" t="s">
        <v>3</v>
      </c>
      <c r="G104" s="103"/>
      <c r="H104" s="103"/>
      <c r="I104" s="104"/>
      <c r="J104" s="102" t="s">
        <v>4</v>
      </c>
      <c r="K104" s="103"/>
      <c r="L104" s="103"/>
      <c r="M104" s="104"/>
      <c r="N104" s="102" t="s">
        <v>5</v>
      </c>
      <c r="O104" s="103"/>
      <c r="P104" s="103"/>
      <c r="Q104" s="103"/>
      <c r="R104" s="103"/>
      <c r="S104" s="104"/>
      <c r="T104" s="135" t="s">
        <v>35</v>
      </c>
    </row>
    <row r="105" spans="1:20" s="264" customFormat="1" ht="14" thickBot="1" x14ac:dyDescent="0.2">
      <c r="A105" s="42"/>
      <c r="B105" s="283"/>
      <c r="C105" s="109" t="str">
        <f>C80</f>
        <v>Cent Hway</v>
      </c>
      <c r="D105" s="282"/>
      <c r="E105" s="281"/>
      <c r="F105" s="283"/>
      <c r="G105" s="109" t="str">
        <f>G80</f>
        <v>Jarden Mile</v>
      </c>
      <c r="H105" s="282"/>
      <c r="I105" s="281"/>
      <c r="J105" s="283"/>
      <c r="K105" s="109" t="str">
        <f>K80</f>
        <v>Hutt (S)</v>
      </c>
      <c r="L105" s="282"/>
      <c r="M105" s="281"/>
      <c r="N105" s="283"/>
      <c r="O105" s="109" t="str">
        <f>O80</f>
        <v>Off Ramp</v>
      </c>
      <c r="P105" s="109"/>
      <c r="Q105" s="109"/>
      <c r="R105" s="282"/>
      <c r="S105" s="281"/>
      <c r="T105" s="266"/>
    </row>
    <row r="106" spans="1:20" s="48" customFormat="1" ht="11" x14ac:dyDescent="0.15">
      <c r="A106" s="45"/>
      <c r="B106" s="116" t="s">
        <v>23</v>
      </c>
      <c r="C106" s="117" t="s">
        <v>24</v>
      </c>
      <c r="D106" s="117" t="s">
        <v>25</v>
      </c>
      <c r="E106" s="118" t="s">
        <v>9</v>
      </c>
      <c r="F106" s="116" t="s">
        <v>23</v>
      </c>
      <c r="G106" s="117" t="s">
        <v>23</v>
      </c>
      <c r="H106" s="117" t="s">
        <v>25</v>
      </c>
      <c r="I106" s="118" t="s">
        <v>9</v>
      </c>
      <c r="J106" s="116" t="s">
        <v>23</v>
      </c>
      <c r="K106" s="117" t="s">
        <v>23</v>
      </c>
      <c r="L106" s="117" t="s">
        <v>24</v>
      </c>
      <c r="M106" s="118" t="s">
        <v>9</v>
      </c>
      <c r="N106" s="116" t="s">
        <v>23</v>
      </c>
      <c r="O106" s="117" t="s">
        <v>24</v>
      </c>
      <c r="P106" s="117" t="s">
        <v>25</v>
      </c>
      <c r="Q106" s="117"/>
      <c r="R106" s="117" t="s">
        <v>25</v>
      </c>
      <c r="S106" s="118" t="s">
        <v>9</v>
      </c>
      <c r="T106" s="138"/>
    </row>
    <row r="107" spans="1:20" s="264" customFormat="1" ht="14.25" customHeight="1" x14ac:dyDescent="0.15">
      <c r="A107" s="42"/>
      <c r="B107" s="123" t="s">
        <v>27</v>
      </c>
      <c r="C107" s="124" t="s">
        <v>28</v>
      </c>
      <c r="D107" s="124" t="s">
        <v>29</v>
      </c>
      <c r="E107" s="125"/>
      <c r="F107" s="123" t="s">
        <v>26</v>
      </c>
      <c r="G107" s="124" t="s">
        <v>27</v>
      </c>
      <c r="H107" s="124" t="s">
        <v>28</v>
      </c>
      <c r="I107" s="125"/>
      <c r="J107" s="123" t="s">
        <v>29</v>
      </c>
      <c r="K107" s="124" t="s">
        <v>26</v>
      </c>
      <c r="L107" s="124" t="s">
        <v>27</v>
      </c>
      <c r="M107" s="125"/>
      <c r="N107" s="123" t="s">
        <v>28</v>
      </c>
      <c r="O107" s="124" t="s">
        <v>29</v>
      </c>
      <c r="P107" s="124" t="s">
        <v>26</v>
      </c>
      <c r="Q107" s="124" t="s">
        <v>234</v>
      </c>
      <c r="R107" s="124" t="s">
        <v>27</v>
      </c>
      <c r="S107" s="279"/>
      <c r="T107" s="270"/>
    </row>
    <row r="108" spans="1:20" s="264" customFormat="1" x14ac:dyDescent="0.15">
      <c r="A108" s="278" t="s">
        <v>158</v>
      </c>
      <c r="B108" s="277"/>
      <c r="C108" s="276">
        <v>10</v>
      </c>
      <c r="D108" s="276"/>
      <c r="E108" s="275">
        <f>SUM(B108:D108)</f>
        <v>10</v>
      </c>
      <c r="F108" s="277"/>
      <c r="G108" s="276">
        <v>1</v>
      </c>
      <c r="H108" s="276"/>
      <c r="I108" s="275">
        <f>SUM(F108:H108)</f>
        <v>1</v>
      </c>
      <c r="J108" s="277"/>
      <c r="K108" s="276"/>
      <c r="L108" s="276">
        <v>2</v>
      </c>
      <c r="M108" s="275">
        <f>SUM(J108:L108)</f>
        <v>2</v>
      </c>
      <c r="N108" s="277">
        <v>22</v>
      </c>
      <c r="O108" s="276"/>
      <c r="P108" s="276">
        <v>1</v>
      </c>
      <c r="Q108" s="276"/>
      <c r="R108" s="276">
        <v>0</v>
      </c>
      <c r="S108" s="275">
        <f>SUM(N108:R108)</f>
        <v>23</v>
      </c>
      <c r="T108" s="274">
        <f>E108+I108+M108+S108</f>
        <v>36</v>
      </c>
    </row>
    <row r="109" spans="1:20" s="264" customFormat="1" x14ac:dyDescent="0.15">
      <c r="A109" s="278" t="s">
        <v>157</v>
      </c>
      <c r="B109" s="277">
        <v>1</v>
      </c>
      <c r="C109" s="276">
        <v>16</v>
      </c>
      <c r="D109" s="276"/>
      <c r="E109" s="275">
        <f>SUM(B109:D109)</f>
        <v>17</v>
      </c>
      <c r="F109" s="277"/>
      <c r="G109" s="276">
        <v>1</v>
      </c>
      <c r="H109" s="276">
        <v>1</v>
      </c>
      <c r="I109" s="275">
        <f>SUM(F109:H109)</f>
        <v>2</v>
      </c>
      <c r="J109" s="277"/>
      <c r="K109" s="276"/>
      <c r="L109" s="276">
        <v>3</v>
      </c>
      <c r="M109" s="275">
        <f>SUM(J109:L109)</f>
        <v>3</v>
      </c>
      <c r="N109" s="277">
        <v>12</v>
      </c>
      <c r="O109" s="276"/>
      <c r="P109" s="276">
        <v>1</v>
      </c>
      <c r="Q109" s="276"/>
      <c r="R109" s="276">
        <v>0</v>
      </c>
      <c r="S109" s="275">
        <f>SUM(N109:R109)</f>
        <v>13</v>
      </c>
      <c r="T109" s="274">
        <f>E109+I109+M109+S109</f>
        <v>35</v>
      </c>
    </row>
    <row r="110" spans="1:20" s="264" customFormat="1" x14ac:dyDescent="0.15">
      <c r="A110" s="278" t="s">
        <v>156</v>
      </c>
      <c r="B110" s="277"/>
      <c r="C110" s="276">
        <v>12</v>
      </c>
      <c r="D110" s="276"/>
      <c r="E110" s="275">
        <f>SUM(B110:D110)</f>
        <v>12</v>
      </c>
      <c r="F110" s="277"/>
      <c r="G110" s="276"/>
      <c r="H110" s="276"/>
      <c r="I110" s="275">
        <f>SUM(F110:H110)</f>
        <v>0</v>
      </c>
      <c r="J110" s="277"/>
      <c r="K110" s="276"/>
      <c r="L110" s="276">
        <v>3</v>
      </c>
      <c r="M110" s="275">
        <f>SUM(J110:L110)</f>
        <v>3</v>
      </c>
      <c r="N110" s="277">
        <v>41</v>
      </c>
      <c r="O110" s="276"/>
      <c r="P110" s="276">
        <v>1</v>
      </c>
      <c r="Q110" s="276">
        <v>1</v>
      </c>
      <c r="R110" s="276">
        <v>1</v>
      </c>
      <c r="S110" s="275">
        <f>SUM(N110:R110)</f>
        <v>44</v>
      </c>
      <c r="T110" s="274">
        <f>E110+I110+M110+S110</f>
        <v>59</v>
      </c>
    </row>
    <row r="111" spans="1:20" s="264" customFormat="1" x14ac:dyDescent="0.15">
      <c r="A111" s="278" t="s">
        <v>155</v>
      </c>
      <c r="B111" s="277"/>
      <c r="C111" s="276">
        <v>13</v>
      </c>
      <c r="D111" s="276"/>
      <c r="E111" s="275">
        <f>SUM(B111:D111)</f>
        <v>13</v>
      </c>
      <c r="F111" s="277"/>
      <c r="G111" s="276"/>
      <c r="H111" s="276">
        <v>1</v>
      </c>
      <c r="I111" s="275">
        <f>SUM(F111:H111)</f>
        <v>1</v>
      </c>
      <c r="J111" s="277"/>
      <c r="K111" s="276">
        <v>2</v>
      </c>
      <c r="L111" s="276">
        <v>2</v>
      </c>
      <c r="M111" s="275">
        <f>SUM(J111:L111)</f>
        <v>4</v>
      </c>
      <c r="N111" s="277">
        <v>33</v>
      </c>
      <c r="O111" s="276"/>
      <c r="P111" s="276">
        <v>1</v>
      </c>
      <c r="Q111" s="276"/>
      <c r="R111" s="276">
        <v>1</v>
      </c>
      <c r="S111" s="275">
        <f>SUM(N111:R111)</f>
        <v>35</v>
      </c>
      <c r="T111" s="274">
        <f>E111+I111+M111+S111</f>
        <v>53</v>
      </c>
    </row>
    <row r="112" spans="1:20" s="264" customFormat="1" x14ac:dyDescent="0.15">
      <c r="A112" s="278" t="s">
        <v>154</v>
      </c>
      <c r="B112" s="277"/>
      <c r="C112" s="276">
        <v>15</v>
      </c>
      <c r="D112" s="276"/>
      <c r="E112" s="275">
        <f>SUM(B112:D112)</f>
        <v>15</v>
      </c>
      <c r="F112" s="277"/>
      <c r="G112" s="276"/>
      <c r="H112" s="276"/>
      <c r="I112" s="275">
        <f>SUM(F112:H112)</f>
        <v>0</v>
      </c>
      <c r="J112" s="277"/>
      <c r="K112" s="276"/>
      <c r="L112" s="276">
        <v>4</v>
      </c>
      <c r="M112" s="275">
        <f>SUM(J112:L112)</f>
        <v>4</v>
      </c>
      <c r="N112" s="277">
        <v>37</v>
      </c>
      <c r="O112" s="276"/>
      <c r="P112" s="276">
        <v>2</v>
      </c>
      <c r="Q112" s="276"/>
      <c r="R112" s="276">
        <v>1</v>
      </c>
      <c r="S112" s="275">
        <f>SUM(N112:R112)</f>
        <v>40</v>
      </c>
      <c r="T112" s="274">
        <f>E112+I112+M112+S112</f>
        <v>59</v>
      </c>
    </row>
    <row r="113" spans="1:20" s="264" customFormat="1" x14ac:dyDescent="0.15">
      <c r="A113" s="278" t="s">
        <v>153</v>
      </c>
      <c r="B113" s="277">
        <v>18</v>
      </c>
      <c r="C113" s="276"/>
      <c r="D113" s="276"/>
      <c r="E113" s="275">
        <f>SUM(B113:D113)</f>
        <v>18</v>
      </c>
      <c r="F113" s="277"/>
      <c r="G113" s="276"/>
      <c r="H113" s="276">
        <v>1</v>
      </c>
      <c r="I113" s="275">
        <f>SUM(F113:H113)</f>
        <v>1</v>
      </c>
      <c r="J113" s="277"/>
      <c r="K113" s="276"/>
      <c r="L113" s="276">
        <v>1</v>
      </c>
      <c r="M113" s="275">
        <f>SUM(J113:L113)</f>
        <v>1</v>
      </c>
      <c r="N113" s="277">
        <v>31</v>
      </c>
      <c r="O113" s="276"/>
      <c r="P113" s="276">
        <v>1</v>
      </c>
      <c r="Q113" s="276"/>
      <c r="R113" s="276">
        <v>0</v>
      </c>
      <c r="S113" s="275">
        <f>SUM(N113:R113)</f>
        <v>32</v>
      </c>
      <c r="T113" s="274">
        <f>E113+I113+M113+S113</f>
        <v>52</v>
      </c>
    </row>
    <row r="114" spans="1:20" s="264" customFormat="1" x14ac:dyDescent="0.15">
      <c r="A114" s="278" t="s">
        <v>152</v>
      </c>
      <c r="B114" s="277"/>
      <c r="C114" s="276">
        <v>6</v>
      </c>
      <c r="D114" s="276"/>
      <c r="E114" s="275">
        <f>SUM(B114:D114)</f>
        <v>6</v>
      </c>
      <c r="F114" s="277"/>
      <c r="G114" s="276"/>
      <c r="H114" s="276">
        <v>1</v>
      </c>
      <c r="I114" s="275">
        <f>SUM(F114:H114)</f>
        <v>1</v>
      </c>
      <c r="J114" s="277"/>
      <c r="K114" s="276"/>
      <c r="L114" s="276">
        <v>3</v>
      </c>
      <c r="M114" s="275">
        <f>SUM(J114:L114)</f>
        <v>3</v>
      </c>
      <c r="N114" s="277">
        <v>14</v>
      </c>
      <c r="O114" s="276"/>
      <c r="P114" s="276"/>
      <c r="Q114" s="276"/>
      <c r="R114" s="276">
        <v>0</v>
      </c>
      <c r="S114" s="275">
        <f>SUM(N114:R114)</f>
        <v>14</v>
      </c>
      <c r="T114" s="274">
        <f>E114+I114+M114+S114</f>
        <v>24</v>
      </c>
    </row>
    <row r="115" spans="1:20" s="264" customFormat="1" ht="14" thickBot="1" x14ac:dyDescent="0.2">
      <c r="A115" s="278" t="s">
        <v>151</v>
      </c>
      <c r="B115" s="277"/>
      <c r="C115" s="276">
        <v>6</v>
      </c>
      <c r="D115" s="276"/>
      <c r="E115" s="275">
        <f>SUM(B115:D115)</f>
        <v>6</v>
      </c>
      <c r="F115" s="277"/>
      <c r="G115" s="276"/>
      <c r="H115" s="276"/>
      <c r="I115" s="275">
        <f>SUM(F115:H115)</f>
        <v>0</v>
      </c>
      <c r="J115" s="277"/>
      <c r="K115" s="276"/>
      <c r="L115" s="276"/>
      <c r="M115" s="275">
        <f>SUM(J115:L115)</f>
        <v>0</v>
      </c>
      <c r="N115" s="277">
        <v>7</v>
      </c>
      <c r="O115" s="276"/>
      <c r="P115" s="276"/>
      <c r="Q115" s="276"/>
      <c r="R115" s="276">
        <v>0</v>
      </c>
      <c r="S115" s="275">
        <f>SUM(N115:R115)</f>
        <v>7</v>
      </c>
      <c r="T115" s="274">
        <f>E115+I115+M115+S115</f>
        <v>13</v>
      </c>
    </row>
    <row r="116" spans="1:20" s="264" customFormat="1" ht="14" hidden="1" thickBot="1" x14ac:dyDescent="0.2">
      <c r="A116" s="262"/>
      <c r="B116" s="273"/>
      <c r="C116" s="272"/>
      <c r="D116" s="272"/>
      <c r="E116" s="271"/>
      <c r="F116" s="273"/>
      <c r="G116" s="272"/>
      <c r="H116" s="272"/>
      <c r="I116" s="271"/>
      <c r="J116" s="273"/>
      <c r="K116" s="272"/>
      <c r="L116" s="272"/>
      <c r="M116" s="271"/>
      <c r="N116" s="273"/>
      <c r="O116" s="272"/>
      <c r="P116" s="272"/>
      <c r="Q116" s="272"/>
      <c r="R116" s="272"/>
      <c r="S116" s="271"/>
      <c r="T116" s="270"/>
    </row>
    <row r="117" spans="1:20" s="264" customFormat="1" ht="14" hidden="1" thickBot="1" x14ac:dyDescent="0.2">
      <c r="A117" s="262" t="s">
        <v>219</v>
      </c>
      <c r="B117" s="273">
        <f>SUM(B108:B111)</f>
        <v>1</v>
      </c>
      <c r="C117" s="272">
        <f>SUM(C108:C112)</f>
        <v>66</v>
      </c>
      <c r="D117" s="272">
        <f>SUM(D108:D111)</f>
        <v>0</v>
      </c>
      <c r="E117" s="271">
        <f>SUM(E108:E111)</f>
        <v>52</v>
      </c>
      <c r="F117" s="273">
        <f>SUM(F108:F111)</f>
        <v>0</v>
      </c>
      <c r="G117" s="272">
        <f>SUM(G108:G111)</f>
        <v>2</v>
      </c>
      <c r="H117" s="272">
        <f>SUM(H108:H111)</f>
        <v>2</v>
      </c>
      <c r="I117" s="271">
        <f>SUM(I108:I111)</f>
        <v>4</v>
      </c>
      <c r="J117" s="273">
        <f>SUM(J108:J111)</f>
        <v>0</v>
      </c>
      <c r="K117" s="272">
        <f>SUM(K108:K111)</f>
        <v>2</v>
      </c>
      <c r="L117" s="272">
        <f>SUM(L108:L114)</f>
        <v>18</v>
      </c>
      <c r="M117" s="271">
        <f>SUM(M108:M111)</f>
        <v>12</v>
      </c>
      <c r="N117" s="273">
        <f>SUM(N108:N115)</f>
        <v>197</v>
      </c>
      <c r="O117" s="272">
        <f>SUM(O108:O111)</f>
        <v>0</v>
      </c>
      <c r="P117" s="272">
        <f>SUM(P108:P113)</f>
        <v>7</v>
      </c>
      <c r="Q117" s="272"/>
      <c r="R117" s="272">
        <f>SUM(R108:R111)</f>
        <v>2</v>
      </c>
      <c r="S117" s="271">
        <f>SUM(S108:S111)</f>
        <v>115</v>
      </c>
      <c r="T117" s="270">
        <f>SUM(T108:T111)</f>
        <v>183</v>
      </c>
    </row>
    <row r="118" spans="1:20" s="264" customFormat="1" ht="14" hidden="1" thickBot="1" x14ac:dyDescent="0.2">
      <c r="A118" s="262" t="s">
        <v>218</v>
      </c>
      <c r="B118" s="273">
        <f>SUM(B109:B112)</f>
        <v>1</v>
      </c>
      <c r="C118" s="272">
        <f>SUM(C109:C112)</f>
        <v>56</v>
      </c>
      <c r="D118" s="272">
        <f>SUM(D109:D112)</f>
        <v>0</v>
      </c>
      <c r="E118" s="271">
        <f>SUM(E109:E112)</f>
        <v>57</v>
      </c>
      <c r="F118" s="273">
        <f>SUM(F109:F112)</f>
        <v>0</v>
      </c>
      <c r="G118" s="272">
        <f>SUM(G109:G112)</f>
        <v>1</v>
      </c>
      <c r="H118" s="272">
        <f>SUM(H109:H112)</f>
        <v>2</v>
      </c>
      <c r="I118" s="271">
        <f>SUM(I109:I112)</f>
        <v>3</v>
      </c>
      <c r="J118" s="273">
        <f>SUM(J109:J112)</f>
        <v>0</v>
      </c>
      <c r="K118" s="272">
        <f>SUM(K109:K112)</f>
        <v>2</v>
      </c>
      <c r="L118" s="272">
        <f>SUM(L109:L112)</f>
        <v>12</v>
      </c>
      <c r="M118" s="271">
        <f>SUM(M109:M112)</f>
        <v>14</v>
      </c>
      <c r="N118" s="273">
        <f>SUM(N109:N112)</f>
        <v>123</v>
      </c>
      <c r="O118" s="272">
        <f>SUM(O109:O112)</f>
        <v>0</v>
      </c>
      <c r="P118" s="272"/>
      <c r="Q118" s="272"/>
      <c r="R118" s="272">
        <f>SUM(R109:R112)</f>
        <v>3</v>
      </c>
      <c r="S118" s="271">
        <f>SUM(S109:S112)</f>
        <v>132</v>
      </c>
      <c r="T118" s="270">
        <f>SUM(T109:T112)</f>
        <v>206</v>
      </c>
    </row>
    <row r="119" spans="1:20" s="264" customFormat="1" ht="14" hidden="1" thickBot="1" x14ac:dyDescent="0.2">
      <c r="A119" s="262" t="s">
        <v>217</v>
      </c>
      <c r="B119" s="273">
        <f>SUM(B110:B113)</f>
        <v>18</v>
      </c>
      <c r="C119" s="272">
        <f>SUM(C110:C113)</f>
        <v>40</v>
      </c>
      <c r="D119" s="272">
        <f>SUM(D110:D113)</f>
        <v>0</v>
      </c>
      <c r="E119" s="271">
        <f>SUM(E110:E113)</f>
        <v>58</v>
      </c>
      <c r="F119" s="273">
        <f>SUM(F110:F113)</f>
        <v>0</v>
      </c>
      <c r="G119" s="272">
        <f>SUM(G110:G113)</f>
        <v>0</v>
      </c>
      <c r="H119" s="272">
        <f>SUM(H110:H113)</f>
        <v>2</v>
      </c>
      <c r="I119" s="271">
        <f>SUM(I110:I113)</f>
        <v>2</v>
      </c>
      <c r="J119" s="273">
        <f>SUM(J110:J113)</f>
        <v>0</v>
      </c>
      <c r="K119" s="272">
        <f>SUM(K110:K113)</f>
        <v>2</v>
      </c>
      <c r="L119" s="272">
        <f>SUM(L110:L113)</f>
        <v>10</v>
      </c>
      <c r="M119" s="271">
        <f>SUM(M110:M113)</f>
        <v>12</v>
      </c>
      <c r="N119" s="273">
        <f>SUM(N110:N113)</f>
        <v>142</v>
      </c>
      <c r="O119" s="272">
        <f>SUM(O110:O113)</f>
        <v>0</v>
      </c>
      <c r="P119" s="272"/>
      <c r="Q119" s="272"/>
      <c r="R119" s="272">
        <f>SUM(R110:R113)</f>
        <v>3</v>
      </c>
      <c r="S119" s="271">
        <f>SUM(S110:S113)</f>
        <v>151</v>
      </c>
      <c r="T119" s="270">
        <f>SUM(T110:T113)</f>
        <v>223</v>
      </c>
    </row>
    <row r="120" spans="1:20" s="264" customFormat="1" ht="14" hidden="1" thickBot="1" x14ac:dyDescent="0.2">
      <c r="A120" s="262" t="s">
        <v>216</v>
      </c>
      <c r="B120" s="273">
        <f>SUM(B111:B114)</f>
        <v>18</v>
      </c>
      <c r="C120" s="272">
        <f>SUM(C111:C114)</f>
        <v>34</v>
      </c>
      <c r="D120" s="272">
        <f>SUM(D111:D114)</f>
        <v>0</v>
      </c>
      <c r="E120" s="271">
        <f>SUM(E111:E114)</f>
        <v>52</v>
      </c>
      <c r="F120" s="273">
        <f>SUM(F111:F114)</f>
        <v>0</v>
      </c>
      <c r="G120" s="272">
        <f>SUM(G111:G114)</f>
        <v>0</v>
      </c>
      <c r="H120" s="272">
        <f>SUM(H111:H114)</f>
        <v>3</v>
      </c>
      <c r="I120" s="271">
        <f>SUM(I111:I114)</f>
        <v>3</v>
      </c>
      <c r="J120" s="273">
        <f>SUM(J111:J114)</f>
        <v>0</v>
      </c>
      <c r="K120" s="272">
        <f>SUM(K111:K114)</f>
        <v>2</v>
      </c>
      <c r="L120" s="272">
        <f>SUM(L111:L114)</f>
        <v>10</v>
      </c>
      <c r="M120" s="271">
        <f>SUM(M111:M114)</f>
        <v>12</v>
      </c>
      <c r="N120" s="273">
        <f>SUM(N111:N114)</f>
        <v>115</v>
      </c>
      <c r="O120" s="272">
        <f>SUM(O111:O114)</f>
        <v>0</v>
      </c>
      <c r="P120" s="272"/>
      <c r="Q120" s="272"/>
      <c r="R120" s="272">
        <f>SUM(R111:R114)</f>
        <v>2</v>
      </c>
      <c r="S120" s="271">
        <f>SUM(S111:S114)</f>
        <v>121</v>
      </c>
      <c r="T120" s="270">
        <f>SUM(T111:T114)</f>
        <v>188</v>
      </c>
    </row>
    <row r="121" spans="1:20" s="264" customFormat="1" ht="14" hidden="1" thickBot="1" x14ac:dyDescent="0.2">
      <c r="A121" s="261" t="s">
        <v>215</v>
      </c>
      <c r="B121" s="269">
        <f>SUM(B112:B115)</f>
        <v>18</v>
      </c>
      <c r="C121" s="268">
        <f>SUM(C112:C115)</f>
        <v>27</v>
      </c>
      <c r="D121" s="268">
        <f>SUM(D112:D115)</f>
        <v>0</v>
      </c>
      <c r="E121" s="267">
        <f>SUM(E112:E115)</f>
        <v>45</v>
      </c>
      <c r="F121" s="269">
        <f>SUM(F112:F115)</f>
        <v>0</v>
      </c>
      <c r="G121" s="268">
        <f>SUM(G112:G115)</f>
        <v>0</v>
      </c>
      <c r="H121" s="268">
        <f>SUM(H112:H115)</f>
        <v>2</v>
      </c>
      <c r="I121" s="267">
        <f>SUM(I112:I115)</f>
        <v>2</v>
      </c>
      <c r="J121" s="269">
        <f>SUM(J112:J115)</f>
        <v>0</v>
      </c>
      <c r="K121" s="268">
        <f>SUM(K112:K115)</f>
        <v>0</v>
      </c>
      <c r="L121" s="268">
        <f>SUM(L112:L115)</f>
        <v>8</v>
      </c>
      <c r="M121" s="267">
        <f>SUM(M112:M115)</f>
        <v>8</v>
      </c>
      <c r="N121" s="269">
        <f>SUM(N112:N115)</f>
        <v>89</v>
      </c>
      <c r="O121" s="268">
        <f>SUM(O112:O115)</f>
        <v>0</v>
      </c>
      <c r="P121" s="268"/>
      <c r="Q121" s="268"/>
      <c r="R121" s="268">
        <f>SUM(R112:R115)</f>
        <v>1</v>
      </c>
      <c r="S121" s="267">
        <f>SUM(S112:S115)</f>
        <v>93</v>
      </c>
      <c r="T121" s="266">
        <f>SUM(T112:T115)</f>
        <v>148</v>
      </c>
    </row>
    <row r="122" spans="1:20" x14ac:dyDescent="0.15">
      <c r="A122" s="263"/>
      <c r="B122" s="86"/>
      <c r="C122" s="87"/>
      <c r="D122" s="87"/>
      <c r="E122" s="88"/>
      <c r="F122" s="86"/>
      <c r="G122" s="87"/>
      <c r="H122" s="87"/>
      <c r="I122" s="88"/>
      <c r="J122" s="86"/>
      <c r="K122" s="87"/>
      <c r="L122" s="87"/>
      <c r="M122" s="88"/>
      <c r="N122" s="86"/>
      <c r="O122" s="87"/>
      <c r="P122" s="87"/>
      <c r="Q122" s="87"/>
      <c r="R122" s="87"/>
      <c r="S122" s="88"/>
      <c r="T122" s="135"/>
    </row>
    <row r="123" spans="1:20" x14ac:dyDescent="0.15">
      <c r="A123" s="262" t="s">
        <v>214</v>
      </c>
      <c r="B123" s="89">
        <f>SUM(B108:B115)</f>
        <v>19</v>
      </c>
      <c r="C123" s="90">
        <f>SUM(C108:C115)</f>
        <v>78</v>
      </c>
      <c r="D123" s="90">
        <f>SUM(D108:D115)</f>
        <v>0</v>
      </c>
      <c r="E123" s="91">
        <f>SUM(E108:E115)</f>
        <v>97</v>
      </c>
      <c r="F123" s="89">
        <f>SUM(F108:F115)</f>
        <v>0</v>
      </c>
      <c r="G123" s="90">
        <f>SUM(G108:G115)</f>
        <v>2</v>
      </c>
      <c r="H123" s="90">
        <f>SUM(H108:H115)</f>
        <v>4</v>
      </c>
      <c r="I123" s="91">
        <f>SUM(I108:I115)</f>
        <v>6</v>
      </c>
      <c r="J123" s="89">
        <f>SUM(J108:J115)</f>
        <v>0</v>
      </c>
      <c r="K123" s="90">
        <f>SUM(K108:K115)</f>
        <v>2</v>
      </c>
      <c r="L123" s="90">
        <f>SUM(L108:L115)</f>
        <v>18</v>
      </c>
      <c r="M123" s="91">
        <f>SUM(M108:M115)</f>
        <v>20</v>
      </c>
      <c r="N123" s="89">
        <f>SUM(N108:N115)</f>
        <v>197</v>
      </c>
      <c r="O123" s="90">
        <f>SUM(O108:O115)</f>
        <v>0</v>
      </c>
      <c r="P123" s="90">
        <f>SUM(P108:P115)</f>
        <v>7</v>
      </c>
      <c r="Q123" s="89">
        <f>SUM(Q108:Q115)</f>
        <v>1</v>
      </c>
      <c r="R123" s="90">
        <f>SUM(R108:R115)</f>
        <v>3</v>
      </c>
      <c r="S123" s="91">
        <f>SUM(S108:S115)</f>
        <v>208</v>
      </c>
      <c r="T123" s="133">
        <f>SUM(T108:T115)</f>
        <v>331</v>
      </c>
    </row>
    <row r="124" spans="1:20" x14ac:dyDescent="0.15">
      <c r="A124" s="262" t="s">
        <v>10</v>
      </c>
      <c r="B124" s="89">
        <f>MAX(B117:B121)</f>
        <v>18</v>
      </c>
      <c r="C124" s="90">
        <f>MAX(C117:C121)</f>
        <v>66</v>
      </c>
      <c r="D124" s="90">
        <f>MAX(D117:D121)</f>
        <v>0</v>
      </c>
      <c r="E124" s="91">
        <f>MAX(E117:E121)</f>
        <v>58</v>
      </c>
      <c r="F124" s="89">
        <f>MAX(F117:F121)</f>
        <v>0</v>
      </c>
      <c r="G124" s="90">
        <f>MAX(G117:G121)</f>
        <v>2</v>
      </c>
      <c r="H124" s="90">
        <f>MAX(H117:H121)</f>
        <v>3</v>
      </c>
      <c r="I124" s="91">
        <f>MAX(I117:I121)</f>
        <v>4</v>
      </c>
      <c r="J124" s="89">
        <f>MAX(J117:J121)</f>
        <v>0</v>
      </c>
      <c r="K124" s="90">
        <f>MAX(K117:K121)</f>
        <v>2</v>
      </c>
      <c r="L124" s="90">
        <f>MAX(L117:L121)</f>
        <v>18</v>
      </c>
      <c r="M124" s="91">
        <f>MAX(M117:M121)</f>
        <v>14</v>
      </c>
      <c r="N124" s="89">
        <f>MAX(N117:N121)</f>
        <v>197</v>
      </c>
      <c r="O124" s="90">
        <f>MAX(O117:O121)</f>
        <v>0</v>
      </c>
      <c r="P124" s="90">
        <f>MAX(P117:P121)</f>
        <v>7</v>
      </c>
      <c r="Q124" s="89">
        <f>MAX(Q117:Q121)</f>
        <v>0</v>
      </c>
      <c r="R124" s="90">
        <f>MAX(R117:R121)</f>
        <v>3</v>
      </c>
      <c r="S124" s="91">
        <f>MAX(S117:S121)</f>
        <v>151</v>
      </c>
      <c r="T124" s="133">
        <f>MAX(T117:T121)</f>
        <v>223</v>
      </c>
    </row>
    <row r="125" spans="1:20" x14ac:dyDescent="0.15">
      <c r="A125" s="262" t="s">
        <v>11</v>
      </c>
      <c r="B125" s="89">
        <f>SUM(B108:B115)/2</f>
        <v>9.5</v>
      </c>
      <c r="C125" s="90">
        <f>SUM(C108:C115)/2</f>
        <v>39</v>
      </c>
      <c r="D125" s="90">
        <f>SUM(D108:D115)/2</f>
        <v>0</v>
      </c>
      <c r="E125" s="91">
        <f>SUM(E108:E115)/2</f>
        <v>48.5</v>
      </c>
      <c r="F125" s="89">
        <f>SUM(F108:F115)/2</f>
        <v>0</v>
      </c>
      <c r="G125" s="90">
        <f>SUM(G108:G115)/2</f>
        <v>1</v>
      </c>
      <c r="H125" s="90">
        <f>SUM(H108:H115)/2</f>
        <v>2</v>
      </c>
      <c r="I125" s="91">
        <f>SUM(I108:I115)/2</f>
        <v>3</v>
      </c>
      <c r="J125" s="89">
        <f>SUM(J108:J115)/2</f>
        <v>0</v>
      </c>
      <c r="K125" s="90">
        <f>SUM(K108:K115)/2</f>
        <v>1</v>
      </c>
      <c r="L125" s="90">
        <f>SUM(L108:L115)/2</f>
        <v>9</v>
      </c>
      <c r="M125" s="91">
        <f>SUM(M108:M115)/2</f>
        <v>10</v>
      </c>
      <c r="N125" s="89">
        <f>SUM(N108:N115)/2</f>
        <v>98.5</v>
      </c>
      <c r="O125" s="90">
        <f>SUM(O108:O115)/2</f>
        <v>0</v>
      </c>
      <c r="P125" s="90">
        <f>SUM(P108:P115)/2</f>
        <v>3.5</v>
      </c>
      <c r="Q125" s="89">
        <f>SUM(Q108:Q115)/2</f>
        <v>0.5</v>
      </c>
      <c r="R125" s="90">
        <f>SUM(R108:R115)/2</f>
        <v>1.5</v>
      </c>
      <c r="S125" s="91">
        <f>SUM(S108:S115)/2</f>
        <v>104</v>
      </c>
      <c r="T125" s="133">
        <f>SUM(T108:T115)/2</f>
        <v>165.5</v>
      </c>
    </row>
    <row r="126" spans="1:20" ht="14" thickBot="1" x14ac:dyDescent="0.2">
      <c r="A126" s="261"/>
      <c r="B126" s="92"/>
      <c r="C126" s="93"/>
      <c r="D126" s="93"/>
      <c r="E126" s="94"/>
      <c r="F126" s="92"/>
      <c r="G126" s="93"/>
      <c r="H126" s="93"/>
      <c r="I126" s="94"/>
      <c r="J126" s="92"/>
      <c r="K126" s="93"/>
      <c r="L126" s="93"/>
      <c r="M126" s="94"/>
      <c r="N126" s="92"/>
      <c r="O126" s="93"/>
      <c r="P126" s="93"/>
      <c r="Q126" s="93"/>
      <c r="R126" s="93"/>
      <c r="S126" s="94"/>
      <c r="T126" s="95"/>
    </row>
    <row r="127" spans="1:20" x14ac:dyDescent="0.15">
      <c r="A127" s="284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96"/>
    </row>
    <row r="128" spans="1:20" ht="14" thickBot="1" x14ac:dyDescent="0.2">
      <c r="A128" s="28"/>
      <c r="B128" s="97" t="str">
        <f>Upland_Glenmore!B128</f>
        <v>Friday 4 March 2016</v>
      </c>
      <c r="C128" s="96"/>
      <c r="D128" s="98"/>
      <c r="E128" s="96"/>
      <c r="F128" s="96"/>
      <c r="G128" s="96"/>
      <c r="H128" s="97" t="str">
        <f>'cycle (2)'!B5</f>
        <v>Fine and Dry</v>
      </c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</row>
    <row r="129" spans="1:20" x14ac:dyDescent="0.15">
      <c r="A129" s="39"/>
      <c r="B129" s="102" t="s">
        <v>2</v>
      </c>
      <c r="C129" s="103"/>
      <c r="D129" s="103"/>
      <c r="E129" s="104"/>
      <c r="F129" s="102" t="s">
        <v>3</v>
      </c>
      <c r="G129" s="103"/>
      <c r="H129" s="103"/>
      <c r="I129" s="104"/>
      <c r="J129" s="102" t="s">
        <v>4</v>
      </c>
      <c r="K129" s="103"/>
      <c r="L129" s="103"/>
      <c r="M129" s="104"/>
      <c r="N129" s="102" t="s">
        <v>5</v>
      </c>
      <c r="O129" s="103"/>
      <c r="P129" s="103"/>
      <c r="Q129" s="103"/>
      <c r="R129" s="103"/>
      <c r="S129" s="104"/>
      <c r="T129" s="135" t="s">
        <v>35</v>
      </c>
    </row>
    <row r="130" spans="1:20" s="264" customFormat="1" ht="14" thickBot="1" x14ac:dyDescent="0.2">
      <c r="A130" s="42"/>
      <c r="B130" s="283"/>
      <c r="C130" s="109" t="str">
        <f>C105</f>
        <v>Cent Hway</v>
      </c>
      <c r="D130" s="282"/>
      <c r="E130" s="281"/>
      <c r="F130" s="283"/>
      <c r="G130" s="109" t="str">
        <f>G105</f>
        <v>Jarden Mile</v>
      </c>
      <c r="H130" s="282"/>
      <c r="I130" s="281"/>
      <c r="J130" s="283"/>
      <c r="K130" s="109" t="str">
        <f>K105</f>
        <v>Hutt (S)</v>
      </c>
      <c r="L130" s="282"/>
      <c r="M130" s="281"/>
      <c r="N130" s="283"/>
      <c r="O130" s="109" t="str">
        <f>O105</f>
        <v>Off Ramp</v>
      </c>
      <c r="P130" s="109"/>
      <c r="Q130" s="109"/>
      <c r="R130" s="282"/>
      <c r="S130" s="281"/>
      <c r="T130" s="266"/>
    </row>
    <row r="131" spans="1:20" s="48" customFormat="1" ht="11" x14ac:dyDescent="0.15">
      <c r="A131" s="45"/>
      <c r="B131" s="116" t="s">
        <v>23</v>
      </c>
      <c r="C131" s="117" t="s">
        <v>24</v>
      </c>
      <c r="D131" s="117" t="s">
        <v>25</v>
      </c>
      <c r="E131" s="118" t="s">
        <v>9</v>
      </c>
      <c r="F131" s="116" t="s">
        <v>23</v>
      </c>
      <c r="G131" s="117" t="s">
        <v>23</v>
      </c>
      <c r="H131" s="117" t="s">
        <v>25</v>
      </c>
      <c r="I131" s="118" t="s">
        <v>9</v>
      </c>
      <c r="J131" s="116" t="s">
        <v>23</v>
      </c>
      <c r="K131" s="117" t="s">
        <v>23</v>
      </c>
      <c r="L131" s="117" t="s">
        <v>24</v>
      </c>
      <c r="M131" s="118" t="s">
        <v>9</v>
      </c>
      <c r="N131" s="116" t="s">
        <v>23</v>
      </c>
      <c r="O131" s="117" t="s">
        <v>24</v>
      </c>
      <c r="P131" s="117" t="s">
        <v>25</v>
      </c>
      <c r="Q131" s="117"/>
      <c r="R131" s="117" t="s">
        <v>25</v>
      </c>
      <c r="S131" s="118" t="s">
        <v>9</v>
      </c>
      <c r="T131" s="138"/>
    </row>
    <row r="132" spans="1:20" s="264" customFormat="1" ht="15" customHeight="1" x14ac:dyDescent="0.15">
      <c r="A132" s="42"/>
      <c r="B132" s="123" t="s">
        <v>27</v>
      </c>
      <c r="C132" s="124" t="s">
        <v>28</v>
      </c>
      <c r="D132" s="124" t="s">
        <v>29</v>
      </c>
      <c r="E132" s="125"/>
      <c r="F132" s="123" t="s">
        <v>26</v>
      </c>
      <c r="G132" s="124" t="s">
        <v>27</v>
      </c>
      <c r="H132" s="124" t="s">
        <v>28</v>
      </c>
      <c r="I132" s="125"/>
      <c r="J132" s="123" t="s">
        <v>29</v>
      </c>
      <c r="K132" s="124" t="s">
        <v>26</v>
      </c>
      <c r="L132" s="124" t="s">
        <v>27</v>
      </c>
      <c r="M132" s="125"/>
      <c r="N132" s="123" t="s">
        <v>28</v>
      </c>
      <c r="O132" s="124" t="s">
        <v>29</v>
      </c>
      <c r="P132" s="124" t="s">
        <v>26</v>
      </c>
      <c r="Q132" s="124" t="s">
        <v>234</v>
      </c>
      <c r="R132" s="124" t="s">
        <v>27</v>
      </c>
      <c r="S132" s="279"/>
      <c r="T132" s="270"/>
    </row>
    <row r="133" spans="1:20" s="264" customFormat="1" x14ac:dyDescent="0.15">
      <c r="A133" s="278" t="s">
        <v>158</v>
      </c>
      <c r="B133" s="277"/>
      <c r="C133" s="276">
        <v>6</v>
      </c>
      <c r="D133" s="276"/>
      <c r="E133" s="275">
        <f>SUM(B133:D133)</f>
        <v>6</v>
      </c>
      <c r="F133" s="277"/>
      <c r="G133" s="276"/>
      <c r="H133" s="276"/>
      <c r="I133" s="275">
        <f>SUM(F133:H133)</f>
        <v>0</v>
      </c>
      <c r="J133" s="277"/>
      <c r="K133" s="276"/>
      <c r="L133" s="276"/>
      <c r="M133" s="275">
        <f>SUM(J133:L133)</f>
        <v>0</v>
      </c>
      <c r="N133" s="277">
        <v>15</v>
      </c>
      <c r="O133" s="276"/>
      <c r="P133" s="276">
        <v>1</v>
      </c>
      <c r="Q133" s="276"/>
      <c r="R133" s="276">
        <v>0</v>
      </c>
      <c r="S133" s="275">
        <f>SUM(N133:R133)</f>
        <v>16</v>
      </c>
      <c r="T133" s="274">
        <f>E133+I133+M133+S133</f>
        <v>22</v>
      </c>
    </row>
    <row r="134" spans="1:20" s="264" customFormat="1" x14ac:dyDescent="0.15">
      <c r="A134" s="278" t="s">
        <v>157</v>
      </c>
      <c r="B134" s="277"/>
      <c r="C134" s="276">
        <v>8</v>
      </c>
      <c r="D134" s="276"/>
      <c r="E134" s="275">
        <f>SUM(B134:D134)</f>
        <v>8</v>
      </c>
      <c r="F134" s="277"/>
      <c r="G134" s="276"/>
      <c r="H134" s="276"/>
      <c r="I134" s="275">
        <f>SUM(F134:H134)</f>
        <v>0</v>
      </c>
      <c r="J134" s="277"/>
      <c r="K134" s="276"/>
      <c r="L134" s="276">
        <v>3</v>
      </c>
      <c r="M134" s="275">
        <f>SUM(J134:L134)</f>
        <v>3</v>
      </c>
      <c r="N134" s="277">
        <v>15</v>
      </c>
      <c r="O134" s="276"/>
      <c r="P134" s="276"/>
      <c r="Q134" s="276"/>
      <c r="R134" s="276">
        <v>0</v>
      </c>
      <c r="S134" s="275">
        <f>SUM(N134:R134)</f>
        <v>15</v>
      </c>
      <c r="T134" s="274">
        <f>E134+I134+M134+S134</f>
        <v>26</v>
      </c>
    </row>
    <row r="135" spans="1:20" s="264" customFormat="1" x14ac:dyDescent="0.15">
      <c r="A135" s="278" t="s">
        <v>156</v>
      </c>
      <c r="B135" s="277"/>
      <c r="C135" s="276">
        <v>12</v>
      </c>
      <c r="D135" s="276"/>
      <c r="E135" s="275">
        <f>SUM(B135:D135)</f>
        <v>12</v>
      </c>
      <c r="F135" s="277"/>
      <c r="G135" s="276"/>
      <c r="H135" s="276"/>
      <c r="I135" s="275">
        <f>SUM(F135:H135)</f>
        <v>0</v>
      </c>
      <c r="J135" s="277"/>
      <c r="K135" s="276"/>
      <c r="L135" s="276">
        <v>3</v>
      </c>
      <c r="M135" s="275">
        <f>SUM(J135:L135)</f>
        <v>3</v>
      </c>
      <c r="N135" s="277">
        <v>26</v>
      </c>
      <c r="O135" s="276"/>
      <c r="P135" s="276"/>
      <c r="Q135" s="276"/>
      <c r="R135" s="276">
        <v>1</v>
      </c>
      <c r="S135" s="275">
        <f>SUM(N135:R135)</f>
        <v>27</v>
      </c>
      <c r="T135" s="274">
        <f>E135+I135+M135+S135</f>
        <v>42</v>
      </c>
    </row>
    <row r="136" spans="1:20" s="264" customFormat="1" x14ac:dyDescent="0.15">
      <c r="A136" s="278" t="s">
        <v>155</v>
      </c>
      <c r="B136" s="277">
        <v>1</v>
      </c>
      <c r="C136" s="276">
        <v>8</v>
      </c>
      <c r="D136" s="276"/>
      <c r="E136" s="275">
        <f>SUM(B136:D136)</f>
        <v>9</v>
      </c>
      <c r="F136" s="277"/>
      <c r="G136" s="276"/>
      <c r="H136" s="276">
        <v>1</v>
      </c>
      <c r="I136" s="275">
        <f>SUM(F136:H136)</f>
        <v>1</v>
      </c>
      <c r="J136" s="277"/>
      <c r="K136" s="276"/>
      <c r="L136" s="276">
        <v>3</v>
      </c>
      <c r="M136" s="275">
        <f>SUM(J136:L136)</f>
        <v>3</v>
      </c>
      <c r="N136" s="277">
        <v>25</v>
      </c>
      <c r="O136" s="276"/>
      <c r="P136" s="276">
        <v>1</v>
      </c>
      <c r="Q136" s="276"/>
      <c r="R136" s="276">
        <v>0</v>
      </c>
      <c r="S136" s="275">
        <f>SUM(N136:R136)</f>
        <v>26</v>
      </c>
      <c r="T136" s="274">
        <f>E136+I136+M136+S136</f>
        <v>39</v>
      </c>
    </row>
    <row r="137" spans="1:20" s="264" customFormat="1" x14ac:dyDescent="0.15">
      <c r="A137" s="278" t="s">
        <v>154</v>
      </c>
      <c r="B137" s="277"/>
      <c r="C137" s="276">
        <v>16</v>
      </c>
      <c r="D137" s="276"/>
      <c r="E137" s="275">
        <f>SUM(B137:D137)</f>
        <v>16</v>
      </c>
      <c r="F137" s="277"/>
      <c r="G137" s="276"/>
      <c r="H137" s="276"/>
      <c r="I137" s="275">
        <f>SUM(F137:H137)</f>
        <v>0</v>
      </c>
      <c r="J137" s="277"/>
      <c r="K137" s="276"/>
      <c r="L137" s="276">
        <v>2</v>
      </c>
      <c r="M137" s="275">
        <f>SUM(J137:L137)</f>
        <v>2</v>
      </c>
      <c r="N137" s="277">
        <v>21</v>
      </c>
      <c r="O137" s="276"/>
      <c r="P137" s="276">
        <v>1</v>
      </c>
      <c r="Q137" s="276"/>
      <c r="R137" s="276">
        <v>0</v>
      </c>
      <c r="S137" s="275">
        <f>SUM(N137:R137)</f>
        <v>22</v>
      </c>
      <c r="T137" s="274">
        <f>E137+I137+M137+S137</f>
        <v>40</v>
      </c>
    </row>
    <row r="138" spans="1:20" s="264" customFormat="1" x14ac:dyDescent="0.15">
      <c r="A138" s="278" t="s">
        <v>153</v>
      </c>
      <c r="B138" s="277"/>
      <c r="C138" s="276">
        <v>18</v>
      </c>
      <c r="D138" s="276"/>
      <c r="E138" s="275">
        <f>SUM(B138:D138)</f>
        <v>18</v>
      </c>
      <c r="F138" s="277"/>
      <c r="G138" s="276"/>
      <c r="H138" s="276"/>
      <c r="I138" s="275">
        <f>SUM(F138:H138)</f>
        <v>0</v>
      </c>
      <c r="J138" s="277"/>
      <c r="K138" s="276"/>
      <c r="L138" s="276">
        <v>1</v>
      </c>
      <c r="M138" s="275">
        <f>SUM(J138:L138)</f>
        <v>1</v>
      </c>
      <c r="N138" s="277">
        <v>25</v>
      </c>
      <c r="O138" s="276"/>
      <c r="P138" s="276"/>
      <c r="Q138" s="276"/>
      <c r="R138" s="276">
        <v>0</v>
      </c>
      <c r="S138" s="275">
        <f>SUM(N138:R138)</f>
        <v>25</v>
      </c>
      <c r="T138" s="274">
        <f>E138+I138+M138+S138</f>
        <v>44</v>
      </c>
    </row>
    <row r="139" spans="1:20" s="264" customFormat="1" x14ac:dyDescent="0.15">
      <c r="A139" s="278" t="s">
        <v>152</v>
      </c>
      <c r="B139" s="277"/>
      <c r="C139" s="276">
        <v>4</v>
      </c>
      <c r="D139" s="276"/>
      <c r="E139" s="275">
        <f>SUM(B139:D139)</f>
        <v>4</v>
      </c>
      <c r="F139" s="277"/>
      <c r="G139" s="276"/>
      <c r="H139" s="276"/>
      <c r="I139" s="275">
        <f>SUM(F139:H139)</f>
        <v>0</v>
      </c>
      <c r="J139" s="277"/>
      <c r="K139" s="276"/>
      <c r="L139" s="276">
        <v>3</v>
      </c>
      <c r="M139" s="275">
        <f>SUM(J139:L139)</f>
        <v>3</v>
      </c>
      <c r="N139" s="277">
        <v>6</v>
      </c>
      <c r="O139" s="276"/>
      <c r="P139" s="276"/>
      <c r="Q139" s="276"/>
      <c r="R139" s="276">
        <v>0</v>
      </c>
      <c r="S139" s="275">
        <f>SUM(N139:R139)</f>
        <v>6</v>
      </c>
      <c r="T139" s="274">
        <f>E139+I139+M139+S139</f>
        <v>13</v>
      </c>
    </row>
    <row r="140" spans="1:20" s="264" customFormat="1" ht="14" thickBot="1" x14ac:dyDescent="0.2">
      <c r="A140" s="278" t="s">
        <v>151</v>
      </c>
      <c r="B140" s="277"/>
      <c r="C140" s="276">
        <v>7</v>
      </c>
      <c r="D140" s="276"/>
      <c r="E140" s="275">
        <f>SUM(B140:D140)</f>
        <v>7</v>
      </c>
      <c r="F140" s="277"/>
      <c r="G140" s="276"/>
      <c r="H140" s="276"/>
      <c r="I140" s="275">
        <f>SUM(F140:H140)</f>
        <v>0</v>
      </c>
      <c r="J140" s="277"/>
      <c r="K140" s="276"/>
      <c r="L140" s="276">
        <v>3</v>
      </c>
      <c r="M140" s="275">
        <f>SUM(J140:L140)</f>
        <v>3</v>
      </c>
      <c r="N140" s="277">
        <v>11</v>
      </c>
      <c r="O140" s="276"/>
      <c r="P140" s="276"/>
      <c r="Q140" s="276"/>
      <c r="R140" s="276">
        <v>0</v>
      </c>
      <c r="S140" s="275">
        <f>SUM(N140:R140)</f>
        <v>11</v>
      </c>
      <c r="T140" s="274">
        <f>E140+I140+M140+S140</f>
        <v>21</v>
      </c>
    </row>
    <row r="141" spans="1:20" s="264" customFormat="1" ht="14" hidden="1" thickBot="1" x14ac:dyDescent="0.2">
      <c r="A141" s="262"/>
      <c r="B141" s="273"/>
      <c r="C141" s="272"/>
      <c r="D141" s="272"/>
      <c r="E141" s="271"/>
      <c r="F141" s="273"/>
      <c r="G141" s="272"/>
      <c r="H141" s="272"/>
      <c r="I141" s="271"/>
      <c r="J141" s="273"/>
      <c r="K141" s="272"/>
      <c r="L141" s="272"/>
      <c r="M141" s="271"/>
      <c r="N141" s="273"/>
      <c r="O141" s="272"/>
      <c r="P141" s="272"/>
      <c r="Q141" s="272"/>
      <c r="R141" s="272"/>
      <c r="S141" s="271"/>
      <c r="T141" s="270"/>
    </row>
    <row r="142" spans="1:20" s="264" customFormat="1" ht="14" hidden="1" thickBot="1" x14ac:dyDescent="0.2">
      <c r="A142" s="262" t="s">
        <v>219</v>
      </c>
      <c r="B142" s="273">
        <f>SUM(B133:B136)</f>
        <v>1</v>
      </c>
      <c r="C142" s="272">
        <f>SUM(C133:C140)</f>
        <v>79</v>
      </c>
      <c r="D142" s="272">
        <f>SUM(D133:D136)</f>
        <v>0</v>
      </c>
      <c r="E142" s="271">
        <f>SUM(E133:E136)</f>
        <v>35</v>
      </c>
      <c r="F142" s="273">
        <f>SUM(F133:F136)</f>
        <v>0</v>
      </c>
      <c r="G142" s="272">
        <f>SUM(G133:G136)</f>
        <v>0</v>
      </c>
      <c r="H142" s="272">
        <f>SUM(H133:H136)</f>
        <v>1</v>
      </c>
      <c r="I142" s="271">
        <f>SUM(I133:I136)</f>
        <v>1</v>
      </c>
      <c r="J142" s="273">
        <f>SUM(J133:J136)</f>
        <v>0</v>
      </c>
      <c r="K142" s="272">
        <f>SUM(K133:K136)</f>
        <v>0</v>
      </c>
      <c r="L142" s="272">
        <f>SUM(L133:L140)</f>
        <v>18</v>
      </c>
      <c r="M142" s="271">
        <f>SUM(M133:M136)</f>
        <v>9</v>
      </c>
      <c r="N142" s="273">
        <f>SUM(N133:N140)</f>
        <v>144</v>
      </c>
      <c r="O142" s="272">
        <f>SUM(O133:O136)</f>
        <v>0</v>
      </c>
      <c r="P142" s="272">
        <f>SUM(P133:P136)</f>
        <v>2</v>
      </c>
      <c r="Q142" s="272"/>
      <c r="R142" s="272">
        <f>SUM(R133:R136)</f>
        <v>1</v>
      </c>
      <c r="S142" s="271">
        <f>SUM(S133:S136)</f>
        <v>84</v>
      </c>
      <c r="T142" s="270">
        <f>SUM(T133:T136)</f>
        <v>129</v>
      </c>
    </row>
    <row r="143" spans="1:20" s="264" customFormat="1" ht="14" hidden="1" thickBot="1" x14ac:dyDescent="0.2">
      <c r="A143" s="262" t="s">
        <v>218</v>
      </c>
      <c r="B143" s="273">
        <f>SUM(B134:B137)</f>
        <v>1</v>
      </c>
      <c r="C143" s="272">
        <f>SUM(C134:C137)</f>
        <v>44</v>
      </c>
      <c r="D143" s="272">
        <f>SUM(D134:D137)</f>
        <v>0</v>
      </c>
      <c r="E143" s="271">
        <f>SUM(E134:E137)</f>
        <v>45</v>
      </c>
      <c r="F143" s="273">
        <f>SUM(F134:F137)</f>
        <v>0</v>
      </c>
      <c r="G143" s="272">
        <f>SUM(G134:G137)</f>
        <v>0</v>
      </c>
      <c r="H143" s="272">
        <f>SUM(H134:H137)</f>
        <v>1</v>
      </c>
      <c r="I143" s="271">
        <f>SUM(I134:I137)</f>
        <v>1</v>
      </c>
      <c r="J143" s="273">
        <f>SUM(J134:J137)</f>
        <v>0</v>
      </c>
      <c r="K143" s="272">
        <f>SUM(K134:K137)</f>
        <v>0</v>
      </c>
      <c r="L143" s="272">
        <f>SUM(L134:L140)</f>
        <v>18</v>
      </c>
      <c r="M143" s="271">
        <f>SUM(M134:M137)</f>
        <v>11</v>
      </c>
      <c r="N143" s="273">
        <f>SUM(N134:N137)</f>
        <v>87</v>
      </c>
      <c r="O143" s="272">
        <f>SUM(O134:O137)</f>
        <v>0</v>
      </c>
      <c r="P143" s="272"/>
      <c r="Q143" s="272"/>
      <c r="R143" s="272">
        <f>SUM(R134:R137)</f>
        <v>1</v>
      </c>
      <c r="S143" s="271">
        <f>SUM(S134:S137)</f>
        <v>90</v>
      </c>
      <c r="T143" s="270">
        <f>SUM(T134:T137)</f>
        <v>147</v>
      </c>
    </row>
    <row r="144" spans="1:20" s="264" customFormat="1" ht="14" hidden="1" thickBot="1" x14ac:dyDescent="0.2">
      <c r="A144" s="262" t="s">
        <v>217</v>
      </c>
      <c r="B144" s="273">
        <f>SUM(B135:B138)</f>
        <v>1</v>
      </c>
      <c r="C144" s="272">
        <f>SUM(C135:C138)</f>
        <v>54</v>
      </c>
      <c r="D144" s="272">
        <f>SUM(D135:D138)</f>
        <v>0</v>
      </c>
      <c r="E144" s="271">
        <f>SUM(E135:E138)</f>
        <v>55</v>
      </c>
      <c r="F144" s="273">
        <f>SUM(F135:F138)</f>
        <v>0</v>
      </c>
      <c r="G144" s="272">
        <f>SUM(G135:G138)</f>
        <v>0</v>
      </c>
      <c r="H144" s="272">
        <f>SUM(H135:H138)</f>
        <v>1</v>
      </c>
      <c r="I144" s="271">
        <f>SUM(I135:I138)</f>
        <v>1</v>
      </c>
      <c r="J144" s="273">
        <f>SUM(J135:J138)</f>
        <v>0</v>
      </c>
      <c r="K144" s="272">
        <f>SUM(K135:K138)</f>
        <v>0</v>
      </c>
      <c r="L144" s="272">
        <f>SUM(L135:L138)</f>
        <v>9</v>
      </c>
      <c r="M144" s="271">
        <f>SUM(M135:M138)</f>
        <v>9</v>
      </c>
      <c r="N144" s="273">
        <f>SUM(N135:N138)</f>
        <v>97</v>
      </c>
      <c r="O144" s="272">
        <f>SUM(O135:O138)</f>
        <v>0</v>
      </c>
      <c r="P144" s="272"/>
      <c r="Q144" s="272"/>
      <c r="R144" s="272">
        <f>SUM(R135:R138)</f>
        <v>1</v>
      </c>
      <c r="S144" s="271">
        <f>SUM(S135:S138)</f>
        <v>100</v>
      </c>
      <c r="T144" s="270">
        <f>SUM(T135:T138)</f>
        <v>165</v>
      </c>
    </row>
    <row r="145" spans="1:20" s="264" customFormat="1" ht="14" hidden="1" thickBot="1" x14ac:dyDescent="0.2">
      <c r="A145" s="262" t="s">
        <v>216</v>
      </c>
      <c r="B145" s="273">
        <f>SUM(B136:B139)</f>
        <v>1</v>
      </c>
      <c r="C145" s="272">
        <f>SUM(C136:C139)</f>
        <v>46</v>
      </c>
      <c r="D145" s="272">
        <f>SUM(D136:D139)</f>
        <v>0</v>
      </c>
      <c r="E145" s="271">
        <f>SUM(E136:E139)</f>
        <v>47</v>
      </c>
      <c r="F145" s="273">
        <f>SUM(F136:F139)</f>
        <v>0</v>
      </c>
      <c r="G145" s="272">
        <f>SUM(G136:G139)</f>
        <v>0</v>
      </c>
      <c r="H145" s="272">
        <f>SUM(H136:H139)</f>
        <v>1</v>
      </c>
      <c r="I145" s="271">
        <f>SUM(I136:I139)</f>
        <v>1</v>
      </c>
      <c r="J145" s="273">
        <f>SUM(J136:J139)</f>
        <v>0</v>
      </c>
      <c r="K145" s="272">
        <f>SUM(K136:K139)</f>
        <v>0</v>
      </c>
      <c r="L145" s="272">
        <f>SUM(L136:L139)</f>
        <v>9</v>
      </c>
      <c r="M145" s="271">
        <f>SUM(M136:M139)</f>
        <v>9</v>
      </c>
      <c r="N145" s="273">
        <f>SUM(N136:N139)</f>
        <v>77</v>
      </c>
      <c r="O145" s="272">
        <f>SUM(O136:O139)</f>
        <v>0</v>
      </c>
      <c r="P145" s="272"/>
      <c r="Q145" s="272"/>
      <c r="R145" s="272">
        <f>SUM(R136:R139)</f>
        <v>0</v>
      </c>
      <c r="S145" s="271">
        <f>SUM(S136:S139)</f>
        <v>79</v>
      </c>
      <c r="T145" s="270">
        <f>SUM(T136:T139)</f>
        <v>136</v>
      </c>
    </row>
    <row r="146" spans="1:20" s="264" customFormat="1" ht="14" hidden="1" thickBot="1" x14ac:dyDescent="0.2">
      <c r="A146" s="261" t="s">
        <v>215</v>
      </c>
      <c r="B146" s="269">
        <f>SUM(B137:B140)</f>
        <v>0</v>
      </c>
      <c r="C146" s="268">
        <f>SUM(C137:C140)</f>
        <v>45</v>
      </c>
      <c r="D146" s="268">
        <f>SUM(D137:D140)</f>
        <v>0</v>
      </c>
      <c r="E146" s="267">
        <f>SUM(E137:E140)</f>
        <v>45</v>
      </c>
      <c r="F146" s="269">
        <f>SUM(F137:F140)</f>
        <v>0</v>
      </c>
      <c r="G146" s="268">
        <f>SUM(G137:G140)</f>
        <v>0</v>
      </c>
      <c r="H146" s="268">
        <f>SUM(H137:H140)</f>
        <v>0</v>
      </c>
      <c r="I146" s="267">
        <f>SUM(I137:I140)</f>
        <v>0</v>
      </c>
      <c r="J146" s="269">
        <f>SUM(J137:J140)</f>
        <v>0</v>
      </c>
      <c r="K146" s="268">
        <f>SUM(K137:K140)</f>
        <v>0</v>
      </c>
      <c r="L146" s="268">
        <f>SUM(L137:L140)</f>
        <v>9</v>
      </c>
      <c r="M146" s="267">
        <f>SUM(M137:M140)</f>
        <v>9</v>
      </c>
      <c r="N146" s="269">
        <f>SUM(N137:N140)</f>
        <v>63</v>
      </c>
      <c r="O146" s="268">
        <f>SUM(O137:O140)</f>
        <v>0</v>
      </c>
      <c r="P146" s="268"/>
      <c r="Q146" s="268"/>
      <c r="R146" s="268">
        <f>SUM(R137:R140)</f>
        <v>0</v>
      </c>
      <c r="S146" s="267">
        <f>SUM(S137:S140)</f>
        <v>64</v>
      </c>
      <c r="T146" s="266">
        <f>SUM(T137:T140)</f>
        <v>118</v>
      </c>
    </row>
    <row r="147" spans="1:20" x14ac:dyDescent="0.15">
      <c r="A147" s="263"/>
      <c r="B147" s="86"/>
      <c r="C147" s="87"/>
      <c r="D147" s="87"/>
      <c r="E147" s="88"/>
      <c r="F147" s="86"/>
      <c r="G147" s="87"/>
      <c r="H147" s="87"/>
      <c r="I147" s="88"/>
      <c r="J147" s="86"/>
      <c r="K147" s="87"/>
      <c r="L147" s="87"/>
      <c r="M147" s="88"/>
      <c r="N147" s="86"/>
      <c r="O147" s="87"/>
      <c r="P147" s="87"/>
      <c r="Q147" s="87"/>
      <c r="R147" s="87"/>
      <c r="S147" s="88"/>
      <c r="T147" s="135"/>
    </row>
    <row r="148" spans="1:20" x14ac:dyDescent="0.15">
      <c r="A148" s="262" t="s">
        <v>214</v>
      </c>
      <c r="B148" s="89">
        <f>SUM(B133:B140)</f>
        <v>1</v>
      </c>
      <c r="C148" s="90">
        <f>SUM(C133:C140)</f>
        <v>79</v>
      </c>
      <c r="D148" s="90">
        <f>SUM(D133:D140)</f>
        <v>0</v>
      </c>
      <c r="E148" s="91">
        <f>SUM(E133:E140)</f>
        <v>80</v>
      </c>
      <c r="F148" s="89">
        <f>SUM(F133:F140)</f>
        <v>0</v>
      </c>
      <c r="G148" s="90">
        <f>SUM(G133:G140)</f>
        <v>0</v>
      </c>
      <c r="H148" s="90">
        <f>SUM(H133:H140)</f>
        <v>1</v>
      </c>
      <c r="I148" s="91">
        <f>SUM(I133:I140)</f>
        <v>1</v>
      </c>
      <c r="J148" s="89">
        <f>SUM(J133:J140)</f>
        <v>0</v>
      </c>
      <c r="K148" s="90">
        <f>SUM(K133:K140)</f>
        <v>0</v>
      </c>
      <c r="L148" s="90">
        <f>SUM(L133:L140)</f>
        <v>18</v>
      </c>
      <c r="M148" s="91">
        <f>SUM(M133:M140)</f>
        <v>18</v>
      </c>
      <c r="N148" s="89">
        <f>SUM(N133:N140)</f>
        <v>144</v>
      </c>
      <c r="O148" s="90">
        <f>SUM(O133:O140)</f>
        <v>0</v>
      </c>
      <c r="P148" s="90">
        <f>SUM(P133:P140)</f>
        <v>3</v>
      </c>
      <c r="Q148" s="89">
        <f>SUM(Q133:Q140)</f>
        <v>0</v>
      </c>
      <c r="R148" s="90">
        <f>SUM(R133:R140)</f>
        <v>1</v>
      </c>
      <c r="S148" s="91">
        <f>SUM(S133:S140)</f>
        <v>148</v>
      </c>
      <c r="T148" s="133">
        <f>SUM(T133:T140)</f>
        <v>247</v>
      </c>
    </row>
    <row r="149" spans="1:20" x14ac:dyDescent="0.15">
      <c r="A149" s="262" t="s">
        <v>10</v>
      </c>
      <c r="B149" s="89">
        <f>MAX(B142:B146)</f>
        <v>1</v>
      </c>
      <c r="C149" s="90">
        <f>MAX(C142:C146)</f>
        <v>79</v>
      </c>
      <c r="D149" s="90">
        <f>MAX(D142:D146)</f>
        <v>0</v>
      </c>
      <c r="E149" s="91">
        <f>MAX(E142:E146)</f>
        <v>55</v>
      </c>
      <c r="F149" s="89">
        <f>MAX(F142:F146)</f>
        <v>0</v>
      </c>
      <c r="G149" s="90">
        <f>MAX(G142:G146)</f>
        <v>0</v>
      </c>
      <c r="H149" s="90">
        <f>MAX(H142:H146)</f>
        <v>1</v>
      </c>
      <c r="I149" s="91">
        <f>MAX(I142:I146)</f>
        <v>1</v>
      </c>
      <c r="J149" s="89">
        <f>MAX(J142:J146)</f>
        <v>0</v>
      </c>
      <c r="K149" s="90">
        <f>MAX(K142:K146)</f>
        <v>0</v>
      </c>
      <c r="L149" s="90">
        <f>MAX(L142:L146)</f>
        <v>18</v>
      </c>
      <c r="M149" s="91">
        <f>MAX(M142:M146)</f>
        <v>11</v>
      </c>
      <c r="N149" s="89">
        <f>MAX(N142:N146)</f>
        <v>144</v>
      </c>
      <c r="O149" s="90">
        <f>MAX(O142:O146)</f>
        <v>0</v>
      </c>
      <c r="P149" s="90">
        <f>MAX(P142:P146)</f>
        <v>2</v>
      </c>
      <c r="Q149" s="89">
        <f>MAX(Q142:Q146)</f>
        <v>0</v>
      </c>
      <c r="R149" s="90">
        <f>MAX(R142:R146)</f>
        <v>1</v>
      </c>
      <c r="S149" s="91">
        <f>MAX(S142:S146)</f>
        <v>100</v>
      </c>
      <c r="T149" s="133">
        <f>MAX(T142:T146)</f>
        <v>165</v>
      </c>
    </row>
    <row r="150" spans="1:20" x14ac:dyDescent="0.15">
      <c r="A150" s="262" t="s">
        <v>11</v>
      </c>
      <c r="B150" s="89">
        <f>SUM(B133:B140)/2</f>
        <v>0.5</v>
      </c>
      <c r="C150" s="90">
        <f>SUM(C133:C140)/2</f>
        <v>39.5</v>
      </c>
      <c r="D150" s="90">
        <f>SUM(D133:D140)/2</f>
        <v>0</v>
      </c>
      <c r="E150" s="91">
        <f>SUM(E133:E140)/2</f>
        <v>40</v>
      </c>
      <c r="F150" s="89">
        <f>SUM(F133:F140)/2</f>
        <v>0</v>
      </c>
      <c r="G150" s="90">
        <f>SUM(G133:G140)/2</f>
        <v>0</v>
      </c>
      <c r="H150" s="90">
        <f>SUM(H133:H140)/2</f>
        <v>0.5</v>
      </c>
      <c r="I150" s="91">
        <f>SUM(I133:I140)/2</f>
        <v>0.5</v>
      </c>
      <c r="J150" s="89">
        <f>SUM(J133:J140)/2</f>
        <v>0</v>
      </c>
      <c r="K150" s="90">
        <f>SUM(K133:K140)/2</f>
        <v>0</v>
      </c>
      <c r="L150" s="90">
        <f>SUM(L133:L140)/2</f>
        <v>9</v>
      </c>
      <c r="M150" s="91">
        <f>SUM(M133:M140)/2</f>
        <v>9</v>
      </c>
      <c r="N150" s="89">
        <f>SUM(N133:N140)/2</f>
        <v>72</v>
      </c>
      <c r="O150" s="90">
        <f>SUM(O133:O140)/2</f>
        <v>0</v>
      </c>
      <c r="P150" s="90">
        <f>SUM(P133:P140)/2</f>
        <v>1.5</v>
      </c>
      <c r="Q150" s="89">
        <f>SUM(Q133:Q140)/2</f>
        <v>0</v>
      </c>
      <c r="R150" s="90">
        <f>SUM(R133:R140)/2</f>
        <v>0.5</v>
      </c>
      <c r="S150" s="91">
        <f>SUM(S133:S140)/2</f>
        <v>74</v>
      </c>
      <c r="T150" s="133">
        <f>SUM(T133:T140)/2</f>
        <v>123.5</v>
      </c>
    </row>
    <row r="151" spans="1:20" ht="14" thickBot="1" x14ac:dyDescent="0.2">
      <c r="A151" s="261"/>
      <c r="B151" s="92"/>
      <c r="C151" s="93"/>
      <c r="D151" s="93"/>
      <c r="E151" s="94"/>
      <c r="F151" s="92"/>
      <c r="G151" s="93"/>
      <c r="H151" s="93"/>
      <c r="I151" s="94"/>
      <c r="J151" s="92"/>
      <c r="K151" s="93"/>
      <c r="L151" s="93"/>
      <c r="M151" s="94"/>
      <c r="N151" s="92"/>
      <c r="O151" s="93"/>
      <c r="P151" s="93"/>
      <c r="Q151" s="93"/>
      <c r="R151" s="93"/>
      <c r="S151" s="94"/>
      <c r="T151" s="95"/>
    </row>
    <row r="152" spans="1:20" x14ac:dyDescent="0.15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</row>
    <row r="153" spans="1:20" x14ac:dyDescent="0.15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</row>
    <row r="154" spans="1:20" x14ac:dyDescent="0.15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</row>
    <row r="155" spans="1:20" x14ac:dyDescent="0.15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</row>
    <row r="156" spans="1:20" x14ac:dyDescent="0.15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</row>
    <row r="157" spans="1:20" x14ac:dyDescent="0.15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</row>
    <row r="158" spans="1:20" x14ac:dyDescent="0.15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</row>
    <row r="159" spans="1:20" x14ac:dyDescent="0.15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</row>
    <row r="160" spans="1:20" x14ac:dyDescent="0.15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</row>
    <row r="161" spans="2:20" x14ac:dyDescent="0.15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</row>
    <row r="162" spans="2:20" x14ac:dyDescent="0.15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</row>
    <row r="163" spans="2:20" x14ac:dyDescent="0.15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</row>
    <row r="164" spans="2:20" x14ac:dyDescent="0.15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</row>
    <row r="165" spans="2:20" x14ac:dyDescent="0.15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</row>
    <row r="166" spans="2:20" x14ac:dyDescent="0.15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</row>
    <row r="167" spans="2:20" x14ac:dyDescent="0.15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</row>
    <row r="168" spans="2:20" x14ac:dyDescent="0.15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</row>
    <row r="169" spans="2:20" x14ac:dyDescent="0.15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</row>
    <row r="170" spans="2:20" x14ac:dyDescent="0.15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</row>
    <row r="171" spans="2:20" x14ac:dyDescent="0.15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</row>
    <row r="172" spans="2:20" x14ac:dyDescent="0.15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</row>
    <row r="173" spans="2:20" x14ac:dyDescent="0.15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</row>
    <row r="174" spans="2:20" x14ac:dyDescent="0.15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</row>
    <row r="175" spans="2:20" x14ac:dyDescent="0.15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</row>
    <row r="176" spans="2:20" x14ac:dyDescent="0.15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</row>
    <row r="177" spans="2:20" x14ac:dyDescent="0.15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</row>
    <row r="178" spans="2:20" x14ac:dyDescent="0.15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</row>
    <row r="179" spans="2:20" x14ac:dyDescent="0.15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</row>
    <row r="180" spans="2:20" x14ac:dyDescent="0.15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</row>
    <row r="181" spans="2:20" x14ac:dyDescent="0.15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</row>
    <row r="182" spans="2:20" x14ac:dyDescent="0.15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</row>
    <row r="183" spans="2:20" x14ac:dyDescent="0.15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</row>
    <row r="184" spans="2:20" x14ac:dyDescent="0.15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</row>
    <row r="185" spans="2:20" x14ac:dyDescent="0.15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</row>
    <row r="186" spans="2:20" x14ac:dyDescent="0.15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</row>
    <row r="187" spans="2:20" x14ac:dyDescent="0.15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</row>
    <row r="188" spans="2:20" x14ac:dyDescent="0.15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</row>
    <row r="189" spans="2:20" x14ac:dyDescent="0.15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</row>
    <row r="190" spans="2:20" x14ac:dyDescent="0.15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</row>
    <row r="191" spans="2:20" x14ac:dyDescent="0.15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</row>
    <row r="192" spans="2:20" x14ac:dyDescent="0.15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</row>
    <row r="193" spans="2:20" x14ac:dyDescent="0.15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</row>
    <row r="194" spans="2:20" x14ac:dyDescent="0.15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</row>
    <row r="195" spans="2:20" x14ac:dyDescent="0.15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</row>
    <row r="196" spans="2:20" x14ac:dyDescent="0.15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</row>
    <row r="197" spans="2:20" x14ac:dyDescent="0.15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</row>
    <row r="198" spans="2:20" x14ac:dyDescent="0.15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</row>
    <row r="199" spans="2:20" x14ac:dyDescent="0.15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</row>
    <row r="200" spans="2:20" x14ac:dyDescent="0.15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</row>
    <row r="201" spans="2:20" x14ac:dyDescent="0.15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</row>
    <row r="202" spans="2:20" x14ac:dyDescent="0.15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</row>
    <row r="203" spans="2:20" x14ac:dyDescent="0.15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</row>
    <row r="204" spans="2:20" x14ac:dyDescent="0.15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</row>
    <row r="205" spans="2:20" x14ac:dyDescent="0.15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</row>
    <row r="206" spans="2:20" x14ac:dyDescent="0.15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</row>
    <row r="207" spans="2:20" x14ac:dyDescent="0.15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</row>
    <row r="208" spans="2:20" x14ac:dyDescent="0.15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</row>
    <row r="209" spans="2:20" x14ac:dyDescent="0.15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</row>
    <row r="210" spans="2:20" x14ac:dyDescent="0.15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</row>
    <row r="211" spans="2:20" x14ac:dyDescent="0.15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</row>
    <row r="212" spans="2:20" x14ac:dyDescent="0.15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</row>
    <row r="213" spans="2:20" x14ac:dyDescent="0.15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</row>
    <row r="214" spans="2:20" x14ac:dyDescent="0.15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</row>
    <row r="215" spans="2:20" x14ac:dyDescent="0.15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</row>
    <row r="216" spans="2:20" x14ac:dyDescent="0.15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</row>
    <row r="217" spans="2:20" x14ac:dyDescent="0.15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</row>
    <row r="218" spans="2:20" x14ac:dyDescent="0.15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</row>
    <row r="219" spans="2:20" x14ac:dyDescent="0.15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</row>
    <row r="220" spans="2:20" x14ac:dyDescent="0.15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</row>
    <row r="221" spans="2:20" x14ac:dyDescent="0.15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</row>
    <row r="222" spans="2:20" x14ac:dyDescent="0.15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</row>
    <row r="223" spans="2:20" x14ac:dyDescent="0.15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</row>
    <row r="224" spans="2:20" x14ac:dyDescent="0.15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</row>
    <row r="225" spans="2:20" x14ac:dyDescent="0.15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</row>
    <row r="226" spans="2:20" x14ac:dyDescent="0.15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</row>
    <row r="227" spans="2:20" x14ac:dyDescent="0.15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</row>
    <row r="228" spans="2:20" x14ac:dyDescent="0.15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</row>
    <row r="229" spans="2:20" x14ac:dyDescent="0.15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</row>
    <row r="230" spans="2:20" x14ac:dyDescent="0.15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</row>
    <row r="231" spans="2:20" x14ac:dyDescent="0.15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</row>
    <row r="232" spans="2:20" x14ac:dyDescent="0.15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</row>
    <row r="233" spans="2:20" x14ac:dyDescent="0.15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</row>
    <row r="234" spans="2:20" x14ac:dyDescent="0.15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</row>
    <row r="235" spans="2:20" x14ac:dyDescent="0.15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</row>
    <row r="236" spans="2:20" x14ac:dyDescent="0.15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</row>
    <row r="237" spans="2:20" x14ac:dyDescent="0.15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</row>
    <row r="238" spans="2:20" x14ac:dyDescent="0.15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</row>
    <row r="239" spans="2:20" x14ac:dyDescent="0.15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</row>
    <row r="240" spans="2:20" x14ac:dyDescent="0.15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</row>
    <row r="241" spans="2:20" x14ac:dyDescent="0.15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</row>
    <row r="242" spans="2:20" x14ac:dyDescent="0.15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</row>
    <row r="243" spans="2:20" x14ac:dyDescent="0.15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</row>
    <row r="244" spans="2:20" x14ac:dyDescent="0.15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</row>
    <row r="245" spans="2:20" x14ac:dyDescent="0.15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</row>
    <row r="246" spans="2:20" x14ac:dyDescent="0.15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</row>
    <row r="247" spans="2:20" x14ac:dyDescent="0.15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</row>
    <row r="248" spans="2:20" x14ac:dyDescent="0.15"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</row>
    <row r="249" spans="2:20" x14ac:dyDescent="0.15"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</row>
    <row r="250" spans="2:20" x14ac:dyDescent="0.15"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</row>
    <row r="251" spans="2:20" x14ac:dyDescent="0.15"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</row>
    <row r="252" spans="2:20" x14ac:dyDescent="0.15"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</row>
    <row r="253" spans="2:20" x14ac:dyDescent="0.15"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</row>
    <row r="254" spans="2:20" x14ac:dyDescent="0.15"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</row>
    <row r="255" spans="2:20" x14ac:dyDescent="0.15"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</row>
    <row r="256" spans="2:20" x14ac:dyDescent="0.15"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</row>
    <row r="257" spans="2:20" x14ac:dyDescent="0.15"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</row>
    <row r="258" spans="2:20" x14ac:dyDescent="0.15"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</row>
    <row r="259" spans="2:20" x14ac:dyDescent="0.15"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</row>
    <row r="260" spans="2:20" x14ac:dyDescent="0.15"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</row>
    <row r="261" spans="2:20" x14ac:dyDescent="0.15"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</row>
    <row r="262" spans="2:20" x14ac:dyDescent="0.15"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</row>
    <row r="263" spans="2:20" x14ac:dyDescent="0.15"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</row>
    <row r="264" spans="2:20" x14ac:dyDescent="0.15"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</row>
    <row r="265" spans="2:20" x14ac:dyDescent="0.15"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</row>
    <row r="266" spans="2:20" x14ac:dyDescent="0.15"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</row>
    <row r="267" spans="2:20" x14ac:dyDescent="0.15"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</row>
    <row r="268" spans="2:20" x14ac:dyDescent="0.15"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</row>
    <row r="269" spans="2:20" x14ac:dyDescent="0.15"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</row>
    <row r="270" spans="2:20" x14ac:dyDescent="0.15"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</row>
    <row r="271" spans="2:20" x14ac:dyDescent="0.15"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</row>
    <row r="272" spans="2:20" x14ac:dyDescent="0.15"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</row>
    <row r="273" spans="2:20" x14ac:dyDescent="0.15"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</row>
    <row r="274" spans="2:20" x14ac:dyDescent="0.15"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</row>
    <row r="275" spans="2:20" x14ac:dyDescent="0.15"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</row>
    <row r="276" spans="2:20" x14ac:dyDescent="0.15"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</row>
    <row r="277" spans="2:20" x14ac:dyDescent="0.15"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</row>
    <row r="278" spans="2:20" x14ac:dyDescent="0.15"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</row>
    <row r="279" spans="2:20" x14ac:dyDescent="0.15"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</row>
    <row r="280" spans="2:20" x14ac:dyDescent="0.15"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</row>
    <row r="281" spans="2:20" x14ac:dyDescent="0.15"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</row>
    <row r="282" spans="2:20" x14ac:dyDescent="0.15"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</row>
    <row r="283" spans="2:20" x14ac:dyDescent="0.15"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</row>
    <row r="284" spans="2:20" x14ac:dyDescent="0.15"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</row>
    <row r="285" spans="2:20" x14ac:dyDescent="0.15"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</row>
    <row r="286" spans="2:20" x14ac:dyDescent="0.15"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</row>
    <row r="287" spans="2:20" x14ac:dyDescent="0.15"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</row>
    <row r="288" spans="2:20" x14ac:dyDescent="0.15"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</row>
    <row r="289" spans="2:20" x14ac:dyDescent="0.15"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</row>
    <row r="290" spans="2:20" x14ac:dyDescent="0.15"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</row>
    <row r="291" spans="2:20" x14ac:dyDescent="0.15"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</row>
    <row r="292" spans="2:20" x14ac:dyDescent="0.15"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</row>
    <row r="293" spans="2:20" x14ac:dyDescent="0.15"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</row>
    <row r="294" spans="2:20" x14ac:dyDescent="0.15"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</row>
    <row r="295" spans="2:20" x14ac:dyDescent="0.15"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</row>
    <row r="296" spans="2:20" x14ac:dyDescent="0.15"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</row>
    <row r="297" spans="2:20" x14ac:dyDescent="0.15"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</row>
    <row r="298" spans="2:20" x14ac:dyDescent="0.15"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</row>
    <row r="299" spans="2:20" x14ac:dyDescent="0.15"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</row>
    <row r="300" spans="2:20" x14ac:dyDescent="0.15"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</row>
    <row r="301" spans="2:20" x14ac:dyDescent="0.15"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</row>
    <row r="302" spans="2:20" x14ac:dyDescent="0.15"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</row>
    <row r="303" spans="2:20" x14ac:dyDescent="0.15"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</row>
    <row r="304" spans="2:20" x14ac:dyDescent="0.15"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</row>
    <row r="305" spans="2:20" x14ac:dyDescent="0.15"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</row>
    <row r="306" spans="2:20" x14ac:dyDescent="0.15"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</row>
    <row r="307" spans="2:20" x14ac:dyDescent="0.15"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</row>
    <row r="308" spans="2:20" x14ac:dyDescent="0.15"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</row>
    <row r="309" spans="2:20" x14ac:dyDescent="0.15"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</row>
    <row r="310" spans="2:20" x14ac:dyDescent="0.15"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</row>
    <row r="311" spans="2:20" x14ac:dyDescent="0.15"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</row>
    <row r="312" spans="2:20" x14ac:dyDescent="0.15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</row>
    <row r="313" spans="2:20" x14ac:dyDescent="0.15"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</row>
    <row r="314" spans="2:20" x14ac:dyDescent="0.15"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</row>
    <row r="315" spans="2:20" x14ac:dyDescent="0.15"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</row>
    <row r="316" spans="2:20" x14ac:dyDescent="0.15"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</row>
    <row r="317" spans="2:20" x14ac:dyDescent="0.15"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</row>
    <row r="318" spans="2:20" x14ac:dyDescent="0.15"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</row>
    <row r="319" spans="2:20" x14ac:dyDescent="0.15"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</row>
    <row r="320" spans="2:20" x14ac:dyDescent="0.15"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</row>
    <row r="321" spans="2:20" x14ac:dyDescent="0.15"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</row>
    <row r="322" spans="2:20" x14ac:dyDescent="0.15"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</row>
    <row r="323" spans="2:20" x14ac:dyDescent="0.15"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</row>
    <row r="324" spans="2:20" x14ac:dyDescent="0.15"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</row>
    <row r="325" spans="2:20" x14ac:dyDescent="0.15"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</row>
    <row r="326" spans="2:20" x14ac:dyDescent="0.15"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</row>
    <row r="327" spans="2:20" x14ac:dyDescent="0.15"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</row>
    <row r="328" spans="2:20" x14ac:dyDescent="0.15"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</row>
    <row r="329" spans="2:20" x14ac:dyDescent="0.15"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</row>
    <row r="330" spans="2:20" x14ac:dyDescent="0.15"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</row>
    <row r="331" spans="2:20" x14ac:dyDescent="0.15"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</row>
    <row r="332" spans="2:20" x14ac:dyDescent="0.15"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</row>
    <row r="333" spans="2:20" x14ac:dyDescent="0.15"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</row>
    <row r="334" spans="2:20" x14ac:dyDescent="0.15"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</row>
    <row r="335" spans="2:20" x14ac:dyDescent="0.15"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</row>
    <row r="336" spans="2:20" x14ac:dyDescent="0.15"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</row>
    <row r="337" spans="2:20" x14ac:dyDescent="0.15"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</row>
    <row r="338" spans="2:20" x14ac:dyDescent="0.15"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</row>
    <row r="339" spans="2:20" x14ac:dyDescent="0.15"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</row>
    <row r="340" spans="2:20" x14ac:dyDescent="0.15"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</row>
    <row r="341" spans="2:20" x14ac:dyDescent="0.15"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</row>
    <row r="342" spans="2:20" x14ac:dyDescent="0.15"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</row>
    <row r="343" spans="2:20" x14ac:dyDescent="0.15"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</row>
    <row r="344" spans="2:20" x14ac:dyDescent="0.15"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</row>
    <row r="345" spans="2:20" x14ac:dyDescent="0.15"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</row>
    <row r="346" spans="2:20" x14ac:dyDescent="0.15"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</row>
    <row r="347" spans="2:20" x14ac:dyDescent="0.15"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</row>
    <row r="348" spans="2:20" x14ac:dyDescent="0.15"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</row>
    <row r="349" spans="2:20" x14ac:dyDescent="0.15"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</row>
    <row r="350" spans="2:20" x14ac:dyDescent="0.15"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</row>
    <row r="351" spans="2:20" x14ac:dyDescent="0.15"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</row>
    <row r="352" spans="2:20" x14ac:dyDescent="0.15"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</row>
    <row r="353" spans="2:20" x14ac:dyDescent="0.15"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</row>
    <row r="354" spans="2:20" x14ac:dyDescent="0.15"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</row>
    <row r="355" spans="2:20" x14ac:dyDescent="0.15"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</row>
    <row r="356" spans="2:20" x14ac:dyDescent="0.15"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</row>
    <row r="357" spans="2:20" x14ac:dyDescent="0.15"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</row>
    <row r="358" spans="2:20" x14ac:dyDescent="0.15"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</row>
    <row r="359" spans="2:20" x14ac:dyDescent="0.15"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</row>
    <row r="360" spans="2:20" x14ac:dyDescent="0.15"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</row>
    <row r="361" spans="2:20" x14ac:dyDescent="0.15"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</row>
    <row r="362" spans="2:20" x14ac:dyDescent="0.15"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</row>
    <row r="363" spans="2:20" x14ac:dyDescent="0.15"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</row>
    <row r="364" spans="2:20" x14ac:dyDescent="0.15"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</row>
    <row r="365" spans="2:20" x14ac:dyDescent="0.15"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</row>
    <row r="366" spans="2:20" x14ac:dyDescent="0.15"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</row>
    <row r="367" spans="2:20" x14ac:dyDescent="0.15"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</row>
    <row r="368" spans="2:20" x14ac:dyDescent="0.15"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</row>
    <row r="369" spans="2:20" x14ac:dyDescent="0.15"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</row>
    <row r="370" spans="2:20" x14ac:dyDescent="0.15"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</row>
    <row r="371" spans="2:20" x14ac:dyDescent="0.15"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</row>
    <row r="372" spans="2:20" x14ac:dyDescent="0.15"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</row>
    <row r="373" spans="2:20" x14ac:dyDescent="0.15"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</row>
    <row r="374" spans="2:20" x14ac:dyDescent="0.15"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</row>
    <row r="375" spans="2:20" x14ac:dyDescent="0.15"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</row>
    <row r="376" spans="2:20" x14ac:dyDescent="0.15"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</row>
    <row r="377" spans="2:20" x14ac:dyDescent="0.15"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</row>
    <row r="378" spans="2:20" x14ac:dyDescent="0.15"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</row>
  </sheetData>
  <pageMargins left="0" right="0" top="0.59055118110236227" bottom="0" header="0" footer="0"/>
  <pageSetup paperSize="9" scale="86" fitToHeight="2" orientation="portrait" horizontalDpi="4294967292"/>
  <headerFooter alignWithMargins="0">
    <oddFooter>&amp;CNEWTOWN</oddFooter>
  </headerFooter>
  <rowBreaks count="1" manualBreakCount="1">
    <brk id="77" max="16383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workbookViewId="0"/>
  </sheetViews>
  <sheetFormatPr baseColWidth="10" defaultColWidth="8.6640625" defaultRowHeight="13" x14ac:dyDescent="0.15"/>
  <cols>
    <col min="1" max="1" width="16.6640625" customWidth="1"/>
    <col min="9" max="9" width="12.6640625" customWidth="1"/>
    <col min="10" max="10" width="11.5" customWidth="1"/>
    <col min="12" max="12" width="11.5" bestFit="1" customWidth="1"/>
    <col min="13" max="13" width="9.6640625" bestFit="1" customWidth="1"/>
  </cols>
  <sheetData>
    <row r="1" spans="1:19" x14ac:dyDescent="0.15">
      <c r="A1" s="1" t="s">
        <v>12</v>
      </c>
      <c r="B1" s="1"/>
      <c r="C1" s="1"/>
      <c r="D1" s="1"/>
      <c r="G1" t="str">
        <f>A1</f>
        <v>Wellington/Cobham/Evans Bay</v>
      </c>
    </row>
    <row r="2" spans="1:19" x14ac:dyDescent="0.15">
      <c r="A2" s="1" t="s">
        <v>30</v>
      </c>
      <c r="B2" s="63" t="s">
        <v>87</v>
      </c>
      <c r="C2" s="64" t="s">
        <v>31</v>
      </c>
      <c r="D2" s="64" t="s">
        <v>32</v>
      </c>
      <c r="G2" s="18" t="str">
        <f>LEFT(A3,3)</f>
        <v>Sat</v>
      </c>
      <c r="H2" s="18" t="str">
        <f>LEFT(A4,3)</f>
        <v>Sun</v>
      </c>
      <c r="I2" s="18" t="str">
        <f>A5</f>
        <v>Average Day</v>
      </c>
      <c r="J2" s="18" t="str">
        <f>A6</f>
        <v>WeekendTotal</v>
      </c>
      <c r="K2" s="18" t="str">
        <f>LEFT(A7,3)</f>
        <v/>
      </c>
      <c r="P2" s="19"/>
      <c r="Q2" s="19"/>
      <c r="R2" s="19"/>
      <c r="S2" s="19"/>
    </row>
    <row r="3" spans="1:19" x14ac:dyDescent="0.15">
      <c r="A3" s="8" t="s">
        <v>39</v>
      </c>
      <c r="B3" s="19">
        <f>'Wellington_Cobham_Evans Bay'!R80</f>
        <v>304</v>
      </c>
      <c r="C3" s="19">
        <f>'Wellington_Cobham_Evans Bay'!R81</f>
        <v>96</v>
      </c>
      <c r="D3" s="19">
        <f>'Wellington_Cobham_Evans Bay'!R82</f>
        <v>76</v>
      </c>
      <c r="F3" t="s">
        <v>92</v>
      </c>
      <c r="G3" s="19">
        <f>B3</f>
        <v>304</v>
      </c>
      <c r="H3" s="19">
        <f>B4</f>
        <v>244</v>
      </c>
      <c r="I3" s="19">
        <f>B5</f>
        <v>274</v>
      </c>
      <c r="J3" s="19">
        <f>B6</f>
        <v>548</v>
      </c>
      <c r="K3" s="19"/>
      <c r="P3" s="19"/>
      <c r="Q3" s="19"/>
      <c r="R3" s="19"/>
      <c r="S3" s="19"/>
    </row>
    <row r="4" spans="1:19" x14ac:dyDescent="0.15">
      <c r="A4" s="8" t="s">
        <v>40</v>
      </c>
      <c r="B4" s="19">
        <f>'Wellington_Cobham_Evans Bay'!R122</f>
        <v>244</v>
      </c>
      <c r="C4" s="19">
        <f>'Wellington_Cobham_Evans Bay'!R123</f>
        <v>77</v>
      </c>
      <c r="D4" s="19">
        <f>'Wellington_Cobham_Evans Bay'!R124</f>
        <v>61</v>
      </c>
      <c r="F4" t="s">
        <v>36</v>
      </c>
      <c r="G4" s="19">
        <f>C3</f>
        <v>96</v>
      </c>
      <c r="H4" s="19">
        <f>C4</f>
        <v>77</v>
      </c>
      <c r="I4" s="19">
        <f>C5</f>
        <v>86.5</v>
      </c>
      <c r="J4" s="19">
        <f>C6</f>
        <v>173</v>
      </c>
      <c r="K4" s="19"/>
      <c r="P4" s="19"/>
      <c r="Q4" s="19"/>
      <c r="R4" s="19"/>
      <c r="S4" s="19"/>
    </row>
    <row r="5" spans="1:19" x14ac:dyDescent="0.15">
      <c r="A5" t="s">
        <v>33</v>
      </c>
      <c r="B5" s="19">
        <f>AVERAGE(B3:B4)</f>
        <v>274</v>
      </c>
      <c r="C5" s="19">
        <f>AVERAGE(C3:C4)</f>
        <v>86.5</v>
      </c>
      <c r="D5" s="19">
        <f>AVERAGE(D3:D4)</f>
        <v>68.5</v>
      </c>
      <c r="F5" t="s">
        <v>32</v>
      </c>
      <c r="G5" s="19">
        <f>D3</f>
        <v>76</v>
      </c>
      <c r="H5" s="19">
        <f>D4</f>
        <v>61</v>
      </c>
      <c r="I5" s="19">
        <f>D5</f>
        <v>68.5</v>
      </c>
      <c r="J5" s="19">
        <f>D6</f>
        <v>137</v>
      </c>
      <c r="K5" s="19"/>
    </row>
    <row r="6" spans="1:19" x14ac:dyDescent="0.15">
      <c r="A6" t="s">
        <v>89</v>
      </c>
      <c r="B6" s="19">
        <f>B3+B4</f>
        <v>548</v>
      </c>
      <c r="C6" s="19">
        <f>C3+C4</f>
        <v>173</v>
      </c>
      <c r="D6" s="19">
        <f>D3+D4</f>
        <v>137</v>
      </c>
    </row>
    <row r="11" spans="1:19" x14ac:dyDescent="0.15">
      <c r="A11" s="1" t="s">
        <v>34</v>
      </c>
      <c r="B11" s="1"/>
      <c r="C11" s="1"/>
      <c r="D11" s="1"/>
      <c r="G11" t="str">
        <f>A11</f>
        <v>Thorndon</v>
      </c>
    </row>
    <row r="12" spans="1:19" x14ac:dyDescent="0.15">
      <c r="A12" s="1" t="s">
        <v>30</v>
      </c>
      <c r="B12" s="63" t="s">
        <v>87</v>
      </c>
      <c r="C12" s="64" t="s">
        <v>31</v>
      </c>
      <c r="D12" s="64" t="s">
        <v>32</v>
      </c>
      <c r="G12" s="18" t="str">
        <f>LEFT(A13,3)</f>
        <v>Sat</v>
      </c>
      <c r="H12" s="18" t="str">
        <f>LEFT(A14,3)</f>
        <v>Sun</v>
      </c>
      <c r="I12" s="18" t="str">
        <f>A15</f>
        <v>Average Day</v>
      </c>
      <c r="J12" s="18" t="str">
        <f>A16</f>
        <v>WeekendTotal</v>
      </c>
      <c r="K12" s="18"/>
      <c r="L12" s="18"/>
      <c r="M12" s="18"/>
    </row>
    <row r="13" spans="1:19" x14ac:dyDescent="0.15">
      <c r="A13" s="8" t="s">
        <v>39</v>
      </c>
      <c r="B13" s="19">
        <f>Hutt_Tinakori_Thorndon!R80</f>
        <v>259</v>
      </c>
      <c r="C13" s="19">
        <f>Hutt_Tinakori_Thorndon!R81</f>
        <v>103</v>
      </c>
      <c r="D13" s="19">
        <f>Hutt_Tinakori_Thorndon!R82</f>
        <v>64.75</v>
      </c>
      <c r="F13" t="s">
        <v>92</v>
      </c>
      <c r="G13" s="19">
        <f>B13</f>
        <v>259</v>
      </c>
      <c r="H13" s="19">
        <f>B14</f>
        <v>217</v>
      </c>
      <c r="I13" s="19">
        <f>B15</f>
        <v>238</v>
      </c>
      <c r="J13" s="19">
        <f>B16</f>
        <v>476</v>
      </c>
      <c r="K13" s="19"/>
      <c r="L13" s="19"/>
      <c r="M13" s="19"/>
    </row>
    <row r="14" spans="1:19" x14ac:dyDescent="0.15">
      <c r="A14" s="8" t="s">
        <v>40</v>
      </c>
      <c r="B14" s="19">
        <f>Hutt_Tinakori_Thorndon!R122</f>
        <v>217</v>
      </c>
      <c r="C14" s="19">
        <f>Hutt_Tinakori_Thorndon!R123</f>
        <v>87</v>
      </c>
      <c r="D14" s="19">
        <f>Hutt_Tinakori_Thorndon!R124</f>
        <v>54.25</v>
      </c>
      <c r="F14" t="s">
        <v>36</v>
      </c>
      <c r="G14" s="19">
        <f>C13</f>
        <v>103</v>
      </c>
      <c r="H14" s="19">
        <f>C14</f>
        <v>87</v>
      </c>
      <c r="I14" s="19">
        <f>C15</f>
        <v>95</v>
      </c>
      <c r="J14" s="19">
        <f>C16</f>
        <v>190</v>
      </c>
      <c r="K14" s="19"/>
      <c r="L14" s="19"/>
      <c r="M14" s="19"/>
    </row>
    <row r="15" spans="1:19" x14ac:dyDescent="0.15">
      <c r="A15" t="s">
        <v>33</v>
      </c>
      <c r="B15" s="72">
        <f>AVERAGE(B13:B14)</f>
        <v>238</v>
      </c>
      <c r="C15" s="72">
        <f>AVERAGE(C13:C14)</f>
        <v>95</v>
      </c>
      <c r="D15" s="72">
        <f>AVERAGE(D13:D14)</f>
        <v>59.5</v>
      </c>
      <c r="F15" t="s">
        <v>32</v>
      </c>
      <c r="G15" s="19">
        <f>D13</f>
        <v>64.75</v>
      </c>
      <c r="H15" s="19">
        <f>D14</f>
        <v>54.25</v>
      </c>
      <c r="I15" s="19">
        <f>D15</f>
        <v>59.5</v>
      </c>
      <c r="J15" s="19">
        <f>D16</f>
        <v>119</v>
      </c>
      <c r="K15" s="19"/>
      <c r="L15" s="19"/>
      <c r="M15" s="19"/>
    </row>
    <row r="16" spans="1:19" x14ac:dyDescent="0.15">
      <c r="A16" t="s">
        <v>89</v>
      </c>
      <c r="B16" s="72">
        <f>B13+B14</f>
        <v>476</v>
      </c>
      <c r="C16" s="72">
        <f>C13+C14</f>
        <v>190</v>
      </c>
      <c r="D16" s="72">
        <f>D13+D14</f>
        <v>119</v>
      </c>
    </row>
    <row r="17" spans="1:13" x14ac:dyDescent="0.15">
      <c r="B17" s="17"/>
      <c r="C17" s="17"/>
      <c r="D17" s="17"/>
    </row>
    <row r="18" spans="1:13" x14ac:dyDescent="0.15">
      <c r="B18" s="17"/>
      <c r="C18" s="17"/>
      <c r="D18" s="17"/>
    </row>
    <row r="19" spans="1:13" x14ac:dyDescent="0.15">
      <c r="B19" s="17"/>
      <c r="C19" s="17"/>
      <c r="D19" s="17"/>
    </row>
    <row r="20" spans="1:13" x14ac:dyDescent="0.15">
      <c r="B20" s="17"/>
      <c r="C20" s="17"/>
      <c r="D20" s="17"/>
    </row>
    <row r="21" spans="1:13" x14ac:dyDescent="0.15">
      <c r="A21" s="1" t="s">
        <v>42</v>
      </c>
      <c r="B21" s="2"/>
      <c r="C21" s="2"/>
      <c r="D21" s="2"/>
      <c r="G21" t="str">
        <f>A21</f>
        <v>Lyall Pde</v>
      </c>
    </row>
    <row r="22" spans="1:13" x14ac:dyDescent="0.15">
      <c r="A22" s="1" t="s">
        <v>30</v>
      </c>
      <c r="B22" s="66" t="s">
        <v>87</v>
      </c>
      <c r="C22" s="67" t="s">
        <v>31</v>
      </c>
      <c r="D22" s="67" t="s">
        <v>32</v>
      </c>
      <c r="G22" s="18" t="str">
        <f>LEFT(A23,3)</f>
        <v>Sat</v>
      </c>
      <c r="H22" s="18" t="str">
        <f>LEFT(A24,3)</f>
        <v>Sun</v>
      </c>
      <c r="I22" s="18" t="str">
        <f>A25</f>
        <v>Average Day</v>
      </c>
      <c r="J22" s="18" t="str">
        <f>A26</f>
        <v>WeekendTotal</v>
      </c>
      <c r="K22" s="18"/>
      <c r="L22" s="18"/>
      <c r="M22" s="18"/>
    </row>
    <row r="23" spans="1:13" x14ac:dyDescent="0.15">
      <c r="A23" s="8" t="s">
        <v>39</v>
      </c>
      <c r="B23" s="72">
        <f>'Lyall Pde'!S80</f>
        <v>219</v>
      </c>
      <c r="C23" s="72">
        <f>'Lyall Pde'!S81</f>
        <v>94</v>
      </c>
      <c r="D23" s="72">
        <f>'Lyall Pde'!S82</f>
        <v>54.75</v>
      </c>
      <c r="F23" t="s">
        <v>92</v>
      </c>
      <c r="G23" s="19">
        <f>B23</f>
        <v>219</v>
      </c>
      <c r="H23" s="19">
        <f>B24</f>
        <v>147</v>
      </c>
      <c r="I23" s="19">
        <f>B25</f>
        <v>183</v>
      </c>
      <c r="J23" s="19">
        <f>B26</f>
        <v>366</v>
      </c>
      <c r="K23" s="19"/>
      <c r="L23" s="19"/>
      <c r="M23" s="19"/>
    </row>
    <row r="24" spans="1:13" x14ac:dyDescent="0.15">
      <c r="A24" s="8" t="s">
        <v>40</v>
      </c>
      <c r="B24" s="72">
        <f>'Lyall Pde'!S122</f>
        <v>147</v>
      </c>
      <c r="C24" s="72">
        <f>'Lyall Pde'!S123</f>
        <v>47</v>
      </c>
      <c r="D24" s="72">
        <f>'Lyall Pde'!S124</f>
        <v>36.75</v>
      </c>
      <c r="F24" t="s">
        <v>36</v>
      </c>
      <c r="G24" s="19">
        <f>C23</f>
        <v>94</v>
      </c>
      <c r="H24" s="19">
        <f>C24</f>
        <v>47</v>
      </c>
      <c r="I24" s="19">
        <f>C25</f>
        <v>70.5</v>
      </c>
      <c r="J24" s="19">
        <f>C26</f>
        <v>141</v>
      </c>
      <c r="K24" s="19"/>
      <c r="L24" s="19"/>
      <c r="M24" s="19"/>
    </row>
    <row r="25" spans="1:13" x14ac:dyDescent="0.15">
      <c r="A25" t="s">
        <v>33</v>
      </c>
      <c r="B25" s="73">
        <f>AVERAGE(B23:B24)</f>
        <v>183</v>
      </c>
      <c r="C25" s="73">
        <f>AVERAGE(C23:C24)</f>
        <v>70.5</v>
      </c>
      <c r="D25" s="73">
        <f>AVERAGE(D23:D24)</f>
        <v>45.75</v>
      </c>
      <c r="F25" t="s">
        <v>32</v>
      </c>
      <c r="G25" s="19">
        <f>D23</f>
        <v>54.75</v>
      </c>
      <c r="H25" s="19">
        <f>D24</f>
        <v>36.75</v>
      </c>
      <c r="I25" s="19">
        <f>D25</f>
        <v>45.75</v>
      </c>
      <c r="J25" s="19">
        <f>D26</f>
        <v>91.5</v>
      </c>
      <c r="K25" s="19"/>
      <c r="L25" s="19"/>
      <c r="M25" s="19"/>
    </row>
    <row r="26" spans="1:13" x14ac:dyDescent="0.15">
      <c r="A26" t="s">
        <v>89</v>
      </c>
      <c r="B26" s="19">
        <f>B23+B24</f>
        <v>366</v>
      </c>
      <c r="C26" s="19">
        <f>C23+C24</f>
        <v>141</v>
      </c>
      <c r="D26" s="19">
        <f>D23+D24</f>
        <v>91.5</v>
      </c>
    </row>
    <row r="27" spans="1:13" x14ac:dyDescent="0.15">
      <c r="B27" s="19"/>
      <c r="C27" s="19"/>
      <c r="D27" s="19"/>
    </row>
    <row r="29" spans="1:13" x14ac:dyDescent="0.15">
      <c r="B29">
        <f>(611+433+188)/2</f>
        <v>616</v>
      </c>
      <c r="C29">
        <f>(201+161+68)/2</f>
        <v>215</v>
      </c>
      <c r="D29">
        <f>(153+108+47)/2</f>
        <v>154</v>
      </c>
    </row>
    <row r="30" spans="1:13" x14ac:dyDescent="0.15">
      <c r="G30" t="s">
        <v>34</v>
      </c>
      <c r="H30" t="s">
        <v>90</v>
      </c>
      <c r="I30" t="s">
        <v>93</v>
      </c>
      <c r="J30" t="s">
        <v>91</v>
      </c>
    </row>
    <row r="31" spans="1:13" x14ac:dyDescent="0.15">
      <c r="G31" s="19">
        <f>I13</f>
        <v>238</v>
      </c>
      <c r="H31" s="19">
        <f>I3</f>
        <v>274</v>
      </c>
      <c r="I31" s="19">
        <f>I23</f>
        <v>183</v>
      </c>
      <c r="J31" s="19">
        <f>SUM(G31:I31)</f>
        <v>695</v>
      </c>
    </row>
    <row r="32" spans="1:13" x14ac:dyDescent="0.15">
      <c r="G32" s="19">
        <f>I14</f>
        <v>95</v>
      </c>
      <c r="H32" s="19">
        <f>I4</f>
        <v>86.5</v>
      </c>
      <c r="I32" s="19">
        <f>I24</f>
        <v>70.5</v>
      </c>
      <c r="J32" s="19">
        <f>SUM(G32:I32)</f>
        <v>252</v>
      </c>
    </row>
    <row r="33" spans="7:10" x14ac:dyDescent="0.15">
      <c r="G33" s="19">
        <f>I15</f>
        <v>59.5</v>
      </c>
      <c r="H33" s="19">
        <f>I5</f>
        <v>68.5</v>
      </c>
      <c r="I33" s="19">
        <f>I25</f>
        <v>45.75</v>
      </c>
      <c r="J33" s="19">
        <f>SUM(G33:I33)</f>
        <v>173.75</v>
      </c>
    </row>
  </sheetData>
  <phoneticPr fontId="5" type="noConversion"/>
  <pageMargins left="0.75" right="0.75" top="1" bottom="1" header="0.5" footer="0.5"/>
  <pageSetup paperSize="9" orientation="portrait"/>
  <headerFooter alignWithMargins="0">
    <oddFooter>&amp;C&amp;F&amp;R&amp;A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A1:Z227"/>
  <sheetViews>
    <sheetView topLeftCell="A76" zoomScale="125" zoomScaleNormal="125" zoomScalePageLayoutView="125" workbookViewId="0">
      <selection activeCell="B86" sqref="B86"/>
    </sheetView>
  </sheetViews>
  <sheetFormatPr baseColWidth="10" defaultColWidth="9.1640625" defaultRowHeight="13" x14ac:dyDescent="0.15"/>
  <cols>
    <col min="1" max="1" width="13.5" style="30" customWidth="1"/>
    <col min="2" max="17" width="5.6640625" style="30" customWidth="1"/>
    <col min="18" max="16384" width="9.1640625" style="30"/>
  </cols>
  <sheetData>
    <row r="1" spans="1:18" x14ac:dyDescent="0.15">
      <c r="A1" s="28" t="s">
        <v>38</v>
      </c>
      <c r="B1" s="28"/>
      <c r="C1" s="29"/>
      <c r="D1" s="29"/>
      <c r="F1" s="28" t="s">
        <v>0</v>
      </c>
      <c r="I1" s="38" t="s">
        <v>12</v>
      </c>
    </row>
    <row r="2" spans="1:18" x14ac:dyDescent="0.15">
      <c r="A2" s="28"/>
      <c r="B2" s="28"/>
      <c r="C2" s="29"/>
      <c r="D2" s="29"/>
      <c r="F2" s="28"/>
      <c r="I2" s="38"/>
    </row>
    <row r="3" spans="1:18" ht="14" thickBot="1" x14ac:dyDescent="0.2">
      <c r="A3" s="28"/>
      <c r="B3" s="28" t="s">
        <v>98</v>
      </c>
      <c r="D3" s="29"/>
    </row>
    <row r="4" spans="1:18" x14ac:dyDescent="0.15">
      <c r="A4" s="39"/>
      <c r="B4" s="31" t="s">
        <v>2</v>
      </c>
      <c r="C4" s="32"/>
      <c r="D4" s="32"/>
      <c r="E4" s="40"/>
      <c r="F4" s="31" t="s">
        <v>3</v>
      </c>
      <c r="G4" s="32"/>
      <c r="H4" s="32"/>
      <c r="I4" s="40"/>
      <c r="J4" s="31" t="s">
        <v>4</v>
      </c>
      <c r="K4" s="32"/>
      <c r="L4" s="32"/>
      <c r="M4" s="40"/>
      <c r="N4" s="31" t="s">
        <v>5</v>
      </c>
      <c r="O4" s="32"/>
      <c r="P4" s="32"/>
      <c r="Q4" s="40"/>
      <c r="R4" s="41" t="s">
        <v>35</v>
      </c>
    </row>
    <row r="5" spans="1:18" s="27" customFormat="1" ht="14" thickBot="1" x14ac:dyDescent="0.2">
      <c r="A5" s="42"/>
      <c r="B5" s="33"/>
      <c r="C5" s="34" t="s">
        <v>15</v>
      </c>
      <c r="D5" s="37"/>
      <c r="E5" s="43"/>
      <c r="F5" s="33"/>
      <c r="G5" s="34" t="s">
        <v>13</v>
      </c>
      <c r="H5" s="37"/>
      <c r="I5" s="43"/>
      <c r="J5" s="33"/>
      <c r="K5" s="34" t="s">
        <v>14</v>
      </c>
      <c r="L5" s="37"/>
      <c r="M5" s="43"/>
      <c r="N5" s="33"/>
      <c r="O5" s="34" t="s">
        <v>16</v>
      </c>
      <c r="P5" s="37"/>
      <c r="Q5" s="43"/>
      <c r="R5" s="55"/>
    </row>
    <row r="6" spans="1:18" s="48" customFormat="1" ht="11" x14ac:dyDescent="0.15">
      <c r="A6" s="45"/>
      <c r="B6" s="35" t="s">
        <v>6</v>
      </c>
      <c r="C6" s="36" t="s">
        <v>7</v>
      </c>
      <c r="D6" s="36" t="s">
        <v>8</v>
      </c>
      <c r="E6" s="46" t="s">
        <v>9</v>
      </c>
      <c r="F6" s="35" t="s">
        <v>6</v>
      </c>
      <c r="G6" s="36" t="s">
        <v>7</v>
      </c>
      <c r="H6" s="36" t="s">
        <v>8</v>
      </c>
      <c r="I6" s="46" t="s">
        <v>9</v>
      </c>
      <c r="J6" s="35" t="s">
        <v>6</v>
      </c>
      <c r="K6" s="36" t="s">
        <v>7</v>
      </c>
      <c r="L6" s="36" t="s">
        <v>8</v>
      </c>
      <c r="M6" s="46" t="s">
        <v>9</v>
      </c>
      <c r="N6" s="35" t="s">
        <v>6</v>
      </c>
      <c r="O6" s="36" t="s">
        <v>7</v>
      </c>
      <c r="P6" s="36" t="s">
        <v>8</v>
      </c>
      <c r="Q6" s="46" t="s">
        <v>9</v>
      </c>
      <c r="R6" s="47"/>
    </row>
    <row r="7" spans="1:18" s="27" customFormat="1" ht="14" thickBot="1" x14ac:dyDescent="0.2">
      <c r="A7" s="42"/>
      <c r="B7" s="24"/>
      <c r="C7" s="25"/>
      <c r="D7" s="25"/>
      <c r="E7" s="49"/>
      <c r="F7" s="24"/>
      <c r="G7" s="25"/>
      <c r="H7" s="25"/>
      <c r="I7" s="49"/>
      <c r="J7" s="24"/>
      <c r="K7" s="25"/>
      <c r="L7" s="25"/>
      <c r="M7" s="49"/>
      <c r="N7" s="24"/>
      <c r="O7" s="25"/>
      <c r="P7" s="25"/>
      <c r="Q7" s="50"/>
      <c r="R7" s="44"/>
    </row>
    <row r="8" spans="1:18" s="27" customFormat="1" x14ac:dyDescent="0.15">
      <c r="A8" s="71" t="s">
        <v>60</v>
      </c>
      <c r="B8" s="74">
        <f t="shared" ref="B8:Q8" si="0">(B49+B90)/2</f>
        <v>4.5</v>
      </c>
      <c r="C8" s="190">
        <f t="shared" si="0"/>
        <v>1</v>
      </c>
      <c r="D8" s="190">
        <f t="shared" si="0"/>
        <v>1</v>
      </c>
      <c r="E8" s="191">
        <f t="shared" si="0"/>
        <v>6.5</v>
      </c>
      <c r="F8" s="74">
        <f t="shared" si="0"/>
        <v>0.5</v>
      </c>
      <c r="G8" s="190">
        <f t="shared" si="0"/>
        <v>1.5</v>
      </c>
      <c r="H8" s="190">
        <f t="shared" si="0"/>
        <v>0</v>
      </c>
      <c r="I8" s="191">
        <f t="shared" si="0"/>
        <v>2</v>
      </c>
      <c r="J8" s="74">
        <f t="shared" si="0"/>
        <v>0</v>
      </c>
      <c r="K8" s="190">
        <f t="shared" si="0"/>
        <v>2</v>
      </c>
      <c r="L8" s="190">
        <f t="shared" si="0"/>
        <v>0</v>
      </c>
      <c r="M8" s="191">
        <f t="shared" si="0"/>
        <v>2</v>
      </c>
      <c r="N8" s="74">
        <f t="shared" si="0"/>
        <v>3</v>
      </c>
      <c r="O8" s="190">
        <f t="shared" si="0"/>
        <v>2.5</v>
      </c>
      <c r="P8" s="190">
        <f t="shared" si="0"/>
        <v>2.5</v>
      </c>
      <c r="Q8" s="191">
        <f t="shared" si="0"/>
        <v>8</v>
      </c>
      <c r="R8" s="75">
        <f>E8+I8+M8+Q8</f>
        <v>18.5</v>
      </c>
    </row>
    <row r="9" spans="1:18" s="27" customFormat="1" x14ac:dyDescent="0.15">
      <c r="A9" s="59" t="s">
        <v>43</v>
      </c>
      <c r="B9" s="76">
        <f t="shared" ref="B9:Q9" si="1">(B50+B91)/2</f>
        <v>6</v>
      </c>
      <c r="C9" s="106">
        <f t="shared" si="1"/>
        <v>3</v>
      </c>
      <c r="D9" s="106">
        <f t="shared" si="1"/>
        <v>0</v>
      </c>
      <c r="E9" s="107">
        <f t="shared" si="1"/>
        <v>9</v>
      </c>
      <c r="F9" s="76">
        <f t="shared" si="1"/>
        <v>0</v>
      </c>
      <c r="G9" s="106">
        <f t="shared" si="1"/>
        <v>1.5</v>
      </c>
      <c r="H9" s="106">
        <f t="shared" si="1"/>
        <v>0</v>
      </c>
      <c r="I9" s="107">
        <f t="shared" si="1"/>
        <v>1.5</v>
      </c>
      <c r="J9" s="76">
        <f t="shared" si="1"/>
        <v>0</v>
      </c>
      <c r="K9" s="106">
        <f t="shared" si="1"/>
        <v>4.5</v>
      </c>
      <c r="L9" s="106">
        <f t="shared" si="1"/>
        <v>0</v>
      </c>
      <c r="M9" s="107">
        <f t="shared" si="1"/>
        <v>4.5</v>
      </c>
      <c r="N9" s="76">
        <f t="shared" si="1"/>
        <v>0.5</v>
      </c>
      <c r="O9" s="106">
        <f t="shared" si="1"/>
        <v>0</v>
      </c>
      <c r="P9" s="106">
        <f t="shared" si="1"/>
        <v>1</v>
      </c>
      <c r="Q9" s="107">
        <f t="shared" si="1"/>
        <v>1.5</v>
      </c>
      <c r="R9" s="77">
        <f t="shared" ref="R9:R39" si="2">E9+I9+M9+Q9</f>
        <v>16.5</v>
      </c>
    </row>
    <row r="10" spans="1:18" s="27" customFormat="1" x14ac:dyDescent="0.15">
      <c r="A10" s="59" t="s">
        <v>44</v>
      </c>
      <c r="B10" s="76">
        <f t="shared" ref="B10:Q10" si="3">(B51+B92)/2</f>
        <v>4.5</v>
      </c>
      <c r="C10" s="106">
        <f t="shared" si="3"/>
        <v>4.5</v>
      </c>
      <c r="D10" s="106">
        <f t="shared" si="3"/>
        <v>0</v>
      </c>
      <c r="E10" s="107">
        <f t="shared" si="3"/>
        <v>9</v>
      </c>
      <c r="F10" s="76">
        <f t="shared" si="3"/>
        <v>0</v>
      </c>
      <c r="G10" s="106">
        <f t="shared" si="3"/>
        <v>0.5</v>
      </c>
      <c r="H10" s="106">
        <f t="shared" si="3"/>
        <v>0</v>
      </c>
      <c r="I10" s="107">
        <f t="shared" si="3"/>
        <v>0.5</v>
      </c>
      <c r="J10" s="76">
        <f t="shared" si="3"/>
        <v>0</v>
      </c>
      <c r="K10" s="106">
        <f t="shared" si="3"/>
        <v>2</v>
      </c>
      <c r="L10" s="106">
        <f t="shared" si="3"/>
        <v>0.5</v>
      </c>
      <c r="M10" s="107">
        <f t="shared" si="3"/>
        <v>2.5</v>
      </c>
      <c r="N10" s="76">
        <f t="shared" si="3"/>
        <v>1.5</v>
      </c>
      <c r="O10" s="106">
        <f t="shared" si="3"/>
        <v>1</v>
      </c>
      <c r="P10" s="106">
        <f t="shared" si="3"/>
        <v>3</v>
      </c>
      <c r="Q10" s="107">
        <f t="shared" si="3"/>
        <v>5.5</v>
      </c>
      <c r="R10" s="77">
        <f t="shared" si="2"/>
        <v>17.5</v>
      </c>
    </row>
    <row r="11" spans="1:18" s="27" customFormat="1" x14ac:dyDescent="0.15">
      <c r="A11" s="59" t="s">
        <v>45</v>
      </c>
      <c r="B11" s="76">
        <f t="shared" ref="B11:Q11" si="4">(B52+B93)/2</f>
        <v>1.5</v>
      </c>
      <c r="C11" s="106">
        <f t="shared" si="4"/>
        <v>1.5</v>
      </c>
      <c r="D11" s="106">
        <f t="shared" si="4"/>
        <v>1.5</v>
      </c>
      <c r="E11" s="107">
        <f t="shared" si="4"/>
        <v>4.5</v>
      </c>
      <c r="F11" s="76">
        <f t="shared" si="4"/>
        <v>1</v>
      </c>
      <c r="G11" s="106">
        <f t="shared" si="4"/>
        <v>1.5</v>
      </c>
      <c r="H11" s="106">
        <f t="shared" si="4"/>
        <v>0</v>
      </c>
      <c r="I11" s="107">
        <f t="shared" si="4"/>
        <v>2.5</v>
      </c>
      <c r="J11" s="76">
        <f t="shared" si="4"/>
        <v>0</v>
      </c>
      <c r="K11" s="106">
        <f t="shared" si="4"/>
        <v>3.5</v>
      </c>
      <c r="L11" s="106">
        <f t="shared" si="4"/>
        <v>0.5</v>
      </c>
      <c r="M11" s="107">
        <f t="shared" si="4"/>
        <v>4</v>
      </c>
      <c r="N11" s="76">
        <f t="shared" si="4"/>
        <v>0</v>
      </c>
      <c r="O11" s="106">
        <f t="shared" si="4"/>
        <v>1.5</v>
      </c>
      <c r="P11" s="106">
        <f t="shared" si="4"/>
        <v>5.5</v>
      </c>
      <c r="Q11" s="107">
        <f t="shared" si="4"/>
        <v>7</v>
      </c>
      <c r="R11" s="77">
        <f t="shared" si="2"/>
        <v>18</v>
      </c>
    </row>
    <row r="12" spans="1:18" s="27" customFormat="1" x14ac:dyDescent="0.15">
      <c r="A12" s="59" t="s">
        <v>61</v>
      </c>
      <c r="B12" s="76">
        <f t="shared" ref="B12:Q12" si="5">(B53+B94)/2</f>
        <v>11</v>
      </c>
      <c r="C12" s="106">
        <f t="shared" si="5"/>
        <v>1.5</v>
      </c>
      <c r="D12" s="106">
        <f t="shared" si="5"/>
        <v>0.5</v>
      </c>
      <c r="E12" s="107">
        <f t="shared" si="5"/>
        <v>13</v>
      </c>
      <c r="F12" s="76">
        <f t="shared" si="5"/>
        <v>0</v>
      </c>
      <c r="G12" s="106">
        <f t="shared" si="5"/>
        <v>3.5</v>
      </c>
      <c r="H12" s="106">
        <f t="shared" si="5"/>
        <v>0.5</v>
      </c>
      <c r="I12" s="107">
        <f t="shared" si="5"/>
        <v>4</v>
      </c>
      <c r="J12" s="76">
        <f t="shared" si="5"/>
        <v>1</v>
      </c>
      <c r="K12" s="106">
        <f t="shared" si="5"/>
        <v>3.5</v>
      </c>
      <c r="L12" s="106">
        <f t="shared" si="5"/>
        <v>0</v>
      </c>
      <c r="M12" s="107">
        <f t="shared" si="5"/>
        <v>4.5</v>
      </c>
      <c r="N12" s="76">
        <f t="shared" si="5"/>
        <v>1</v>
      </c>
      <c r="O12" s="106">
        <f t="shared" si="5"/>
        <v>1</v>
      </c>
      <c r="P12" s="106">
        <f t="shared" si="5"/>
        <v>2</v>
      </c>
      <c r="Q12" s="107">
        <f t="shared" si="5"/>
        <v>4</v>
      </c>
      <c r="R12" s="77">
        <f t="shared" si="2"/>
        <v>25.5</v>
      </c>
    </row>
    <row r="13" spans="1:18" s="27" customFormat="1" x14ac:dyDescent="0.15">
      <c r="A13" s="59" t="s">
        <v>62</v>
      </c>
      <c r="B13" s="76">
        <f t="shared" ref="B13:Q13" si="6">(B54+B95)/2</f>
        <v>7.5</v>
      </c>
      <c r="C13" s="106">
        <f t="shared" si="6"/>
        <v>2</v>
      </c>
      <c r="D13" s="106">
        <f t="shared" si="6"/>
        <v>0.5</v>
      </c>
      <c r="E13" s="107">
        <f t="shared" si="6"/>
        <v>10</v>
      </c>
      <c r="F13" s="76">
        <f t="shared" si="6"/>
        <v>0</v>
      </c>
      <c r="G13" s="106">
        <f t="shared" si="6"/>
        <v>1</v>
      </c>
      <c r="H13" s="106">
        <f t="shared" si="6"/>
        <v>0</v>
      </c>
      <c r="I13" s="107">
        <f t="shared" si="6"/>
        <v>1</v>
      </c>
      <c r="J13" s="76">
        <f t="shared" si="6"/>
        <v>1</v>
      </c>
      <c r="K13" s="106">
        <f t="shared" si="6"/>
        <v>2</v>
      </c>
      <c r="L13" s="106">
        <f t="shared" si="6"/>
        <v>2</v>
      </c>
      <c r="M13" s="107">
        <f t="shared" si="6"/>
        <v>5</v>
      </c>
      <c r="N13" s="76">
        <f t="shared" si="6"/>
        <v>0</v>
      </c>
      <c r="O13" s="106">
        <f t="shared" si="6"/>
        <v>2</v>
      </c>
      <c r="P13" s="106">
        <f t="shared" si="6"/>
        <v>1.5</v>
      </c>
      <c r="Q13" s="107">
        <f t="shared" si="6"/>
        <v>3.5</v>
      </c>
      <c r="R13" s="77">
        <f t="shared" si="2"/>
        <v>19.5</v>
      </c>
    </row>
    <row r="14" spans="1:18" s="27" customFormat="1" x14ac:dyDescent="0.15">
      <c r="A14" s="59" t="s">
        <v>63</v>
      </c>
      <c r="B14" s="76">
        <f t="shared" ref="B14:Q14" si="7">(B55+B96)/2</f>
        <v>6</v>
      </c>
      <c r="C14" s="106">
        <f t="shared" si="7"/>
        <v>3.5</v>
      </c>
      <c r="D14" s="106">
        <f t="shared" si="7"/>
        <v>0.5</v>
      </c>
      <c r="E14" s="107">
        <f t="shared" si="7"/>
        <v>10</v>
      </c>
      <c r="F14" s="76">
        <f t="shared" si="7"/>
        <v>0</v>
      </c>
      <c r="G14" s="106">
        <f t="shared" si="7"/>
        <v>0.5</v>
      </c>
      <c r="H14" s="106">
        <f t="shared" si="7"/>
        <v>0</v>
      </c>
      <c r="I14" s="107">
        <f t="shared" si="7"/>
        <v>0.5</v>
      </c>
      <c r="J14" s="76">
        <f t="shared" si="7"/>
        <v>0</v>
      </c>
      <c r="K14" s="106">
        <f t="shared" si="7"/>
        <v>2</v>
      </c>
      <c r="L14" s="106">
        <f t="shared" si="7"/>
        <v>0</v>
      </c>
      <c r="M14" s="107">
        <f t="shared" si="7"/>
        <v>2</v>
      </c>
      <c r="N14" s="76">
        <f t="shared" si="7"/>
        <v>1</v>
      </c>
      <c r="O14" s="106">
        <f t="shared" si="7"/>
        <v>0</v>
      </c>
      <c r="P14" s="106">
        <f t="shared" si="7"/>
        <v>1.5</v>
      </c>
      <c r="Q14" s="107">
        <f t="shared" si="7"/>
        <v>2.5</v>
      </c>
      <c r="R14" s="77">
        <f t="shared" si="2"/>
        <v>15</v>
      </c>
    </row>
    <row r="15" spans="1:18" s="27" customFormat="1" x14ac:dyDescent="0.15">
      <c r="A15" s="59" t="s">
        <v>64</v>
      </c>
      <c r="B15" s="76">
        <f t="shared" ref="B15:Q15" si="8">(B56+B97)/2</f>
        <v>5</v>
      </c>
      <c r="C15" s="106">
        <f t="shared" si="8"/>
        <v>1</v>
      </c>
      <c r="D15" s="106">
        <f t="shared" si="8"/>
        <v>0</v>
      </c>
      <c r="E15" s="107">
        <f t="shared" si="8"/>
        <v>6</v>
      </c>
      <c r="F15" s="76">
        <f t="shared" si="8"/>
        <v>0</v>
      </c>
      <c r="G15" s="106">
        <f t="shared" si="8"/>
        <v>1</v>
      </c>
      <c r="H15" s="106">
        <f t="shared" si="8"/>
        <v>0</v>
      </c>
      <c r="I15" s="107">
        <f t="shared" si="8"/>
        <v>1</v>
      </c>
      <c r="J15" s="76">
        <f t="shared" si="8"/>
        <v>0.5</v>
      </c>
      <c r="K15" s="106">
        <f t="shared" si="8"/>
        <v>5</v>
      </c>
      <c r="L15" s="106">
        <f t="shared" si="8"/>
        <v>0</v>
      </c>
      <c r="M15" s="107">
        <f t="shared" si="8"/>
        <v>5.5</v>
      </c>
      <c r="N15" s="76">
        <f t="shared" si="8"/>
        <v>0</v>
      </c>
      <c r="O15" s="106">
        <f t="shared" si="8"/>
        <v>0.5</v>
      </c>
      <c r="P15" s="106">
        <f t="shared" si="8"/>
        <v>5</v>
      </c>
      <c r="Q15" s="107">
        <f t="shared" si="8"/>
        <v>5.5</v>
      </c>
      <c r="R15" s="77">
        <f t="shared" si="2"/>
        <v>18</v>
      </c>
    </row>
    <row r="16" spans="1:18" s="27" customFormat="1" x14ac:dyDescent="0.15">
      <c r="A16" s="60" t="s">
        <v>65</v>
      </c>
      <c r="B16" s="76">
        <f t="shared" ref="B16:Q16" si="9">(B57+B98)/2</f>
        <v>4.5</v>
      </c>
      <c r="C16" s="106">
        <f t="shared" si="9"/>
        <v>1.5</v>
      </c>
      <c r="D16" s="106">
        <f t="shared" si="9"/>
        <v>0</v>
      </c>
      <c r="E16" s="107">
        <f t="shared" si="9"/>
        <v>6</v>
      </c>
      <c r="F16" s="76">
        <f t="shared" si="9"/>
        <v>0</v>
      </c>
      <c r="G16" s="106">
        <f t="shared" si="9"/>
        <v>1</v>
      </c>
      <c r="H16" s="106">
        <f t="shared" si="9"/>
        <v>0.5</v>
      </c>
      <c r="I16" s="107">
        <f t="shared" si="9"/>
        <v>1.5</v>
      </c>
      <c r="J16" s="76">
        <f t="shared" si="9"/>
        <v>4</v>
      </c>
      <c r="K16" s="106">
        <f t="shared" si="9"/>
        <v>0.5</v>
      </c>
      <c r="L16" s="106">
        <f t="shared" si="9"/>
        <v>0</v>
      </c>
      <c r="M16" s="107">
        <f t="shared" si="9"/>
        <v>4.5</v>
      </c>
      <c r="N16" s="76">
        <f t="shared" si="9"/>
        <v>0</v>
      </c>
      <c r="O16" s="106">
        <f t="shared" si="9"/>
        <v>2</v>
      </c>
      <c r="P16" s="106">
        <f t="shared" si="9"/>
        <v>1.5</v>
      </c>
      <c r="Q16" s="107">
        <f t="shared" si="9"/>
        <v>3.5</v>
      </c>
      <c r="R16" s="77">
        <f t="shared" si="2"/>
        <v>15.5</v>
      </c>
    </row>
    <row r="17" spans="1:18" s="27" customFormat="1" x14ac:dyDescent="0.15">
      <c r="A17" s="60" t="s">
        <v>66</v>
      </c>
      <c r="B17" s="76">
        <f t="shared" ref="B17:Q17" si="10">(B58+B99)/2</f>
        <v>4.5</v>
      </c>
      <c r="C17" s="106">
        <f t="shared" si="10"/>
        <v>7.5</v>
      </c>
      <c r="D17" s="106">
        <f t="shared" si="10"/>
        <v>0.5</v>
      </c>
      <c r="E17" s="107">
        <f t="shared" si="10"/>
        <v>12.5</v>
      </c>
      <c r="F17" s="76">
        <f t="shared" si="10"/>
        <v>0</v>
      </c>
      <c r="G17" s="106">
        <f t="shared" si="10"/>
        <v>0.5</v>
      </c>
      <c r="H17" s="106">
        <f t="shared" si="10"/>
        <v>0</v>
      </c>
      <c r="I17" s="107">
        <f t="shared" si="10"/>
        <v>0.5</v>
      </c>
      <c r="J17" s="76">
        <f t="shared" si="10"/>
        <v>2</v>
      </c>
      <c r="K17" s="106">
        <f t="shared" si="10"/>
        <v>1</v>
      </c>
      <c r="L17" s="106">
        <f t="shared" si="10"/>
        <v>0</v>
      </c>
      <c r="M17" s="107">
        <f t="shared" si="10"/>
        <v>3</v>
      </c>
      <c r="N17" s="76">
        <f t="shared" si="10"/>
        <v>1.5</v>
      </c>
      <c r="O17" s="106">
        <f t="shared" si="10"/>
        <v>0.5</v>
      </c>
      <c r="P17" s="106">
        <f t="shared" si="10"/>
        <v>3.5</v>
      </c>
      <c r="Q17" s="107">
        <f t="shared" si="10"/>
        <v>5.5</v>
      </c>
      <c r="R17" s="77">
        <f t="shared" si="2"/>
        <v>21.5</v>
      </c>
    </row>
    <row r="18" spans="1:18" s="27" customFormat="1" x14ac:dyDescent="0.15">
      <c r="A18" s="60" t="s">
        <v>67</v>
      </c>
      <c r="B18" s="76">
        <f t="shared" ref="B18:Q18" si="11">(B59+B100)/2</f>
        <v>10</v>
      </c>
      <c r="C18" s="106">
        <f t="shared" si="11"/>
        <v>2.5</v>
      </c>
      <c r="D18" s="106">
        <f t="shared" si="11"/>
        <v>0</v>
      </c>
      <c r="E18" s="107">
        <f t="shared" si="11"/>
        <v>12.5</v>
      </c>
      <c r="F18" s="76">
        <f t="shared" si="11"/>
        <v>0</v>
      </c>
      <c r="G18" s="106">
        <f t="shared" si="11"/>
        <v>1.5</v>
      </c>
      <c r="H18" s="106">
        <f t="shared" si="11"/>
        <v>1</v>
      </c>
      <c r="I18" s="107">
        <f t="shared" si="11"/>
        <v>2.5</v>
      </c>
      <c r="J18" s="76">
        <f t="shared" si="11"/>
        <v>0</v>
      </c>
      <c r="K18" s="106">
        <f t="shared" si="11"/>
        <v>1</v>
      </c>
      <c r="L18" s="106">
        <f t="shared" si="11"/>
        <v>1</v>
      </c>
      <c r="M18" s="107">
        <f t="shared" si="11"/>
        <v>2</v>
      </c>
      <c r="N18" s="76">
        <f t="shared" si="11"/>
        <v>0</v>
      </c>
      <c r="O18" s="106">
        <f t="shared" si="11"/>
        <v>2.5</v>
      </c>
      <c r="P18" s="106">
        <f t="shared" si="11"/>
        <v>2.5</v>
      </c>
      <c r="Q18" s="107">
        <f t="shared" si="11"/>
        <v>5</v>
      </c>
      <c r="R18" s="77">
        <f t="shared" si="2"/>
        <v>22</v>
      </c>
    </row>
    <row r="19" spans="1:18" s="27" customFormat="1" x14ac:dyDescent="0.15">
      <c r="A19" s="60" t="s">
        <v>68</v>
      </c>
      <c r="B19" s="76">
        <f t="shared" ref="B19:Q19" si="12">(B60+B101)/2</f>
        <v>6</v>
      </c>
      <c r="C19" s="106">
        <f t="shared" si="12"/>
        <v>1.5</v>
      </c>
      <c r="D19" s="106">
        <f t="shared" si="12"/>
        <v>0</v>
      </c>
      <c r="E19" s="107">
        <f t="shared" si="12"/>
        <v>7.5</v>
      </c>
      <c r="F19" s="76">
        <f t="shared" si="12"/>
        <v>0</v>
      </c>
      <c r="G19" s="106">
        <f t="shared" si="12"/>
        <v>1</v>
      </c>
      <c r="H19" s="106">
        <f t="shared" si="12"/>
        <v>0</v>
      </c>
      <c r="I19" s="107">
        <f t="shared" si="12"/>
        <v>1</v>
      </c>
      <c r="J19" s="76">
        <f t="shared" si="12"/>
        <v>1</v>
      </c>
      <c r="K19" s="106">
        <f t="shared" si="12"/>
        <v>2.5</v>
      </c>
      <c r="L19" s="106">
        <f t="shared" si="12"/>
        <v>0</v>
      </c>
      <c r="M19" s="107">
        <f t="shared" si="12"/>
        <v>3.5</v>
      </c>
      <c r="N19" s="76">
        <f t="shared" si="12"/>
        <v>0.5</v>
      </c>
      <c r="O19" s="106">
        <f t="shared" si="12"/>
        <v>2.5</v>
      </c>
      <c r="P19" s="106">
        <f t="shared" si="12"/>
        <v>2</v>
      </c>
      <c r="Q19" s="107">
        <f t="shared" si="12"/>
        <v>5</v>
      </c>
      <c r="R19" s="77">
        <f t="shared" si="2"/>
        <v>17</v>
      </c>
    </row>
    <row r="20" spans="1:18" s="27" customFormat="1" x14ac:dyDescent="0.15">
      <c r="A20" s="60" t="s">
        <v>69</v>
      </c>
      <c r="B20" s="76">
        <f t="shared" ref="B20:Q20" si="13">(B61+B102)/2</f>
        <v>4</v>
      </c>
      <c r="C20" s="106">
        <f t="shared" si="13"/>
        <v>2</v>
      </c>
      <c r="D20" s="106">
        <f t="shared" si="13"/>
        <v>1</v>
      </c>
      <c r="E20" s="107">
        <f t="shared" si="13"/>
        <v>7</v>
      </c>
      <c r="F20" s="76">
        <f t="shared" si="13"/>
        <v>0.5</v>
      </c>
      <c r="G20" s="106">
        <f t="shared" si="13"/>
        <v>0</v>
      </c>
      <c r="H20" s="106">
        <f t="shared" si="13"/>
        <v>0</v>
      </c>
      <c r="I20" s="107">
        <f t="shared" si="13"/>
        <v>0.5</v>
      </c>
      <c r="J20" s="76">
        <f t="shared" si="13"/>
        <v>0</v>
      </c>
      <c r="K20" s="106">
        <f t="shared" si="13"/>
        <v>4</v>
      </c>
      <c r="L20" s="106">
        <f t="shared" si="13"/>
        <v>0.5</v>
      </c>
      <c r="M20" s="107">
        <f t="shared" si="13"/>
        <v>4.5</v>
      </c>
      <c r="N20" s="76">
        <f t="shared" si="13"/>
        <v>1.5</v>
      </c>
      <c r="O20" s="106">
        <f t="shared" si="13"/>
        <v>0.5</v>
      </c>
      <c r="P20" s="106">
        <f t="shared" si="13"/>
        <v>1.5</v>
      </c>
      <c r="Q20" s="107">
        <f t="shared" si="13"/>
        <v>3.5</v>
      </c>
      <c r="R20" s="77">
        <f t="shared" si="2"/>
        <v>15.5</v>
      </c>
    </row>
    <row r="21" spans="1:18" s="27" customFormat="1" x14ac:dyDescent="0.15">
      <c r="A21" s="60" t="s">
        <v>70</v>
      </c>
      <c r="B21" s="76">
        <f t="shared" ref="B21:Q21" si="14">(B62+B103)/2</f>
        <v>3</v>
      </c>
      <c r="C21" s="106">
        <f t="shared" si="14"/>
        <v>1</v>
      </c>
      <c r="D21" s="106">
        <f t="shared" si="14"/>
        <v>1</v>
      </c>
      <c r="E21" s="107">
        <f t="shared" si="14"/>
        <v>5</v>
      </c>
      <c r="F21" s="76">
        <f t="shared" si="14"/>
        <v>0.5</v>
      </c>
      <c r="G21" s="106">
        <f t="shared" si="14"/>
        <v>1</v>
      </c>
      <c r="H21" s="106">
        <f t="shared" si="14"/>
        <v>0.5</v>
      </c>
      <c r="I21" s="107">
        <f t="shared" si="14"/>
        <v>2</v>
      </c>
      <c r="J21" s="76">
        <f t="shared" si="14"/>
        <v>2</v>
      </c>
      <c r="K21" s="106">
        <f t="shared" si="14"/>
        <v>0.5</v>
      </c>
      <c r="L21" s="106">
        <f t="shared" si="14"/>
        <v>1</v>
      </c>
      <c r="M21" s="107">
        <f t="shared" si="14"/>
        <v>3.5</v>
      </c>
      <c r="N21" s="76">
        <f t="shared" si="14"/>
        <v>0.5</v>
      </c>
      <c r="O21" s="106">
        <f t="shared" si="14"/>
        <v>0</v>
      </c>
      <c r="P21" s="106">
        <f t="shared" si="14"/>
        <v>2.5</v>
      </c>
      <c r="Q21" s="107">
        <f t="shared" si="14"/>
        <v>3</v>
      </c>
      <c r="R21" s="77">
        <f t="shared" si="2"/>
        <v>13.5</v>
      </c>
    </row>
    <row r="22" spans="1:18" s="27" customFormat="1" x14ac:dyDescent="0.15">
      <c r="A22" s="61" t="s">
        <v>71</v>
      </c>
      <c r="B22" s="76">
        <f t="shared" ref="B22:Q22" si="15">(B63+B104)/2</f>
        <v>2</v>
      </c>
      <c r="C22" s="106">
        <f t="shared" si="15"/>
        <v>0.5</v>
      </c>
      <c r="D22" s="106">
        <f t="shared" si="15"/>
        <v>0.5</v>
      </c>
      <c r="E22" s="107">
        <f t="shared" si="15"/>
        <v>3</v>
      </c>
      <c r="F22" s="76">
        <f t="shared" si="15"/>
        <v>0</v>
      </c>
      <c r="G22" s="106">
        <f t="shared" si="15"/>
        <v>0.5</v>
      </c>
      <c r="H22" s="106">
        <f t="shared" si="15"/>
        <v>0</v>
      </c>
      <c r="I22" s="107">
        <f t="shared" si="15"/>
        <v>0.5</v>
      </c>
      <c r="J22" s="76">
        <f t="shared" si="15"/>
        <v>0</v>
      </c>
      <c r="K22" s="106">
        <f t="shared" si="15"/>
        <v>2</v>
      </c>
      <c r="L22" s="106">
        <f t="shared" si="15"/>
        <v>1</v>
      </c>
      <c r="M22" s="107">
        <f t="shared" si="15"/>
        <v>3</v>
      </c>
      <c r="N22" s="76">
        <f t="shared" si="15"/>
        <v>0</v>
      </c>
      <c r="O22" s="106">
        <f t="shared" si="15"/>
        <v>0</v>
      </c>
      <c r="P22" s="106">
        <f t="shared" si="15"/>
        <v>0.5</v>
      </c>
      <c r="Q22" s="107">
        <f t="shared" si="15"/>
        <v>0.5</v>
      </c>
      <c r="R22" s="77">
        <f t="shared" si="2"/>
        <v>7</v>
      </c>
    </row>
    <row r="23" spans="1:18" s="27" customFormat="1" ht="13.5" customHeight="1" thickBot="1" x14ac:dyDescent="0.2">
      <c r="A23" s="61" t="s">
        <v>72</v>
      </c>
      <c r="B23" s="140">
        <f t="shared" ref="B23:Q23" si="16">(B64+B105)/2</f>
        <v>1.5</v>
      </c>
      <c r="C23" s="141">
        <f t="shared" si="16"/>
        <v>1.5</v>
      </c>
      <c r="D23" s="141">
        <f t="shared" si="16"/>
        <v>0</v>
      </c>
      <c r="E23" s="142">
        <f t="shared" si="16"/>
        <v>3</v>
      </c>
      <c r="F23" s="140">
        <f t="shared" si="16"/>
        <v>1</v>
      </c>
      <c r="G23" s="141">
        <f t="shared" si="16"/>
        <v>1</v>
      </c>
      <c r="H23" s="141">
        <f t="shared" si="16"/>
        <v>0</v>
      </c>
      <c r="I23" s="142">
        <f t="shared" si="16"/>
        <v>2</v>
      </c>
      <c r="J23" s="140">
        <f t="shared" si="16"/>
        <v>1.5</v>
      </c>
      <c r="K23" s="141">
        <f t="shared" si="16"/>
        <v>3.5</v>
      </c>
      <c r="L23" s="141">
        <f t="shared" si="16"/>
        <v>0</v>
      </c>
      <c r="M23" s="142">
        <f t="shared" si="16"/>
        <v>5</v>
      </c>
      <c r="N23" s="140">
        <f t="shared" si="16"/>
        <v>0</v>
      </c>
      <c r="O23" s="141">
        <f t="shared" si="16"/>
        <v>0.5</v>
      </c>
      <c r="P23" s="141">
        <f t="shared" si="16"/>
        <v>3</v>
      </c>
      <c r="Q23" s="142">
        <f t="shared" si="16"/>
        <v>3.5</v>
      </c>
      <c r="R23" s="79">
        <f t="shared" si="2"/>
        <v>13.5</v>
      </c>
    </row>
    <row r="24" spans="1:18" s="27" customFormat="1" ht="14" thickBot="1" x14ac:dyDescent="0.2">
      <c r="A24" s="70"/>
      <c r="B24" s="148"/>
      <c r="C24" s="149"/>
      <c r="D24" s="149"/>
      <c r="E24" s="150"/>
      <c r="F24" s="80"/>
      <c r="G24" s="81"/>
      <c r="H24" s="81"/>
      <c r="I24" s="82"/>
      <c r="J24" s="80"/>
      <c r="K24" s="81"/>
      <c r="L24" s="81"/>
      <c r="M24" s="82"/>
      <c r="N24" s="80"/>
      <c r="O24" s="81"/>
      <c r="P24" s="81"/>
      <c r="Q24" s="82"/>
      <c r="R24" s="83"/>
    </row>
    <row r="25" spans="1:18" s="27" customFormat="1" x14ac:dyDescent="0.15">
      <c r="A25" s="69" t="s">
        <v>73</v>
      </c>
      <c r="B25" s="74">
        <f t="shared" ref="B25:B35" si="17">SUM(B8:B11)</f>
        <v>16.5</v>
      </c>
      <c r="C25" s="190">
        <f t="shared" ref="C25:Q25" si="18">SUM(C8:C11)</f>
        <v>10</v>
      </c>
      <c r="D25" s="190">
        <f t="shared" si="18"/>
        <v>2.5</v>
      </c>
      <c r="E25" s="191">
        <f t="shared" si="18"/>
        <v>29</v>
      </c>
      <c r="F25" s="74">
        <f t="shared" si="18"/>
        <v>1.5</v>
      </c>
      <c r="G25" s="190">
        <f t="shared" si="18"/>
        <v>5</v>
      </c>
      <c r="H25" s="190">
        <f t="shared" si="18"/>
        <v>0</v>
      </c>
      <c r="I25" s="191">
        <f t="shared" si="18"/>
        <v>6.5</v>
      </c>
      <c r="J25" s="74">
        <f t="shared" si="18"/>
        <v>0</v>
      </c>
      <c r="K25" s="190">
        <f t="shared" si="18"/>
        <v>12</v>
      </c>
      <c r="L25" s="190">
        <f t="shared" si="18"/>
        <v>1</v>
      </c>
      <c r="M25" s="191">
        <f t="shared" si="18"/>
        <v>13</v>
      </c>
      <c r="N25" s="74">
        <f t="shared" si="18"/>
        <v>5</v>
      </c>
      <c r="O25" s="190">
        <f t="shared" si="18"/>
        <v>5</v>
      </c>
      <c r="P25" s="190">
        <f t="shared" si="18"/>
        <v>12</v>
      </c>
      <c r="Q25" s="191">
        <f t="shared" si="18"/>
        <v>22</v>
      </c>
      <c r="R25" s="84">
        <f t="shared" si="2"/>
        <v>70.5</v>
      </c>
    </row>
    <row r="26" spans="1:18" s="27" customFormat="1" x14ac:dyDescent="0.15">
      <c r="A26" s="59" t="s">
        <v>76</v>
      </c>
      <c r="B26" s="76">
        <f t="shared" si="17"/>
        <v>23</v>
      </c>
      <c r="C26" s="106">
        <f t="shared" ref="C26:Q26" si="19">SUM(C9:C12)</f>
        <v>10.5</v>
      </c>
      <c r="D26" s="106">
        <f t="shared" si="19"/>
        <v>2</v>
      </c>
      <c r="E26" s="107">
        <f t="shared" si="19"/>
        <v>35.5</v>
      </c>
      <c r="F26" s="76">
        <f t="shared" si="19"/>
        <v>1</v>
      </c>
      <c r="G26" s="106">
        <f t="shared" si="19"/>
        <v>7</v>
      </c>
      <c r="H26" s="106">
        <f t="shared" si="19"/>
        <v>0.5</v>
      </c>
      <c r="I26" s="107">
        <f t="shared" si="19"/>
        <v>8.5</v>
      </c>
      <c r="J26" s="76">
        <f t="shared" si="19"/>
        <v>1</v>
      </c>
      <c r="K26" s="106">
        <f t="shared" si="19"/>
        <v>13.5</v>
      </c>
      <c r="L26" s="106">
        <f t="shared" si="19"/>
        <v>1</v>
      </c>
      <c r="M26" s="107">
        <f t="shared" si="19"/>
        <v>15.5</v>
      </c>
      <c r="N26" s="76">
        <f t="shared" si="19"/>
        <v>3</v>
      </c>
      <c r="O26" s="106">
        <f t="shared" si="19"/>
        <v>3.5</v>
      </c>
      <c r="P26" s="106">
        <f t="shared" si="19"/>
        <v>11.5</v>
      </c>
      <c r="Q26" s="107">
        <f t="shared" si="19"/>
        <v>18</v>
      </c>
      <c r="R26" s="77">
        <f t="shared" si="2"/>
        <v>77.5</v>
      </c>
    </row>
    <row r="27" spans="1:18" s="27" customFormat="1" x14ac:dyDescent="0.15">
      <c r="A27" s="59" t="s">
        <v>77</v>
      </c>
      <c r="B27" s="76">
        <f t="shared" si="17"/>
        <v>24.5</v>
      </c>
      <c r="C27" s="106">
        <f t="shared" ref="C27:Q27" si="20">SUM(C10:C13)</f>
        <v>9.5</v>
      </c>
      <c r="D27" s="106">
        <f t="shared" si="20"/>
        <v>2.5</v>
      </c>
      <c r="E27" s="107">
        <f t="shared" si="20"/>
        <v>36.5</v>
      </c>
      <c r="F27" s="76">
        <f t="shared" si="20"/>
        <v>1</v>
      </c>
      <c r="G27" s="106">
        <f t="shared" si="20"/>
        <v>6.5</v>
      </c>
      <c r="H27" s="106">
        <f t="shared" si="20"/>
        <v>0.5</v>
      </c>
      <c r="I27" s="107">
        <f t="shared" si="20"/>
        <v>8</v>
      </c>
      <c r="J27" s="76">
        <f t="shared" si="20"/>
        <v>2</v>
      </c>
      <c r="K27" s="106">
        <f t="shared" si="20"/>
        <v>11</v>
      </c>
      <c r="L27" s="106">
        <f t="shared" si="20"/>
        <v>3</v>
      </c>
      <c r="M27" s="107">
        <f t="shared" si="20"/>
        <v>16</v>
      </c>
      <c r="N27" s="76">
        <f t="shared" si="20"/>
        <v>2.5</v>
      </c>
      <c r="O27" s="106">
        <f t="shared" si="20"/>
        <v>5.5</v>
      </c>
      <c r="P27" s="106">
        <f t="shared" si="20"/>
        <v>12</v>
      </c>
      <c r="Q27" s="107">
        <f t="shared" si="20"/>
        <v>20</v>
      </c>
      <c r="R27" s="77">
        <f t="shared" si="2"/>
        <v>80.5</v>
      </c>
    </row>
    <row r="28" spans="1:18" s="27" customFormat="1" x14ac:dyDescent="0.15">
      <c r="A28" s="59" t="s">
        <v>78</v>
      </c>
      <c r="B28" s="76">
        <f t="shared" si="17"/>
        <v>26</v>
      </c>
      <c r="C28" s="106">
        <f t="shared" ref="C28:Q28" si="21">SUM(C11:C14)</f>
        <v>8.5</v>
      </c>
      <c r="D28" s="106">
        <f t="shared" si="21"/>
        <v>3</v>
      </c>
      <c r="E28" s="107">
        <f t="shared" si="21"/>
        <v>37.5</v>
      </c>
      <c r="F28" s="76">
        <f t="shared" si="21"/>
        <v>1</v>
      </c>
      <c r="G28" s="106">
        <f t="shared" si="21"/>
        <v>6.5</v>
      </c>
      <c r="H28" s="106">
        <f t="shared" si="21"/>
        <v>0.5</v>
      </c>
      <c r="I28" s="107">
        <f t="shared" si="21"/>
        <v>8</v>
      </c>
      <c r="J28" s="76">
        <f t="shared" si="21"/>
        <v>2</v>
      </c>
      <c r="K28" s="106">
        <f t="shared" si="21"/>
        <v>11</v>
      </c>
      <c r="L28" s="106">
        <f t="shared" si="21"/>
        <v>2.5</v>
      </c>
      <c r="M28" s="107">
        <f t="shared" si="21"/>
        <v>15.5</v>
      </c>
      <c r="N28" s="76">
        <f t="shared" si="21"/>
        <v>2</v>
      </c>
      <c r="O28" s="106">
        <f t="shared" si="21"/>
        <v>4.5</v>
      </c>
      <c r="P28" s="106">
        <f t="shared" si="21"/>
        <v>10.5</v>
      </c>
      <c r="Q28" s="107">
        <f t="shared" si="21"/>
        <v>17</v>
      </c>
      <c r="R28" s="77">
        <f t="shared" si="2"/>
        <v>78</v>
      </c>
    </row>
    <row r="29" spans="1:18" s="27" customFormat="1" x14ac:dyDescent="0.15">
      <c r="A29" s="59" t="s">
        <v>79</v>
      </c>
      <c r="B29" s="76">
        <f t="shared" si="17"/>
        <v>29.5</v>
      </c>
      <c r="C29" s="106">
        <f t="shared" ref="C29:Q29" si="22">SUM(C12:C15)</f>
        <v>8</v>
      </c>
      <c r="D29" s="106">
        <f t="shared" si="22"/>
        <v>1.5</v>
      </c>
      <c r="E29" s="107">
        <f t="shared" si="22"/>
        <v>39</v>
      </c>
      <c r="F29" s="76">
        <f t="shared" si="22"/>
        <v>0</v>
      </c>
      <c r="G29" s="106">
        <f t="shared" si="22"/>
        <v>6</v>
      </c>
      <c r="H29" s="106">
        <f t="shared" si="22"/>
        <v>0.5</v>
      </c>
      <c r="I29" s="107">
        <f t="shared" si="22"/>
        <v>6.5</v>
      </c>
      <c r="J29" s="76">
        <f t="shared" si="22"/>
        <v>2.5</v>
      </c>
      <c r="K29" s="106">
        <f t="shared" si="22"/>
        <v>12.5</v>
      </c>
      <c r="L29" s="106">
        <f t="shared" si="22"/>
        <v>2</v>
      </c>
      <c r="M29" s="107">
        <f t="shared" si="22"/>
        <v>17</v>
      </c>
      <c r="N29" s="76">
        <f t="shared" si="22"/>
        <v>2</v>
      </c>
      <c r="O29" s="106">
        <f t="shared" si="22"/>
        <v>3.5</v>
      </c>
      <c r="P29" s="106">
        <f t="shared" si="22"/>
        <v>10</v>
      </c>
      <c r="Q29" s="107">
        <f t="shared" si="22"/>
        <v>15.5</v>
      </c>
      <c r="R29" s="77">
        <f t="shared" si="2"/>
        <v>78</v>
      </c>
    </row>
    <row r="30" spans="1:18" s="27" customFormat="1" x14ac:dyDescent="0.15">
      <c r="A30" s="59" t="s">
        <v>80</v>
      </c>
      <c r="B30" s="76">
        <f t="shared" si="17"/>
        <v>23</v>
      </c>
      <c r="C30" s="106">
        <f t="shared" ref="C30:Q30" si="23">SUM(C13:C16)</f>
        <v>8</v>
      </c>
      <c r="D30" s="106">
        <f t="shared" si="23"/>
        <v>1</v>
      </c>
      <c r="E30" s="107">
        <f t="shared" si="23"/>
        <v>32</v>
      </c>
      <c r="F30" s="76">
        <f t="shared" si="23"/>
        <v>0</v>
      </c>
      <c r="G30" s="106">
        <f t="shared" si="23"/>
        <v>3.5</v>
      </c>
      <c r="H30" s="106">
        <f t="shared" si="23"/>
        <v>0.5</v>
      </c>
      <c r="I30" s="107">
        <f t="shared" si="23"/>
        <v>4</v>
      </c>
      <c r="J30" s="76">
        <f t="shared" si="23"/>
        <v>5.5</v>
      </c>
      <c r="K30" s="106">
        <f t="shared" si="23"/>
        <v>9.5</v>
      </c>
      <c r="L30" s="106">
        <f t="shared" si="23"/>
        <v>2</v>
      </c>
      <c r="M30" s="107">
        <f t="shared" si="23"/>
        <v>17</v>
      </c>
      <c r="N30" s="76">
        <f t="shared" si="23"/>
        <v>1</v>
      </c>
      <c r="O30" s="106">
        <f t="shared" si="23"/>
        <v>4.5</v>
      </c>
      <c r="P30" s="106">
        <f t="shared" si="23"/>
        <v>9.5</v>
      </c>
      <c r="Q30" s="107">
        <f t="shared" si="23"/>
        <v>15</v>
      </c>
      <c r="R30" s="77">
        <f t="shared" si="2"/>
        <v>68</v>
      </c>
    </row>
    <row r="31" spans="1:18" s="27" customFormat="1" x14ac:dyDescent="0.15">
      <c r="A31" s="59" t="s">
        <v>81</v>
      </c>
      <c r="B31" s="76">
        <f t="shared" si="17"/>
        <v>20</v>
      </c>
      <c r="C31" s="106">
        <f t="shared" ref="C31:Q31" si="24">SUM(C14:C17)</f>
        <v>13.5</v>
      </c>
      <c r="D31" s="106">
        <f t="shared" si="24"/>
        <v>1</v>
      </c>
      <c r="E31" s="107">
        <f t="shared" si="24"/>
        <v>34.5</v>
      </c>
      <c r="F31" s="76">
        <f t="shared" si="24"/>
        <v>0</v>
      </c>
      <c r="G31" s="106">
        <f t="shared" si="24"/>
        <v>3</v>
      </c>
      <c r="H31" s="106">
        <f t="shared" si="24"/>
        <v>0.5</v>
      </c>
      <c r="I31" s="107">
        <f t="shared" si="24"/>
        <v>3.5</v>
      </c>
      <c r="J31" s="76">
        <f t="shared" si="24"/>
        <v>6.5</v>
      </c>
      <c r="K31" s="106">
        <f t="shared" si="24"/>
        <v>8.5</v>
      </c>
      <c r="L31" s="106">
        <f t="shared" si="24"/>
        <v>0</v>
      </c>
      <c r="M31" s="107">
        <f t="shared" si="24"/>
        <v>15</v>
      </c>
      <c r="N31" s="76">
        <f t="shared" si="24"/>
        <v>2.5</v>
      </c>
      <c r="O31" s="106">
        <f t="shared" si="24"/>
        <v>3</v>
      </c>
      <c r="P31" s="106">
        <f t="shared" si="24"/>
        <v>11.5</v>
      </c>
      <c r="Q31" s="107">
        <f t="shared" si="24"/>
        <v>17</v>
      </c>
      <c r="R31" s="77">
        <f t="shared" si="2"/>
        <v>70</v>
      </c>
    </row>
    <row r="32" spans="1:18" s="27" customFormat="1" x14ac:dyDescent="0.15">
      <c r="A32" s="59" t="s">
        <v>82</v>
      </c>
      <c r="B32" s="76">
        <f t="shared" si="17"/>
        <v>24</v>
      </c>
      <c r="C32" s="106">
        <f t="shared" ref="C32:Q32" si="25">SUM(C15:C18)</f>
        <v>12.5</v>
      </c>
      <c r="D32" s="106">
        <f t="shared" si="25"/>
        <v>0.5</v>
      </c>
      <c r="E32" s="107">
        <f t="shared" si="25"/>
        <v>37</v>
      </c>
      <c r="F32" s="76">
        <f t="shared" si="25"/>
        <v>0</v>
      </c>
      <c r="G32" s="106">
        <f t="shared" si="25"/>
        <v>4</v>
      </c>
      <c r="H32" s="106">
        <f t="shared" si="25"/>
        <v>1.5</v>
      </c>
      <c r="I32" s="107">
        <f t="shared" si="25"/>
        <v>5.5</v>
      </c>
      <c r="J32" s="76">
        <f t="shared" si="25"/>
        <v>6.5</v>
      </c>
      <c r="K32" s="106">
        <f t="shared" si="25"/>
        <v>7.5</v>
      </c>
      <c r="L32" s="106">
        <f t="shared" si="25"/>
        <v>1</v>
      </c>
      <c r="M32" s="107">
        <f t="shared" si="25"/>
        <v>15</v>
      </c>
      <c r="N32" s="76">
        <f t="shared" si="25"/>
        <v>1.5</v>
      </c>
      <c r="O32" s="106">
        <f t="shared" si="25"/>
        <v>5.5</v>
      </c>
      <c r="P32" s="106">
        <f t="shared" si="25"/>
        <v>12.5</v>
      </c>
      <c r="Q32" s="107">
        <f t="shared" si="25"/>
        <v>19.5</v>
      </c>
      <c r="R32" s="77">
        <f t="shared" si="2"/>
        <v>77</v>
      </c>
    </row>
    <row r="33" spans="1:19" s="27" customFormat="1" x14ac:dyDescent="0.15">
      <c r="A33" s="60" t="s">
        <v>74</v>
      </c>
      <c r="B33" s="76">
        <f t="shared" si="17"/>
        <v>25</v>
      </c>
      <c r="C33" s="106">
        <f t="shared" ref="C33:Q33" si="26">SUM(C16:C19)</f>
        <v>13</v>
      </c>
      <c r="D33" s="106">
        <f t="shared" si="26"/>
        <v>0.5</v>
      </c>
      <c r="E33" s="107">
        <f t="shared" si="26"/>
        <v>38.5</v>
      </c>
      <c r="F33" s="76">
        <f t="shared" si="26"/>
        <v>0</v>
      </c>
      <c r="G33" s="106">
        <f t="shared" si="26"/>
        <v>4</v>
      </c>
      <c r="H33" s="106">
        <f t="shared" si="26"/>
        <v>1.5</v>
      </c>
      <c r="I33" s="107">
        <f t="shared" si="26"/>
        <v>5.5</v>
      </c>
      <c r="J33" s="76">
        <f t="shared" si="26"/>
        <v>7</v>
      </c>
      <c r="K33" s="106">
        <f t="shared" si="26"/>
        <v>5</v>
      </c>
      <c r="L33" s="106">
        <f t="shared" si="26"/>
        <v>1</v>
      </c>
      <c r="M33" s="107">
        <f t="shared" si="26"/>
        <v>13</v>
      </c>
      <c r="N33" s="76">
        <f t="shared" si="26"/>
        <v>2</v>
      </c>
      <c r="O33" s="106">
        <f t="shared" si="26"/>
        <v>7.5</v>
      </c>
      <c r="P33" s="106">
        <f t="shared" si="26"/>
        <v>9.5</v>
      </c>
      <c r="Q33" s="107">
        <f t="shared" si="26"/>
        <v>19</v>
      </c>
      <c r="R33" s="77">
        <f t="shared" si="2"/>
        <v>76</v>
      </c>
    </row>
    <row r="34" spans="1:19" s="27" customFormat="1" x14ac:dyDescent="0.15">
      <c r="A34" s="60" t="s">
        <v>83</v>
      </c>
      <c r="B34" s="76">
        <f t="shared" si="17"/>
        <v>24.5</v>
      </c>
      <c r="C34" s="106">
        <f t="shared" ref="C34:Q34" si="27">SUM(C17:C20)</f>
        <v>13.5</v>
      </c>
      <c r="D34" s="106">
        <f t="shared" si="27"/>
        <v>1.5</v>
      </c>
      <c r="E34" s="107">
        <f t="shared" si="27"/>
        <v>39.5</v>
      </c>
      <c r="F34" s="76">
        <f t="shared" si="27"/>
        <v>0.5</v>
      </c>
      <c r="G34" s="106">
        <f t="shared" si="27"/>
        <v>3</v>
      </c>
      <c r="H34" s="106">
        <f t="shared" si="27"/>
        <v>1</v>
      </c>
      <c r="I34" s="107">
        <f t="shared" si="27"/>
        <v>4.5</v>
      </c>
      <c r="J34" s="76">
        <f t="shared" si="27"/>
        <v>3</v>
      </c>
      <c r="K34" s="106">
        <f t="shared" si="27"/>
        <v>8.5</v>
      </c>
      <c r="L34" s="106">
        <f t="shared" si="27"/>
        <v>1.5</v>
      </c>
      <c r="M34" s="107">
        <f t="shared" si="27"/>
        <v>13</v>
      </c>
      <c r="N34" s="76">
        <f t="shared" si="27"/>
        <v>3.5</v>
      </c>
      <c r="O34" s="106">
        <f t="shared" si="27"/>
        <v>6</v>
      </c>
      <c r="P34" s="106">
        <f t="shared" si="27"/>
        <v>9.5</v>
      </c>
      <c r="Q34" s="107">
        <f t="shared" si="27"/>
        <v>19</v>
      </c>
      <c r="R34" s="77">
        <f t="shared" si="2"/>
        <v>76</v>
      </c>
    </row>
    <row r="35" spans="1:19" s="27" customFormat="1" x14ac:dyDescent="0.15">
      <c r="A35" s="60" t="s">
        <v>84</v>
      </c>
      <c r="B35" s="76">
        <f t="shared" si="17"/>
        <v>23</v>
      </c>
      <c r="C35" s="106">
        <f t="shared" ref="C35:Q35" si="28">SUM(C18:C21)</f>
        <v>7</v>
      </c>
      <c r="D35" s="106">
        <f t="shared" si="28"/>
        <v>2</v>
      </c>
      <c r="E35" s="107">
        <f t="shared" si="28"/>
        <v>32</v>
      </c>
      <c r="F35" s="76">
        <f t="shared" si="28"/>
        <v>1</v>
      </c>
      <c r="G35" s="106">
        <f t="shared" si="28"/>
        <v>3.5</v>
      </c>
      <c r="H35" s="106">
        <f t="shared" si="28"/>
        <v>1.5</v>
      </c>
      <c r="I35" s="107">
        <f t="shared" si="28"/>
        <v>6</v>
      </c>
      <c r="J35" s="76">
        <f t="shared" si="28"/>
        <v>3</v>
      </c>
      <c r="K35" s="106">
        <f t="shared" si="28"/>
        <v>8</v>
      </c>
      <c r="L35" s="106">
        <f t="shared" si="28"/>
        <v>2.5</v>
      </c>
      <c r="M35" s="107">
        <f t="shared" si="28"/>
        <v>13.5</v>
      </c>
      <c r="N35" s="76">
        <f t="shared" si="28"/>
        <v>2.5</v>
      </c>
      <c r="O35" s="106">
        <f t="shared" si="28"/>
        <v>5.5</v>
      </c>
      <c r="P35" s="106">
        <f t="shared" si="28"/>
        <v>8.5</v>
      </c>
      <c r="Q35" s="107">
        <f t="shared" si="28"/>
        <v>16.5</v>
      </c>
      <c r="R35" s="77">
        <f t="shared" si="2"/>
        <v>68</v>
      </c>
    </row>
    <row r="36" spans="1:19" s="27" customFormat="1" x14ac:dyDescent="0.15">
      <c r="A36" s="60" t="s">
        <v>85</v>
      </c>
      <c r="B36" s="76">
        <f t="shared" ref="B36:Q36" si="29">SUM(B19:B22)</f>
        <v>15</v>
      </c>
      <c r="C36" s="106">
        <f t="shared" si="29"/>
        <v>5</v>
      </c>
      <c r="D36" s="106">
        <f t="shared" si="29"/>
        <v>2.5</v>
      </c>
      <c r="E36" s="107">
        <f t="shared" si="29"/>
        <v>22.5</v>
      </c>
      <c r="F36" s="76">
        <f t="shared" si="29"/>
        <v>1</v>
      </c>
      <c r="G36" s="106">
        <f t="shared" si="29"/>
        <v>2.5</v>
      </c>
      <c r="H36" s="106">
        <f t="shared" si="29"/>
        <v>0.5</v>
      </c>
      <c r="I36" s="107">
        <f t="shared" si="29"/>
        <v>4</v>
      </c>
      <c r="J36" s="76">
        <f t="shared" si="29"/>
        <v>3</v>
      </c>
      <c r="K36" s="106">
        <f t="shared" si="29"/>
        <v>9</v>
      </c>
      <c r="L36" s="106">
        <f t="shared" si="29"/>
        <v>2.5</v>
      </c>
      <c r="M36" s="107">
        <f t="shared" si="29"/>
        <v>14.5</v>
      </c>
      <c r="N36" s="76">
        <f t="shared" si="29"/>
        <v>2.5</v>
      </c>
      <c r="O36" s="106">
        <f t="shared" si="29"/>
        <v>3</v>
      </c>
      <c r="P36" s="106">
        <f t="shared" si="29"/>
        <v>6.5</v>
      </c>
      <c r="Q36" s="107">
        <f t="shared" si="29"/>
        <v>12</v>
      </c>
      <c r="R36" s="77">
        <f t="shared" si="2"/>
        <v>53</v>
      </c>
    </row>
    <row r="37" spans="1:19" s="27" customFormat="1" ht="14" thickBot="1" x14ac:dyDescent="0.2">
      <c r="A37" s="61" t="s">
        <v>75</v>
      </c>
      <c r="B37" s="140">
        <f t="shared" ref="B37:Q37" si="30">SUM(B20:B23)</f>
        <v>10.5</v>
      </c>
      <c r="C37" s="141">
        <f t="shared" si="30"/>
        <v>5</v>
      </c>
      <c r="D37" s="141">
        <f t="shared" si="30"/>
        <v>2.5</v>
      </c>
      <c r="E37" s="142">
        <f t="shared" si="30"/>
        <v>18</v>
      </c>
      <c r="F37" s="140">
        <f t="shared" si="30"/>
        <v>2</v>
      </c>
      <c r="G37" s="141">
        <f t="shared" si="30"/>
        <v>2.5</v>
      </c>
      <c r="H37" s="141">
        <f t="shared" si="30"/>
        <v>0.5</v>
      </c>
      <c r="I37" s="142">
        <f t="shared" si="30"/>
        <v>5</v>
      </c>
      <c r="J37" s="140">
        <f t="shared" si="30"/>
        <v>3.5</v>
      </c>
      <c r="K37" s="141">
        <f t="shared" si="30"/>
        <v>10</v>
      </c>
      <c r="L37" s="141">
        <f t="shared" si="30"/>
        <v>2.5</v>
      </c>
      <c r="M37" s="142">
        <f t="shared" si="30"/>
        <v>16</v>
      </c>
      <c r="N37" s="140">
        <f t="shared" si="30"/>
        <v>2</v>
      </c>
      <c r="O37" s="141">
        <f t="shared" si="30"/>
        <v>1</v>
      </c>
      <c r="P37" s="141">
        <f t="shared" si="30"/>
        <v>7.5</v>
      </c>
      <c r="Q37" s="142">
        <f t="shared" si="30"/>
        <v>10.5</v>
      </c>
      <c r="R37" s="77">
        <f t="shared" si="2"/>
        <v>49.5</v>
      </c>
    </row>
    <row r="38" spans="1:19" x14ac:dyDescent="0.15">
      <c r="A38" s="52"/>
      <c r="B38" s="195"/>
      <c r="C38" s="196"/>
      <c r="D38" s="196"/>
      <c r="E38" s="197"/>
      <c r="F38" s="195"/>
      <c r="G38" s="196"/>
      <c r="H38" s="196"/>
      <c r="I38" s="197"/>
      <c r="J38" s="195"/>
      <c r="K38" s="196"/>
      <c r="L38" s="196"/>
      <c r="M38" s="197"/>
      <c r="N38" s="195"/>
      <c r="O38" s="196"/>
      <c r="P38" s="196"/>
      <c r="Q38" s="197"/>
      <c r="R38" s="203"/>
    </row>
    <row r="39" spans="1:19" x14ac:dyDescent="0.15">
      <c r="A39" s="51" t="s">
        <v>88</v>
      </c>
      <c r="B39" s="202">
        <f t="shared" ref="B39:Q39" si="31">SUM(B8:B23)</f>
        <v>81.5</v>
      </c>
      <c r="C39" s="194">
        <f t="shared" si="31"/>
        <v>36</v>
      </c>
      <c r="D39" s="194">
        <f t="shared" si="31"/>
        <v>7</v>
      </c>
      <c r="E39" s="198">
        <f t="shared" si="31"/>
        <v>124.5</v>
      </c>
      <c r="F39" s="202">
        <f t="shared" si="31"/>
        <v>3.5</v>
      </c>
      <c r="G39" s="194">
        <f t="shared" si="31"/>
        <v>17.5</v>
      </c>
      <c r="H39" s="194">
        <f t="shared" si="31"/>
        <v>2.5</v>
      </c>
      <c r="I39" s="198">
        <f t="shared" si="31"/>
        <v>23.5</v>
      </c>
      <c r="J39" s="202">
        <f t="shared" si="31"/>
        <v>13</v>
      </c>
      <c r="K39" s="194">
        <f t="shared" si="31"/>
        <v>39.5</v>
      </c>
      <c r="L39" s="194">
        <f t="shared" si="31"/>
        <v>6.5</v>
      </c>
      <c r="M39" s="198">
        <f t="shared" si="31"/>
        <v>59</v>
      </c>
      <c r="N39" s="202">
        <f t="shared" si="31"/>
        <v>11</v>
      </c>
      <c r="O39" s="194">
        <f t="shared" si="31"/>
        <v>17</v>
      </c>
      <c r="P39" s="194">
        <f t="shared" si="31"/>
        <v>39</v>
      </c>
      <c r="Q39" s="198">
        <f t="shared" si="31"/>
        <v>67</v>
      </c>
      <c r="R39" s="204">
        <f t="shared" si="2"/>
        <v>274</v>
      </c>
      <c r="S39" s="44"/>
    </row>
    <row r="40" spans="1:19" x14ac:dyDescent="0.15">
      <c r="A40" s="51" t="s">
        <v>10</v>
      </c>
      <c r="B40" s="202">
        <f t="shared" ref="B40:R40" si="32">MAX(B25:B37)</f>
        <v>29.5</v>
      </c>
      <c r="C40" s="194">
        <f t="shared" si="32"/>
        <v>13.5</v>
      </c>
      <c r="D40" s="194">
        <f t="shared" si="32"/>
        <v>3</v>
      </c>
      <c r="E40" s="198">
        <f t="shared" si="32"/>
        <v>39.5</v>
      </c>
      <c r="F40" s="202">
        <f t="shared" si="32"/>
        <v>2</v>
      </c>
      <c r="G40" s="194">
        <f t="shared" si="32"/>
        <v>7</v>
      </c>
      <c r="H40" s="194">
        <f t="shared" si="32"/>
        <v>1.5</v>
      </c>
      <c r="I40" s="198">
        <f t="shared" si="32"/>
        <v>8.5</v>
      </c>
      <c r="J40" s="202">
        <f t="shared" si="32"/>
        <v>7</v>
      </c>
      <c r="K40" s="194">
        <f t="shared" si="32"/>
        <v>13.5</v>
      </c>
      <c r="L40" s="194">
        <f t="shared" si="32"/>
        <v>3</v>
      </c>
      <c r="M40" s="198">
        <f t="shared" si="32"/>
        <v>17</v>
      </c>
      <c r="N40" s="202">
        <f t="shared" si="32"/>
        <v>5</v>
      </c>
      <c r="O40" s="194">
        <f t="shared" si="32"/>
        <v>7.5</v>
      </c>
      <c r="P40" s="194">
        <f t="shared" si="32"/>
        <v>12.5</v>
      </c>
      <c r="Q40" s="198">
        <f t="shared" si="32"/>
        <v>22</v>
      </c>
      <c r="R40" s="204">
        <f t="shared" si="32"/>
        <v>80.5</v>
      </c>
    </row>
    <row r="41" spans="1:19" x14ac:dyDescent="0.15">
      <c r="A41" s="51" t="s">
        <v>11</v>
      </c>
      <c r="B41" s="202">
        <f t="shared" ref="B41:Q41" si="33">SUM(B8:B23)/4</f>
        <v>20.375</v>
      </c>
      <c r="C41" s="194">
        <f t="shared" si="33"/>
        <v>9</v>
      </c>
      <c r="D41" s="194">
        <f t="shared" si="33"/>
        <v>1.75</v>
      </c>
      <c r="E41" s="198">
        <f t="shared" si="33"/>
        <v>31.125</v>
      </c>
      <c r="F41" s="202">
        <f t="shared" si="33"/>
        <v>0.875</v>
      </c>
      <c r="G41" s="194">
        <f t="shared" si="33"/>
        <v>4.375</v>
      </c>
      <c r="H41" s="194">
        <f t="shared" si="33"/>
        <v>0.625</v>
      </c>
      <c r="I41" s="198">
        <f t="shared" si="33"/>
        <v>5.875</v>
      </c>
      <c r="J41" s="202">
        <f t="shared" si="33"/>
        <v>3.25</v>
      </c>
      <c r="K41" s="194">
        <f t="shared" si="33"/>
        <v>9.875</v>
      </c>
      <c r="L41" s="194">
        <f t="shared" si="33"/>
        <v>1.625</v>
      </c>
      <c r="M41" s="198">
        <f t="shared" si="33"/>
        <v>14.75</v>
      </c>
      <c r="N41" s="202">
        <f t="shared" si="33"/>
        <v>2.75</v>
      </c>
      <c r="O41" s="194">
        <f t="shared" si="33"/>
        <v>4.25</v>
      </c>
      <c r="P41" s="194">
        <f t="shared" si="33"/>
        <v>9.75</v>
      </c>
      <c r="Q41" s="198">
        <f t="shared" si="33"/>
        <v>16.75</v>
      </c>
      <c r="R41" s="204">
        <f>E41+I41+M41+Q41</f>
        <v>68.5</v>
      </c>
    </row>
    <row r="42" spans="1:19" ht="14" thickBot="1" x14ac:dyDescent="0.2">
      <c r="A42" s="53"/>
      <c r="B42" s="199"/>
      <c r="C42" s="200"/>
      <c r="D42" s="200"/>
      <c r="E42" s="201"/>
      <c r="F42" s="199"/>
      <c r="G42" s="200"/>
      <c r="H42" s="200"/>
      <c r="I42" s="201"/>
      <c r="J42" s="199"/>
      <c r="K42" s="200"/>
      <c r="L42" s="200"/>
      <c r="M42" s="201"/>
      <c r="N42" s="199"/>
      <c r="O42" s="200"/>
      <c r="P42" s="200"/>
      <c r="Q42" s="201"/>
      <c r="R42" s="205"/>
    </row>
    <row r="43" spans="1:19" x14ac:dyDescent="0.15">
      <c r="A43" s="54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96"/>
    </row>
    <row r="44" spans="1:19" ht="14" thickBot="1" x14ac:dyDescent="0.2">
      <c r="A44" s="28"/>
      <c r="B44" s="97" t="s">
        <v>99</v>
      </c>
      <c r="C44" s="96"/>
      <c r="D44" s="98"/>
      <c r="E44" s="96"/>
      <c r="F44" s="96"/>
      <c r="G44" s="96"/>
      <c r="H44" s="97" t="s">
        <v>95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</row>
    <row r="45" spans="1:19" x14ac:dyDescent="0.15">
      <c r="A45" s="56"/>
      <c r="B45" s="99" t="s">
        <v>2</v>
      </c>
      <c r="C45" s="100"/>
      <c r="D45" s="100"/>
      <c r="E45" s="101"/>
      <c r="F45" s="102" t="s">
        <v>3</v>
      </c>
      <c r="G45" s="103"/>
      <c r="H45" s="103"/>
      <c r="I45" s="104"/>
      <c r="J45" s="102" t="s">
        <v>4</v>
      </c>
      <c r="K45" s="103"/>
      <c r="L45" s="103"/>
      <c r="M45" s="104"/>
      <c r="N45" s="102" t="s">
        <v>5</v>
      </c>
      <c r="O45" s="103"/>
      <c r="P45" s="103"/>
      <c r="Q45" s="104"/>
      <c r="R45" s="104" t="s">
        <v>35</v>
      </c>
    </row>
    <row r="46" spans="1:19" s="27" customFormat="1" ht="14" thickBot="1" x14ac:dyDescent="0.2">
      <c r="A46" s="57"/>
      <c r="B46" s="76"/>
      <c r="C46" s="105" t="str">
        <f>C5</f>
        <v>Evans Bay (N)</v>
      </c>
      <c r="D46" s="106"/>
      <c r="E46" s="107"/>
      <c r="F46" s="108"/>
      <c r="G46" s="109" t="str">
        <f>G5</f>
        <v>Wellington</v>
      </c>
      <c r="H46" s="110"/>
      <c r="I46" s="111"/>
      <c r="J46" s="108"/>
      <c r="K46" s="109" t="str">
        <f>K5</f>
        <v>Evans Bay (S)</v>
      </c>
      <c r="L46" s="110"/>
      <c r="M46" s="111"/>
      <c r="N46" s="108"/>
      <c r="O46" s="109" t="str">
        <f>O5</f>
        <v>Cobham</v>
      </c>
      <c r="P46" s="110"/>
      <c r="Q46" s="111"/>
      <c r="R46" s="112"/>
    </row>
    <row r="47" spans="1:19" s="48" customFormat="1" ht="11" x14ac:dyDescent="0.15">
      <c r="A47" s="58"/>
      <c r="B47" s="113" t="s">
        <v>6</v>
      </c>
      <c r="C47" s="114" t="s">
        <v>7</v>
      </c>
      <c r="D47" s="114" t="s">
        <v>8</v>
      </c>
      <c r="E47" s="115" t="s">
        <v>9</v>
      </c>
      <c r="F47" s="116" t="s">
        <v>6</v>
      </c>
      <c r="G47" s="117" t="s">
        <v>7</v>
      </c>
      <c r="H47" s="117" t="s">
        <v>8</v>
      </c>
      <c r="I47" s="118" t="s">
        <v>9</v>
      </c>
      <c r="J47" s="116" t="s">
        <v>6</v>
      </c>
      <c r="K47" s="117" t="s">
        <v>7</v>
      </c>
      <c r="L47" s="117" t="s">
        <v>8</v>
      </c>
      <c r="M47" s="118" t="s">
        <v>9</v>
      </c>
      <c r="N47" s="116" t="s">
        <v>6</v>
      </c>
      <c r="O47" s="117" t="s">
        <v>7</v>
      </c>
      <c r="P47" s="117" t="s">
        <v>8</v>
      </c>
      <c r="Q47" s="118" t="s">
        <v>9</v>
      </c>
      <c r="R47" s="119"/>
    </row>
    <row r="48" spans="1:19" s="27" customFormat="1" x14ac:dyDescent="0.15">
      <c r="A48" s="57"/>
      <c r="B48" s="120"/>
      <c r="C48" s="121"/>
      <c r="D48" s="121"/>
      <c r="E48" s="122"/>
      <c r="F48" s="123"/>
      <c r="G48" s="124"/>
      <c r="H48" s="124"/>
      <c r="I48" s="125"/>
      <c r="J48" s="123"/>
      <c r="K48" s="124"/>
      <c r="L48" s="124"/>
      <c r="M48" s="125"/>
      <c r="N48" s="123"/>
      <c r="O48" s="124"/>
      <c r="P48" s="124"/>
      <c r="Q48" s="126"/>
      <c r="R48" s="112"/>
    </row>
    <row r="49" spans="1:26" s="27" customFormat="1" x14ac:dyDescent="0.15">
      <c r="A49" s="59" t="s">
        <v>60</v>
      </c>
      <c r="B49" s="76">
        <v>3</v>
      </c>
      <c r="C49" s="106">
        <v>1</v>
      </c>
      <c r="D49" s="106">
        <v>1</v>
      </c>
      <c r="E49" s="107">
        <f t="shared" ref="E49:E64" si="34">SUM(B49:D49)</f>
        <v>5</v>
      </c>
      <c r="F49" s="76">
        <v>1</v>
      </c>
      <c r="G49" s="106">
        <v>1</v>
      </c>
      <c r="H49" s="106"/>
      <c r="I49" s="107">
        <f t="shared" ref="I49:I64" si="35">SUM(F49:H49)</f>
        <v>2</v>
      </c>
      <c r="J49" s="76"/>
      <c r="K49" s="106">
        <v>3</v>
      </c>
      <c r="L49" s="106"/>
      <c r="M49" s="107">
        <f t="shared" ref="M49:M64" si="36">SUM(J49:L49)</f>
        <v>3</v>
      </c>
      <c r="N49" s="76">
        <v>6</v>
      </c>
      <c r="O49" s="106"/>
      <c r="P49" s="106">
        <v>3</v>
      </c>
      <c r="Q49" s="107">
        <f t="shared" ref="Q49:Q64" si="37">SUM(N49:P49)</f>
        <v>9</v>
      </c>
      <c r="R49" s="127">
        <f>E49+I49+M49+Q49</f>
        <v>19</v>
      </c>
      <c r="S49" s="209" t="s">
        <v>96</v>
      </c>
      <c r="T49" s="210"/>
      <c r="U49" s="210"/>
      <c r="V49" s="210"/>
      <c r="W49" s="210"/>
      <c r="X49" s="210"/>
      <c r="Y49" s="210"/>
      <c r="Z49" s="30"/>
    </row>
    <row r="50" spans="1:26" s="27" customFormat="1" x14ac:dyDescent="0.15">
      <c r="A50" s="59" t="s">
        <v>43</v>
      </c>
      <c r="B50" s="76">
        <v>7</v>
      </c>
      <c r="C50" s="106">
        <v>5</v>
      </c>
      <c r="D50" s="106"/>
      <c r="E50" s="107">
        <f t="shared" si="34"/>
        <v>12</v>
      </c>
      <c r="F50" s="76"/>
      <c r="G50" s="106"/>
      <c r="H50" s="106"/>
      <c r="I50" s="107">
        <f t="shared" si="35"/>
        <v>0</v>
      </c>
      <c r="J50" s="76"/>
      <c r="K50" s="106">
        <v>1</v>
      </c>
      <c r="L50" s="106"/>
      <c r="M50" s="107">
        <f t="shared" si="36"/>
        <v>1</v>
      </c>
      <c r="N50" s="76">
        <v>1</v>
      </c>
      <c r="O50" s="106"/>
      <c r="P50" s="106"/>
      <c r="Q50" s="107">
        <f t="shared" si="37"/>
        <v>1</v>
      </c>
      <c r="R50" s="127">
        <f t="shared" ref="R50:R64" si="38">E50+I50+M50+Q50</f>
        <v>14</v>
      </c>
      <c r="T50" s="30"/>
      <c r="U50" s="30"/>
      <c r="V50" s="30"/>
      <c r="W50" s="30"/>
      <c r="X50" s="30"/>
      <c r="Y50" s="30"/>
      <c r="Z50" s="30"/>
    </row>
    <row r="51" spans="1:26" s="27" customFormat="1" x14ac:dyDescent="0.15">
      <c r="A51" s="59" t="s">
        <v>44</v>
      </c>
      <c r="B51" s="76">
        <v>5</v>
      </c>
      <c r="C51" s="106">
        <v>3</v>
      </c>
      <c r="D51" s="106"/>
      <c r="E51" s="107">
        <f t="shared" si="34"/>
        <v>8</v>
      </c>
      <c r="F51" s="76"/>
      <c r="G51" s="106"/>
      <c r="H51" s="106"/>
      <c r="I51" s="107">
        <f t="shared" si="35"/>
        <v>0</v>
      </c>
      <c r="J51" s="76"/>
      <c r="K51" s="106">
        <v>3</v>
      </c>
      <c r="L51" s="106"/>
      <c r="M51" s="107">
        <f t="shared" si="36"/>
        <v>3</v>
      </c>
      <c r="N51" s="76"/>
      <c r="O51" s="106">
        <v>1</v>
      </c>
      <c r="P51" s="106">
        <v>1</v>
      </c>
      <c r="Q51" s="107">
        <f t="shared" si="37"/>
        <v>2</v>
      </c>
      <c r="R51" s="127">
        <f t="shared" si="38"/>
        <v>13</v>
      </c>
      <c r="T51" s="30"/>
      <c r="U51" s="30"/>
      <c r="V51" s="30"/>
      <c r="W51" s="30"/>
      <c r="X51" s="30"/>
      <c r="Y51" s="30"/>
      <c r="Z51" s="30"/>
    </row>
    <row r="52" spans="1:26" s="27" customFormat="1" x14ac:dyDescent="0.15">
      <c r="A52" s="59" t="s">
        <v>45</v>
      </c>
      <c r="B52" s="76">
        <v>1</v>
      </c>
      <c r="C52" s="106">
        <v>2</v>
      </c>
      <c r="D52" s="106"/>
      <c r="E52" s="107">
        <f t="shared" si="34"/>
        <v>3</v>
      </c>
      <c r="F52" s="76"/>
      <c r="G52" s="106">
        <v>1</v>
      </c>
      <c r="H52" s="106"/>
      <c r="I52" s="107">
        <f t="shared" si="35"/>
        <v>1</v>
      </c>
      <c r="J52" s="76"/>
      <c r="K52" s="106">
        <v>2</v>
      </c>
      <c r="L52" s="106">
        <v>1</v>
      </c>
      <c r="M52" s="107">
        <f t="shared" si="36"/>
        <v>3</v>
      </c>
      <c r="N52" s="76"/>
      <c r="O52" s="106"/>
      <c r="P52" s="106">
        <v>11</v>
      </c>
      <c r="Q52" s="107">
        <f t="shared" si="37"/>
        <v>11</v>
      </c>
      <c r="R52" s="127">
        <f t="shared" si="38"/>
        <v>18</v>
      </c>
      <c r="T52" s="30"/>
      <c r="U52" s="30"/>
      <c r="V52" s="30"/>
      <c r="W52" s="30"/>
      <c r="X52" s="30"/>
      <c r="Y52" s="30"/>
      <c r="Z52" s="30"/>
    </row>
    <row r="53" spans="1:26" s="27" customFormat="1" x14ac:dyDescent="0.15">
      <c r="A53" s="59" t="s">
        <v>61</v>
      </c>
      <c r="B53" s="76">
        <v>13</v>
      </c>
      <c r="C53" s="106">
        <v>1</v>
      </c>
      <c r="D53" s="106">
        <v>1</v>
      </c>
      <c r="E53" s="107">
        <f t="shared" si="34"/>
        <v>15</v>
      </c>
      <c r="F53" s="76"/>
      <c r="G53" s="106">
        <v>7</v>
      </c>
      <c r="H53" s="106"/>
      <c r="I53" s="107">
        <f t="shared" si="35"/>
        <v>7</v>
      </c>
      <c r="J53" s="76">
        <v>2</v>
      </c>
      <c r="K53" s="106">
        <v>6</v>
      </c>
      <c r="L53" s="106"/>
      <c r="M53" s="107">
        <f t="shared" si="36"/>
        <v>8</v>
      </c>
      <c r="N53" s="76">
        <v>1</v>
      </c>
      <c r="O53" s="106">
        <v>1</v>
      </c>
      <c r="P53" s="106">
        <v>2</v>
      </c>
      <c r="Q53" s="107">
        <f t="shared" si="37"/>
        <v>4</v>
      </c>
      <c r="R53" s="127">
        <f t="shared" si="38"/>
        <v>34</v>
      </c>
      <c r="T53" s="30"/>
      <c r="U53" s="30"/>
      <c r="V53" s="30"/>
      <c r="W53" s="30"/>
      <c r="X53" s="30"/>
      <c r="Y53" s="30"/>
      <c r="Z53" s="30"/>
    </row>
    <row r="54" spans="1:26" s="27" customFormat="1" x14ac:dyDescent="0.15">
      <c r="A54" s="59" t="s">
        <v>62</v>
      </c>
      <c r="B54" s="76">
        <v>11</v>
      </c>
      <c r="C54" s="106">
        <v>1</v>
      </c>
      <c r="D54" s="106">
        <v>1</v>
      </c>
      <c r="E54" s="107">
        <f t="shared" si="34"/>
        <v>13</v>
      </c>
      <c r="F54" s="76"/>
      <c r="G54" s="106">
        <v>2</v>
      </c>
      <c r="H54" s="106"/>
      <c r="I54" s="107">
        <f t="shared" si="35"/>
        <v>2</v>
      </c>
      <c r="J54" s="76">
        <v>2</v>
      </c>
      <c r="K54" s="106"/>
      <c r="L54" s="106">
        <v>4</v>
      </c>
      <c r="M54" s="107">
        <f t="shared" si="36"/>
        <v>6</v>
      </c>
      <c r="N54" s="76"/>
      <c r="O54" s="106"/>
      <c r="P54" s="106">
        <v>3</v>
      </c>
      <c r="Q54" s="107">
        <f t="shared" si="37"/>
        <v>3</v>
      </c>
      <c r="R54" s="127">
        <f t="shared" si="38"/>
        <v>24</v>
      </c>
      <c r="T54" s="30"/>
      <c r="U54" s="30"/>
      <c r="V54" s="30"/>
      <c r="W54" s="30"/>
      <c r="X54" s="30"/>
      <c r="Y54" s="30"/>
      <c r="Z54" s="30"/>
    </row>
    <row r="55" spans="1:26" s="27" customFormat="1" x14ac:dyDescent="0.15">
      <c r="A55" s="59" t="s">
        <v>63</v>
      </c>
      <c r="B55" s="76">
        <v>7</v>
      </c>
      <c r="C55" s="106">
        <v>3</v>
      </c>
      <c r="D55" s="106">
        <v>1</v>
      </c>
      <c r="E55" s="107">
        <f t="shared" si="34"/>
        <v>11</v>
      </c>
      <c r="F55" s="76"/>
      <c r="G55" s="106"/>
      <c r="H55" s="106"/>
      <c r="I55" s="107">
        <f t="shared" si="35"/>
        <v>0</v>
      </c>
      <c r="J55" s="76"/>
      <c r="K55" s="106">
        <v>2</v>
      </c>
      <c r="L55" s="106"/>
      <c r="M55" s="107">
        <f t="shared" si="36"/>
        <v>2</v>
      </c>
      <c r="N55" s="76">
        <v>2</v>
      </c>
      <c r="O55" s="106"/>
      <c r="P55" s="106">
        <v>1</v>
      </c>
      <c r="Q55" s="107">
        <f t="shared" si="37"/>
        <v>3</v>
      </c>
      <c r="R55" s="127">
        <f t="shared" si="38"/>
        <v>16</v>
      </c>
      <c r="T55" s="30"/>
      <c r="U55" s="30"/>
      <c r="V55" s="30"/>
      <c r="W55" s="30"/>
      <c r="X55" s="30"/>
      <c r="Y55" s="30"/>
      <c r="Z55" s="30"/>
    </row>
    <row r="56" spans="1:26" s="27" customFormat="1" x14ac:dyDescent="0.15">
      <c r="A56" s="59" t="s">
        <v>64</v>
      </c>
      <c r="B56" s="76">
        <v>5</v>
      </c>
      <c r="C56" s="106">
        <v>1</v>
      </c>
      <c r="D56" s="106"/>
      <c r="E56" s="107">
        <f t="shared" si="34"/>
        <v>6</v>
      </c>
      <c r="F56" s="76"/>
      <c r="G56" s="106">
        <v>1</v>
      </c>
      <c r="H56" s="106"/>
      <c r="I56" s="107">
        <f t="shared" si="35"/>
        <v>1</v>
      </c>
      <c r="J56" s="76">
        <v>1</v>
      </c>
      <c r="K56" s="106">
        <v>10</v>
      </c>
      <c r="L56" s="106"/>
      <c r="M56" s="107">
        <f t="shared" si="36"/>
        <v>11</v>
      </c>
      <c r="N56" s="76"/>
      <c r="O56" s="106"/>
      <c r="P56" s="106">
        <v>4</v>
      </c>
      <c r="Q56" s="107">
        <f t="shared" si="37"/>
        <v>4</v>
      </c>
      <c r="R56" s="127">
        <f t="shared" si="38"/>
        <v>22</v>
      </c>
      <c r="T56" s="30"/>
      <c r="U56" s="30"/>
      <c r="V56" s="30"/>
      <c r="W56" s="30"/>
      <c r="X56" s="30"/>
      <c r="Y56" s="30"/>
      <c r="Z56" s="30"/>
    </row>
    <row r="57" spans="1:26" s="27" customFormat="1" ht="14.25" customHeight="1" x14ac:dyDescent="0.15">
      <c r="A57" s="60" t="s">
        <v>65</v>
      </c>
      <c r="B57" s="76">
        <v>3</v>
      </c>
      <c r="C57" s="106">
        <v>3</v>
      </c>
      <c r="D57" s="106"/>
      <c r="E57" s="107">
        <f t="shared" si="34"/>
        <v>6</v>
      </c>
      <c r="F57" s="76"/>
      <c r="G57" s="106">
        <v>2</v>
      </c>
      <c r="H57" s="106">
        <v>1</v>
      </c>
      <c r="I57" s="107">
        <f t="shared" si="35"/>
        <v>3</v>
      </c>
      <c r="J57" s="76"/>
      <c r="K57" s="106">
        <v>1</v>
      </c>
      <c r="L57" s="106"/>
      <c r="M57" s="107">
        <f t="shared" si="36"/>
        <v>1</v>
      </c>
      <c r="N57" s="76"/>
      <c r="O57" s="106">
        <v>1</v>
      </c>
      <c r="P57" s="106"/>
      <c r="Q57" s="107">
        <f t="shared" si="37"/>
        <v>1</v>
      </c>
      <c r="R57" s="127">
        <f t="shared" si="38"/>
        <v>11</v>
      </c>
      <c r="T57" s="30"/>
      <c r="U57" s="30"/>
      <c r="V57" s="30"/>
      <c r="W57" s="30"/>
      <c r="X57" s="30"/>
      <c r="Y57" s="30"/>
      <c r="Z57" s="30"/>
    </row>
    <row r="58" spans="1:26" s="27" customFormat="1" ht="14.25" customHeight="1" x14ac:dyDescent="0.15">
      <c r="A58" s="60" t="s">
        <v>66</v>
      </c>
      <c r="B58" s="76">
        <v>3</v>
      </c>
      <c r="C58" s="106">
        <v>9</v>
      </c>
      <c r="D58" s="106"/>
      <c r="E58" s="107">
        <f t="shared" si="34"/>
        <v>12</v>
      </c>
      <c r="F58" s="76"/>
      <c r="G58" s="106"/>
      <c r="H58" s="106"/>
      <c r="I58" s="107">
        <f t="shared" si="35"/>
        <v>0</v>
      </c>
      <c r="J58" s="76">
        <v>2</v>
      </c>
      <c r="K58" s="106">
        <v>1</v>
      </c>
      <c r="L58" s="106"/>
      <c r="M58" s="107">
        <f t="shared" si="36"/>
        <v>3</v>
      </c>
      <c r="N58" s="76">
        <v>3</v>
      </c>
      <c r="O58" s="106"/>
      <c r="P58" s="106">
        <v>6</v>
      </c>
      <c r="Q58" s="107">
        <f t="shared" si="37"/>
        <v>9</v>
      </c>
      <c r="R58" s="127">
        <f t="shared" si="38"/>
        <v>24</v>
      </c>
      <c r="T58" s="30"/>
      <c r="U58" s="30"/>
      <c r="V58" s="30"/>
      <c r="W58" s="30"/>
      <c r="X58" s="30"/>
      <c r="Y58" s="30"/>
      <c r="Z58" s="30"/>
    </row>
    <row r="59" spans="1:26" s="27" customFormat="1" ht="14.25" customHeight="1" x14ac:dyDescent="0.15">
      <c r="A59" s="60" t="s">
        <v>67</v>
      </c>
      <c r="B59" s="76">
        <v>11</v>
      </c>
      <c r="C59" s="106">
        <v>2</v>
      </c>
      <c r="D59" s="106"/>
      <c r="E59" s="107">
        <f t="shared" si="34"/>
        <v>13</v>
      </c>
      <c r="F59" s="76"/>
      <c r="G59" s="106"/>
      <c r="H59" s="106">
        <v>2</v>
      </c>
      <c r="I59" s="107">
        <f t="shared" si="35"/>
        <v>2</v>
      </c>
      <c r="J59" s="76"/>
      <c r="K59" s="106">
        <v>1</v>
      </c>
      <c r="L59" s="106">
        <v>2</v>
      </c>
      <c r="M59" s="107">
        <f t="shared" si="36"/>
        <v>3</v>
      </c>
      <c r="N59" s="76"/>
      <c r="O59" s="106">
        <v>2</v>
      </c>
      <c r="P59" s="106">
        <v>2</v>
      </c>
      <c r="Q59" s="107">
        <f t="shared" si="37"/>
        <v>4</v>
      </c>
      <c r="R59" s="127">
        <f t="shared" si="38"/>
        <v>22</v>
      </c>
      <c r="T59" s="30"/>
      <c r="U59" s="30"/>
      <c r="V59" s="30"/>
      <c r="W59" s="30"/>
      <c r="X59" s="30"/>
      <c r="Y59" s="30"/>
      <c r="Z59" s="30"/>
    </row>
    <row r="60" spans="1:26" s="27" customFormat="1" ht="14.25" customHeight="1" x14ac:dyDescent="0.15">
      <c r="A60" s="60" t="s">
        <v>68</v>
      </c>
      <c r="B60" s="76">
        <v>9</v>
      </c>
      <c r="C60" s="106"/>
      <c r="D60" s="106"/>
      <c r="E60" s="107">
        <f t="shared" si="34"/>
        <v>9</v>
      </c>
      <c r="F60" s="76"/>
      <c r="G60" s="106">
        <v>2</v>
      </c>
      <c r="H60" s="106"/>
      <c r="I60" s="107">
        <f t="shared" si="35"/>
        <v>2</v>
      </c>
      <c r="J60" s="76">
        <v>2</v>
      </c>
      <c r="K60" s="106">
        <v>3</v>
      </c>
      <c r="L60" s="106"/>
      <c r="M60" s="107">
        <f t="shared" si="36"/>
        <v>5</v>
      </c>
      <c r="N60" s="76"/>
      <c r="O60" s="106">
        <v>3</v>
      </c>
      <c r="P60" s="106">
        <v>1</v>
      </c>
      <c r="Q60" s="107">
        <f t="shared" si="37"/>
        <v>4</v>
      </c>
      <c r="R60" s="127">
        <f t="shared" si="38"/>
        <v>20</v>
      </c>
      <c r="T60" s="30"/>
      <c r="U60" s="30"/>
      <c r="V60" s="30"/>
      <c r="W60" s="30"/>
      <c r="X60" s="30"/>
      <c r="Y60" s="30"/>
      <c r="Z60" s="30"/>
    </row>
    <row r="61" spans="1:26" s="27" customFormat="1" ht="15.75" customHeight="1" x14ac:dyDescent="0.15">
      <c r="A61" s="60" t="s">
        <v>69</v>
      </c>
      <c r="B61" s="76">
        <v>7</v>
      </c>
      <c r="C61" s="106">
        <v>3</v>
      </c>
      <c r="D61" s="106">
        <v>2</v>
      </c>
      <c r="E61" s="107">
        <f t="shared" si="34"/>
        <v>12</v>
      </c>
      <c r="F61" s="76"/>
      <c r="G61" s="106"/>
      <c r="H61" s="106"/>
      <c r="I61" s="107">
        <f t="shared" si="35"/>
        <v>0</v>
      </c>
      <c r="J61" s="76"/>
      <c r="K61" s="106">
        <v>3</v>
      </c>
      <c r="L61" s="106">
        <v>1</v>
      </c>
      <c r="M61" s="107">
        <f t="shared" si="36"/>
        <v>4</v>
      </c>
      <c r="N61" s="76">
        <v>3</v>
      </c>
      <c r="O61" s="106">
        <v>1</v>
      </c>
      <c r="P61" s="106">
        <v>2</v>
      </c>
      <c r="Q61" s="107">
        <f t="shared" si="37"/>
        <v>6</v>
      </c>
      <c r="R61" s="127">
        <f t="shared" si="38"/>
        <v>22</v>
      </c>
      <c r="T61" s="30"/>
      <c r="U61" s="30"/>
      <c r="V61" s="30"/>
      <c r="W61" s="30"/>
      <c r="X61" s="30"/>
      <c r="Y61" s="30"/>
      <c r="Z61" s="30"/>
    </row>
    <row r="62" spans="1:26" s="27" customFormat="1" ht="14.25" customHeight="1" x14ac:dyDescent="0.15">
      <c r="A62" s="60" t="s">
        <v>70</v>
      </c>
      <c r="B62" s="76">
        <v>6</v>
      </c>
      <c r="C62" s="106">
        <v>2</v>
      </c>
      <c r="D62" s="106">
        <v>2</v>
      </c>
      <c r="E62" s="107">
        <f t="shared" si="34"/>
        <v>10</v>
      </c>
      <c r="F62" s="76"/>
      <c r="G62" s="106">
        <v>1</v>
      </c>
      <c r="H62" s="106"/>
      <c r="I62" s="107">
        <f t="shared" si="35"/>
        <v>1</v>
      </c>
      <c r="J62" s="76"/>
      <c r="K62" s="106">
        <v>1</v>
      </c>
      <c r="L62" s="106"/>
      <c r="M62" s="107">
        <f t="shared" si="36"/>
        <v>1</v>
      </c>
      <c r="N62" s="76">
        <v>1</v>
      </c>
      <c r="O62" s="106"/>
      <c r="P62" s="106">
        <v>3</v>
      </c>
      <c r="Q62" s="107">
        <f t="shared" si="37"/>
        <v>4</v>
      </c>
      <c r="R62" s="127">
        <f t="shared" si="38"/>
        <v>16</v>
      </c>
      <c r="T62" s="30"/>
      <c r="U62" s="30"/>
      <c r="V62" s="30"/>
      <c r="W62" s="30"/>
      <c r="X62" s="30"/>
      <c r="Y62" s="30"/>
      <c r="Z62" s="30"/>
    </row>
    <row r="63" spans="1:26" s="27" customFormat="1" ht="14.25" customHeight="1" x14ac:dyDescent="0.15">
      <c r="A63" s="61" t="s">
        <v>71</v>
      </c>
      <c r="B63" s="76">
        <v>3</v>
      </c>
      <c r="C63" s="106"/>
      <c r="D63" s="106">
        <v>1</v>
      </c>
      <c r="E63" s="128">
        <f t="shared" si="34"/>
        <v>4</v>
      </c>
      <c r="F63" s="76"/>
      <c r="G63" s="106"/>
      <c r="H63" s="106"/>
      <c r="I63" s="128">
        <f t="shared" si="35"/>
        <v>0</v>
      </c>
      <c r="J63" s="76"/>
      <c r="K63" s="106">
        <v>4</v>
      </c>
      <c r="L63" s="106">
        <v>2</v>
      </c>
      <c r="M63" s="128">
        <f t="shared" si="36"/>
        <v>6</v>
      </c>
      <c r="N63" s="76"/>
      <c r="O63" s="106"/>
      <c r="P63" s="106">
        <v>1</v>
      </c>
      <c r="Q63" s="128">
        <f t="shared" si="37"/>
        <v>1</v>
      </c>
      <c r="R63" s="129">
        <f t="shared" si="38"/>
        <v>11</v>
      </c>
      <c r="T63" s="30"/>
      <c r="U63" s="30"/>
      <c r="V63" s="30"/>
      <c r="W63" s="30"/>
      <c r="X63" s="30"/>
      <c r="Y63" s="30"/>
      <c r="Z63" s="30"/>
    </row>
    <row r="64" spans="1:26" s="27" customFormat="1" ht="14.25" customHeight="1" x14ac:dyDescent="0.15">
      <c r="A64" s="60" t="s">
        <v>72</v>
      </c>
      <c r="B64" s="76">
        <v>3</v>
      </c>
      <c r="C64" s="106">
        <v>2</v>
      </c>
      <c r="D64" s="106"/>
      <c r="E64" s="107">
        <f t="shared" si="34"/>
        <v>5</v>
      </c>
      <c r="F64" s="76"/>
      <c r="G64" s="106">
        <v>1</v>
      </c>
      <c r="H64" s="106"/>
      <c r="I64" s="130">
        <f t="shared" si="35"/>
        <v>1</v>
      </c>
      <c r="J64" s="76">
        <v>3</v>
      </c>
      <c r="K64" s="106">
        <v>5</v>
      </c>
      <c r="L64" s="106"/>
      <c r="M64" s="107">
        <f t="shared" si="36"/>
        <v>8</v>
      </c>
      <c r="N64" s="76"/>
      <c r="O64" s="106">
        <v>1</v>
      </c>
      <c r="P64" s="106">
        <v>3</v>
      </c>
      <c r="Q64" s="130">
        <f t="shared" si="37"/>
        <v>4</v>
      </c>
      <c r="R64" s="77">
        <f t="shared" si="38"/>
        <v>18</v>
      </c>
      <c r="T64" s="30"/>
      <c r="U64" s="30"/>
      <c r="V64" s="30"/>
      <c r="W64" s="30"/>
      <c r="X64" s="30"/>
      <c r="Y64" s="30"/>
      <c r="Z64" s="30"/>
    </row>
    <row r="65" spans="1:18" s="27" customFormat="1" ht="14.25" customHeight="1" x14ac:dyDescent="0.15">
      <c r="A65" s="65"/>
      <c r="B65" s="76"/>
      <c r="C65" s="106"/>
      <c r="D65" s="106"/>
      <c r="E65" s="107"/>
      <c r="F65" s="131"/>
      <c r="G65" s="106"/>
      <c r="H65" s="106"/>
      <c r="I65" s="130"/>
      <c r="J65" s="76"/>
      <c r="K65" s="106"/>
      <c r="L65" s="106"/>
      <c r="M65" s="107"/>
      <c r="N65" s="131"/>
      <c r="O65" s="106"/>
      <c r="P65" s="106"/>
      <c r="Q65" s="130"/>
      <c r="R65" s="77"/>
    </row>
    <row r="66" spans="1:18" s="27" customFormat="1" ht="14.25" customHeight="1" x14ac:dyDescent="0.15">
      <c r="A66" s="59" t="s">
        <v>73</v>
      </c>
      <c r="B66" s="76">
        <f>SUM(B49:B64)</f>
        <v>97</v>
      </c>
      <c r="C66" s="106">
        <f>SUM(C49:C59)</f>
        <v>31</v>
      </c>
      <c r="D66" s="106">
        <f t="shared" ref="D66:R66" si="39">SUM(D49:D52)</f>
        <v>1</v>
      </c>
      <c r="E66" s="107">
        <f t="shared" si="39"/>
        <v>28</v>
      </c>
      <c r="F66" s="131">
        <f t="shared" si="39"/>
        <v>1</v>
      </c>
      <c r="G66" s="106">
        <f t="shared" si="39"/>
        <v>2</v>
      </c>
      <c r="H66" s="106">
        <f t="shared" si="39"/>
        <v>0</v>
      </c>
      <c r="I66" s="130">
        <f t="shared" si="39"/>
        <v>3</v>
      </c>
      <c r="J66" s="76">
        <f t="shared" si="39"/>
        <v>0</v>
      </c>
      <c r="K66" s="106">
        <f>SUM(K49:K53)</f>
        <v>15</v>
      </c>
      <c r="L66" s="106">
        <f t="shared" si="39"/>
        <v>1</v>
      </c>
      <c r="M66" s="107">
        <f t="shared" si="39"/>
        <v>10</v>
      </c>
      <c r="N66" s="131">
        <f t="shared" si="39"/>
        <v>7</v>
      </c>
      <c r="O66" s="106">
        <f t="shared" si="39"/>
        <v>1</v>
      </c>
      <c r="P66" s="106">
        <f>SUM(P49:P56)</f>
        <v>25</v>
      </c>
      <c r="Q66" s="130">
        <f t="shared" si="39"/>
        <v>23</v>
      </c>
      <c r="R66" s="77">
        <f t="shared" si="39"/>
        <v>64</v>
      </c>
    </row>
    <row r="67" spans="1:18" s="27" customFormat="1" ht="14.25" customHeight="1" x14ac:dyDescent="0.15">
      <c r="A67" s="59" t="s">
        <v>76</v>
      </c>
      <c r="B67" s="76">
        <f t="shared" ref="B67:R67" si="40">SUM(B50:B53)</f>
        <v>26</v>
      </c>
      <c r="C67" s="106">
        <f t="shared" si="40"/>
        <v>11</v>
      </c>
      <c r="D67" s="106">
        <f t="shared" si="40"/>
        <v>1</v>
      </c>
      <c r="E67" s="107">
        <f t="shared" si="40"/>
        <v>38</v>
      </c>
      <c r="F67" s="131">
        <f t="shared" ref="F67:G78" si="41">SUM(F50:F53)</f>
        <v>0</v>
      </c>
      <c r="G67" s="106">
        <f t="shared" si="41"/>
        <v>8</v>
      </c>
      <c r="H67" s="106">
        <f t="shared" ref="H67:H78" si="42">SUM(H50:H53)</f>
        <v>0</v>
      </c>
      <c r="I67" s="130">
        <f t="shared" si="40"/>
        <v>8</v>
      </c>
      <c r="J67" s="76">
        <f t="shared" si="40"/>
        <v>2</v>
      </c>
      <c r="K67" s="106">
        <f>SUM(K50:K56)</f>
        <v>24</v>
      </c>
      <c r="L67" s="106">
        <f t="shared" si="40"/>
        <v>1</v>
      </c>
      <c r="M67" s="107">
        <f t="shared" si="40"/>
        <v>15</v>
      </c>
      <c r="N67" s="131">
        <f t="shared" si="40"/>
        <v>2</v>
      </c>
      <c r="O67" s="106">
        <f>SUM(O50:O54)</f>
        <v>2</v>
      </c>
      <c r="P67" s="106">
        <f t="shared" si="40"/>
        <v>14</v>
      </c>
      <c r="Q67" s="130">
        <f t="shared" si="40"/>
        <v>18</v>
      </c>
      <c r="R67" s="77">
        <f t="shared" si="40"/>
        <v>79</v>
      </c>
    </row>
    <row r="68" spans="1:18" s="27" customFormat="1" ht="14.25" customHeight="1" x14ac:dyDescent="0.15">
      <c r="A68" s="59" t="s">
        <v>77</v>
      </c>
      <c r="B68" s="76">
        <f t="shared" ref="B68:R68" si="43">SUM(B51:B54)</f>
        <v>30</v>
      </c>
      <c r="C68" s="106">
        <f t="shared" si="43"/>
        <v>7</v>
      </c>
      <c r="D68" s="106">
        <f t="shared" si="43"/>
        <v>2</v>
      </c>
      <c r="E68" s="107">
        <f t="shared" si="43"/>
        <v>39</v>
      </c>
      <c r="F68" s="131">
        <f t="shared" si="41"/>
        <v>0</v>
      </c>
      <c r="G68" s="106">
        <f t="shared" si="41"/>
        <v>10</v>
      </c>
      <c r="H68" s="106">
        <f t="shared" si="42"/>
        <v>0</v>
      </c>
      <c r="I68" s="130">
        <f t="shared" si="43"/>
        <v>10</v>
      </c>
      <c r="J68" s="76">
        <f t="shared" si="43"/>
        <v>4</v>
      </c>
      <c r="K68" s="106">
        <f t="shared" si="43"/>
        <v>11</v>
      </c>
      <c r="L68" s="106">
        <f t="shared" si="43"/>
        <v>5</v>
      </c>
      <c r="M68" s="107">
        <f t="shared" si="43"/>
        <v>20</v>
      </c>
      <c r="N68" s="131">
        <f t="shared" si="43"/>
        <v>1</v>
      </c>
      <c r="O68" s="106">
        <f t="shared" si="43"/>
        <v>2</v>
      </c>
      <c r="P68" s="106">
        <f t="shared" si="43"/>
        <v>17</v>
      </c>
      <c r="Q68" s="130">
        <f t="shared" si="43"/>
        <v>20</v>
      </c>
      <c r="R68" s="77">
        <f t="shared" si="43"/>
        <v>89</v>
      </c>
    </row>
    <row r="69" spans="1:18" s="27" customFormat="1" ht="14.25" customHeight="1" x14ac:dyDescent="0.15">
      <c r="A69" s="59" t="s">
        <v>78</v>
      </c>
      <c r="B69" s="76">
        <f t="shared" ref="B69:R69" si="44">SUM(B52:B55)</f>
        <v>32</v>
      </c>
      <c r="C69" s="106">
        <f t="shared" si="44"/>
        <v>7</v>
      </c>
      <c r="D69" s="106">
        <f t="shared" si="44"/>
        <v>3</v>
      </c>
      <c r="E69" s="107">
        <f t="shared" si="44"/>
        <v>42</v>
      </c>
      <c r="F69" s="131">
        <f t="shared" si="41"/>
        <v>0</v>
      </c>
      <c r="G69" s="106">
        <f t="shared" si="41"/>
        <v>10</v>
      </c>
      <c r="H69" s="106">
        <f t="shared" si="42"/>
        <v>0</v>
      </c>
      <c r="I69" s="130">
        <f t="shared" si="44"/>
        <v>10</v>
      </c>
      <c r="J69" s="76">
        <f t="shared" si="44"/>
        <v>4</v>
      </c>
      <c r="K69" s="106">
        <f t="shared" si="44"/>
        <v>10</v>
      </c>
      <c r="L69" s="106">
        <f t="shared" si="44"/>
        <v>5</v>
      </c>
      <c r="M69" s="107">
        <f t="shared" si="44"/>
        <v>19</v>
      </c>
      <c r="N69" s="131">
        <f t="shared" si="44"/>
        <v>3</v>
      </c>
      <c r="O69" s="106">
        <f t="shared" si="44"/>
        <v>1</v>
      </c>
      <c r="P69" s="106">
        <f t="shared" si="44"/>
        <v>17</v>
      </c>
      <c r="Q69" s="130">
        <f t="shared" si="44"/>
        <v>21</v>
      </c>
      <c r="R69" s="77">
        <f t="shared" si="44"/>
        <v>92</v>
      </c>
    </row>
    <row r="70" spans="1:18" s="27" customFormat="1" ht="14.25" customHeight="1" x14ac:dyDescent="0.15">
      <c r="A70" s="59" t="s">
        <v>79</v>
      </c>
      <c r="B70" s="76">
        <f t="shared" ref="B70:R70" si="45">SUM(B53:B56)</f>
        <v>36</v>
      </c>
      <c r="C70" s="106">
        <f t="shared" si="45"/>
        <v>6</v>
      </c>
      <c r="D70" s="106">
        <f t="shared" si="45"/>
        <v>3</v>
      </c>
      <c r="E70" s="107">
        <f t="shared" si="45"/>
        <v>45</v>
      </c>
      <c r="F70" s="131">
        <f t="shared" si="41"/>
        <v>0</v>
      </c>
      <c r="G70" s="106">
        <f t="shared" si="41"/>
        <v>10</v>
      </c>
      <c r="H70" s="106">
        <f t="shared" si="42"/>
        <v>0</v>
      </c>
      <c r="I70" s="130">
        <f t="shared" si="45"/>
        <v>10</v>
      </c>
      <c r="J70" s="76">
        <f t="shared" si="45"/>
        <v>5</v>
      </c>
      <c r="K70" s="106">
        <f t="shared" si="45"/>
        <v>18</v>
      </c>
      <c r="L70" s="106">
        <f t="shared" si="45"/>
        <v>4</v>
      </c>
      <c r="M70" s="107">
        <f t="shared" si="45"/>
        <v>27</v>
      </c>
      <c r="N70" s="131">
        <f t="shared" si="45"/>
        <v>3</v>
      </c>
      <c r="O70" s="106">
        <f t="shared" si="45"/>
        <v>1</v>
      </c>
      <c r="P70" s="106">
        <f t="shared" si="45"/>
        <v>10</v>
      </c>
      <c r="Q70" s="130">
        <f t="shared" si="45"/>
        <v>14</v>
      </c>
      <c r="R70" s="77">
        <f t="shared" si="45"/>
        <v>96</v>
      </c>
    </row>
    <row r="71" spans="1:18" s="27" customFormat="1" ht="14.25" customHeight="1" x14ac:dyDescent="0.15">
      <c r="A71" s="59" t="s">
        <v>80</v>
      </c>
      <c r="B71" s="76">
        <f t="shared" ref="B71:R71" si="46">SUM(B54:B57)</f>
        <v>26</v>
      </c>
      <c r="C71" s="106">
        <f t="shared" si="46"/>
        <v>8</v>
      </c>
      <c r="D71" s="106">
        <f t="shared" si="46"/>
        <v>2</v>
      </c>
      <c r="E71" s="107">
        <f t="shared" si="46"/>
        <v>36</v>
      </c>
      <c r="F71" s="131">
        <f t="shared" si="41"/>
        <v>0</v>
      </c>
      <c r="G71" s="106">
        <f t="shared" si="41"/>
        <v>5</v>
      </c>
      <c r="H71" s="106">
        <f t="shared" si="42"/>
        <v>1</v>
      </c>
      <c r="I71" s="130">
        <f t="shared" si="46"/>
        <v>6</v>
      </c>
      <c r="J71" s="76">
        <f t="shared" si="46"/>
        <v>3</v>
      </c>
      <c r="K71" s="106">
        <f t="shared" si="46"/>
        <v>13</v>
      </c>
      <c r="L71" s="106">
        <f t="shared" si="46"/>
        <v>4</v>
      </c>
      <c r="M71" s="107">
        <f t="shared" si="46"/>
        <v>20</v>
      </c>
      <c r="N71" s="131">
        <f t="shared" si="46"/>
        <v>2</v>
      </c>
      <c r="O71" s="106">
        <f t="shared" si="46"/>
        <v>1</v>
      </c>
      <c r="P71" s="106">
        <f t="shared" si="46"/>
        <v>8</v>
      </c>
      <c r="Q71" s="130">
        <f t="shared" si="46"/>
        <v>11</v>
      </c>
      <c r="R71" s="77">
        <f t="shared" si="46"/>
        <v>73</v>
      </c>
    </row>
    <row r="72" spans="1:18" s="27" customFormat="1" ht="14.25" customHeight="1" x14ac:dyDescent="0.15">
      <c r="A72" s="59" t="s">
        <v>81</v>
      </c>
      <c r="B72" s="76">
        <f t="shared" ref="B72:R72" si="47">SUM(B55:B58)</f>
        <v>18</v>
      </c>
      <c r="C72" s="106">
        <f t="shared" si="47"/>
        <v>16</v>
      </c>
      <c r="D72" s="106">
        <f t="shared" si="47"/>
        <v>1</v>
      </c>
      <c r="E72" s="107">
        <f t="shared" si="47"/>
        <v>35</v>
      </c>
      <c r="F72" s="131">
        <f t="shared" si="41"/>
        <v>0</v>
      </c>
      <c r="G72" s="106">
        <f t="shared" si="41"/>
        <v>3</v>
      </c>
      <c r="H72" s="106">
        <f t="shared" si="42"/>
        <v>1</v>
      </c>
      <c r="I72" s="130">
        <f t="shared" si="47"/>
        <v>4</v>
      </c>
      <c r="J72" s="76">
        <f t="shared" si="47"/>
        <v>3</v>
      </c>
      <c r="K72" s="106">
        <f t="shared" si="47"/>
        <v>14</v>
      </c>
      <c r="L72" s="106">
        <f t="shared" si="47"/>
        <v>0</v>
      </c>
      <c r="M72" s="107">
        <f t="shared" si="47"/>
        <v>17</v>
      </c>
      <c r="N72" s="131">
        <f t="shared" si="47"/>
        <v>5</v>
      </c>
      <c r="O72" s="106">
        <f t="shared" si="47"/>
        <v>1</v>
      </c>
      <c r="P72" s="106">
        <f t="shared" si="47"/>
        <v>11</v>
      </c>
      <c r="Q72" s="130">
        <f t="shared" si="47"/>
        <v>17</v>
      </c>
      <c r="R72" s="77">
        <f t="shared" si="47"/>
        <v>73</v>
      </c>
    </row>
    <row r="73" spans="1:18" s="27" customFormat="1" ht="14.25" customHeight="1" x14ac:dyDescent="0.15">
      <c r="A73" s="59" t="s">
        <v>82</v>
      </c>
      <c r="B73" s="76">
        <f t="shared" ref="B73:R73" si="48">SUM(B56:B59)</f>
        <v>22</v>
      </c>
      <c r="C73" s="106">
        <f t="shared" si="48"/>
        <v>15</v>
      </c>
      <c r="D73" s="106">
        <f t="shared" si="48"/>
        <v>0</v>
      </c>
      <c r="E73" s="107">
        <f t="shared" si="48"/>
        <v>37</v>
      </c>
      <c r="F73" s="131">
        <f t="shared" si="41"/>
        <v>0</v>
      </c>
      <c r="G73" s="106">
        <f t="shared" si="41"/>
        <v>3</v>
      </c>
      <c r="H73" s="106">
        <f t="shared" si="42"/>
        <v>3</v>
      </c>
      <c r="I73" s="130">
        <f t="shared" si="48"/>
        <v>6</v>
      </c>
      <c r="J73" s="76">
        <f t="shared" si="48"/>
        <v>3</v>
      </c>
      <c r="K73" s="106">
        <f t="shared" si="48"/>
        <v>13</v>
      </c>
      <c r="L73" s="106">
        <f t="shared" si="48"/>
        <v>2</v>
      </c>
      <c r="M73" s="107">
        <f t="shared" si="48"/>
        <v>18</v>
      </c>
      <c r="N73" s="131">
        <f t="shared" si="48"/>
        <v>3</v>
      </c>
      <c r="O73" s="106">
        <f t="shared" si="48"/>
        <v>3</v>
      </c>
      <c r="P73" s="106">
        <f t="shared" si="48"/>
        <v>12</v>
      </c>
      <c r="Q73" s="130">
        <f t="shared" si="48"/>
        <v>18</v>
      </c>
      <c r="R73" s="77">
        <f t="shared" si="48"/>
        <v>79</v>
      </c>
    </row>
    <row r="74" spans="1:18" s="27" customFormat="1" ht="14.25" customHeight="1" x14ac:dyDescent="0.15">
      <c r="A74" s="60" t="s">
        <v>74</v>
      </c>
      <c r="B74" s="76">
        <f t="shared" ref="B74:R74" si="49">SUM(B57:B60)</f>
        <v>26</v>
      </c>
      <c r="C74" s="106">
        <f t="shared" si="49"/>
        <v>14</v>
      </c>
      <c r="D74" s="106">
        <f t="shared" si="49"/>
        <v>0</v>
      </c>
      <c r="E74" s="107">
        <f t="shared" si="49"/>
        <v>40</v>
      </c>
      <c r="F74" s="131">
        <f t="shared" si="41"/>
        <v>0</v>
      </c>
      <c r="G74" s="106">
        <f t="shared" si="41"/>
        <v>4</v>
      </c>
      <c r="H74" s="106">
        <f t="shared" si="42"/>
        <v>3</v>
      </c>
      <c r="I74" s="130">
        <f t="shared" si="49"/>
        <v>7</v>
      </c>
      <c r="J74" s="76">
        <f t="shared" si="49"/>
        <v>4</v>
      </c>
      <c r="K74" s="106">
        <f t="shared" si="49"/>
        <v>6</v>
      </c>
      <c r="L74" s="106">
        <f t="shared" si="49"/>
        <v>2</v>
      </c>
      <c r="M74" s="107">
        <f t="shared" si="49"/>
        <v>12</v>
      </c>
      <c r="N74" s="131">
        <f t="shared" si="49"/>
        <v>3</v>
      </c>
      <c r="O74" s="106">
        <f t="shared" si="49"/>
        <v>6</v>
      </c>
      <c r="P74" s="106">
        <f t="shared" si="49"/>
        <v>9</v>
      </c>
      <c r="Q74" s="130">
        <f t="shared" si="49"/>
        <v>18</v>
      </c>
      <c r="R74" s="77">
        <f t="shared" si="49"/>
        <v>77</v>
      </c>
    </row>
    <row r="75" spans="1:18" s="27" customFormat="1" ht="14.25" customHeight="1" x14ac:dyDescent="0.15">
      <c r="A75" s="60" t="s">
        <v>83</v>
      </c>
      <c r="B75" s="76">
        <f t="shared" ref="B75:R75" si="50">SUM(B58:B61)</f>
        <v>30</v>
      </c>
      <c r="C75" s="106">
        <f t="shared" si="50"/>
        <v>14</v>
      </c>
      <c r="D75" s="106">
        <f t="shared" si="50"/>
        <v>2</v>
      </c>
      <c r="E75" s="107">
        <f t="shared" si="50"/>
        <v>46</v>
      </c>
      <c r="F75" s="131">
        <f t="shared" si="41"/>
        <v>0</v>
      </c>
      <c r="G75" s="106">
        <f t="shared" si="41"/>
        <v>2</v>
      </c>
      <c r="H75" s="106">
        <f t="shared" si="42"/>
        <v>2</v>
      </c>
      <c r="I75" s="130">
        <f t="shared" si="50"/>
        <v>4</v>
      </c>
      <c r="J75" s="76">
        <f t="shared" si="50"/>
        <v>4</v>
      </c>
      <c r="K75" s="106">
        <f t="shared" si="50"/>
        <v>8</v>
      </c>
      <c r="L75" s="106">
        <f t="shared" si="50"/>
        <v>3</v>
      </c>
      <c r="M75" s="107">
        <f t="shared" si="50"/>
        <v>15</v>
      </c>
      <c r="N75" s="131">
        <f t="shared" si="50"/>
        <v>6</v>
      </c>
      <c r="O75" s="106">
        <f t="shared" si="50"/>
        <v>6</v>
      </c>
      <c r="P75" s="106">
        <f t="shared" si="50"/>
        <v>11</v>
      </c>
      <c r="Q75" s="130">
        <f t="shared" si="50"/>
        <v>23</v>
      </c>
      <c r="R75" s="77">
        <f t="shared" si="50"/>
        <v>88</v>
      </c>
    </row>
    <row r="76" spans="1:18" s="27" customFormat="1" ht="14.25" customHeight="1" x14ac:dyDescent="0.15">
      <c r="A76" s="60" t="s">
        <v>84</v>
      </c>
      <c r="B76" s="76">
        <f t="shared" ref="B76:R76" si="51">SUM(B59:B62)</f>
        <v>33</v>
      </c>
      <c r="C76" s="106">
        <f t="shared" si="51"/>
        <v>7</v>
      </c>
      <c r="D76" s="106">
        <f t="shared" si="51"/>
        <v>4</v>
      </c>
      <c r="E76" s="107">
        <f t="shared" si="51"/>
        <v>44</v>
      </c>
      <c r="F76" s="131">
        <f t="shared" si="41"/>
        <v>0</v>
      </c>
      <c r="G76" s="106">
        <f t="shared" si="41"/>
        <v>3</v>
      </c>
      <c r="H76" s="106">
        <f t="shared" si="42"/>
        <v>2</v>
      </c>
      <c r="I76" s="130">
        <f t="shared" si="51"/>
        <v>5</v>
      </c>
      <c r="J76" s="76">
        <f t="shared" si="51"/>
        <v>2</v>
      </c>
      <c r="K76" s="106">
        <f t="shared" si="51"/>
        <v>8</v>
      </c>
      <c r="L76" s="106">
        <f t="shared" si="51"/>
        <v>3</v>
      </c>
      <c r="M76" s="107">
        <f t="shared" si="51"/>
        <v>13</v>
      </c>
      <c r="N76" s="131">
        <f t="shared" si="51"/>
        <v>4</v>
      </c>
      <c r="O76" s="106">
        <f t="shared" si="51"/>
        <v>6</v>
      </c>
      <c r="P76" s="106">
        <f t="shared" si="51"/>
        <v>8</v>
      </c>
      <c r="Q76" s="130">
        <f t="shared" si="51"/>
        <v>18</v>
      </c>
      <c r="R76" s="77">
        <f t="shared" si="51"/>
        <v>80</v>
      </c>
    </row>
    <row r="77" spans="1:18" s="27" customFormat="1" ht="14.25" customHeight="1" x14ac:dyDescent="0.15">
      <c r="A77" s="60" t="s">
        <v>85</v>
      </c>
      <c r="B77" s="76">
        <f t="shared" ref="B77:R77" si="52">SUM(B60:B63)</f>
        <v>25</v>
      </c>
      <c r="C77" s="106">
        <f t="shared" si="52"/>
        <v>5</v>
      </c>
      <c r="D77" s="106">
        <f t="shared" si="52"/>
        <v>5</v>
      </c>
      <c r="E77" s="107">
        <f t="shared" si="52"/>
        <v>35</v>
      </c>
      <c r="F77" s="131">
        <f t="shared" si="41"/>
        <v>0</v>
      </c>
      <c r="G77" s="106">
        <f t="shared" si="41"/>
        <v>3</v>
      </c>
      <c r="H77" s="106">
        <f t="shared" si="42"/>
        <v>0</v>
      </c>
      <c r="I77" s="130">
        <f t="shared" si="52"/>
        <v>3</v>
      </c>
      <c r="J77" s="76">
        <f t="shared" si="52"/>
        <v>2</v>
      </c>
      <c r="K77" s="106">
        <f t="shared" si="52"/>
        <v>11</v>
      </c>
      <c r="L77" s="106">
        <f t="shared" si="52"/>
        <v>3</v>
      </c>
      <c r="M77" s="107">
        <f t="shared" si="52"/>
        <v>16</v>
      </c>
      <c r="N77" s="131">
        <f t="shared" si="52"/>
        <v>4</v>
      </c>
      <c r="O77" s="106">
        <f t="shared" si="52"/>
        <v>4</v>
      </c>
      <c r="P77" s="106">
        <f t="shared" si="52"/>
        <v>7</v>
      </c>
      <c r="Q77" s="130">
        <f t="shared" si="52"/>
        <v>15</v>
      </c>
      <c r="R77" s="77">
        <f t="shared" si="52"/>
        <v>69</v>
      </c>
    </row>
    <row r="78" spans="1:18" s="27" customFormat="1" ht="14" thickBot="1" x14ac:dyDescent="0.2">
      <c r="A78" s="60" t="s">
        <v>75</v>
      </c>
      <c r="B78" s="76">
        <f t="shared" ref="B78:R78" si="53">SUM(B61:B64)</f>
        <v>19</v>
      </c>
      <c r="C78" s="106">
        <f t="shared" si="53"/>
        <v>7</v>
      </c>
      <c r="D78" s="106">
        <f t="shared" si="53"/>
        <v>5</v>
      </c>
      <c r="E78" s="107">
        <f t="shared" si="53"/>
        <v>31</v>
      </c>
      <c r="F78" s="131">
        <f t="shared" si="41"/>
        <v>0</v>
      </c>
      <c r="G78" s="106">
        <f t="shared" si="41"/>
        <v>2</v>
      </c>
      <c r="H78" s="106">
        <f t="shared" si="42"/>
        <v>0</v>
      </c>
      <c r="I78" s="130">
        <f t="shared" si="53"/>
        <v>2</v>
      </c>
      <c r="J78" s="76">
        <f t="shared" si="53"/>
        <v>3</v>
      </c>
      <c r="K78" s="106">
        <f t="shared" si="53"/>
        <v>13</v>
      </c>
      <c r="L78" s="106">
        <f t="shared" si="53"/>
        <v>3</v>
      </c>
      <c r="M78" s="107">
        <f t="shared" si="53"/>
        <v>19</v>
      </c>
      <c r="N78" s="131">
        <f t="shared" si="53"/>
        <v>4</v>
      </c>
      <c r="O78" s="106">
        <f t="shared" si="53"/>
        <v>2</v>
      </c>
      <c r="P78" s="106">
        <f t="shared" si="53"/>
        <v>9</v>
      </c>
      <c r="Q78" s="130">
        <f t="shared" si="53"/>
        <v>15</v>
      </c>
      <c r="R78" s="77">
        <f t="shared" si="53"/>
        <v>67</v>
      </c>
    </row>
    <row r="79" spans="1:18" x14ac:dyDescent="0.15">
      <c r="A79" s="52"/>
      <c r="B79" s="195"/>
      <c r="C79" s="196"/>
      <c r="D79" s="196"/>
      <c r="E79" s="197"/>
      <c r="F79" s="195"/>
      <c r="G79" s="196"/>
      <c r="H79" s="196"/>
      <c r="I79" s="197"/>
      <c r="J79" s="195"/>
      <c r="K79" s="196"/>
      <c r="L79" s="196"/>
      <c r="M79" s="197"/>
      <c r="N79" s="195"/>
      <c r="O79" s="196"/>
      <c r="P79" s="196"/>
      <c r="Q79" s="197"/>
      <c r="R79" s="203"/>
    </row>
    <row r="80" spans="1:18" x14ac:dyDescent="0.15">
      <c r="A80" s="51" t="s">
        <v>88</v>
      </c>
      <c r="B80" s="202">
        <f t="shared" ref="B80:R80" si="54">SUM(B49:B64)</f>
        <v>97</v>
      </c>
      <c r="C80" s="194">
        <f t="shared" si="54"/>
        <v>38</v>
      </c>
      <c r="D80" s="194">
        <f t="shared" si="54"/>
        <v>9</v>
      </c>
      <c r="E80" s="198">
        <f t="shared" si="54"/>
        <v>144</v>
      </c>
      <c r="F80" s="202">
        <f t="shared" si="54"/>
        <v>1</v>
      </c>
      <c r="G80" s="194">
        <f t="shared" si="54"/>
        <v>18</v>
      </c>
      <c r="H80" s="194">
        <f t="shared" si="54"/>
        <v>3</v>
      </c>
      <c r="I80" s="198">
        <f t="shared" si="54"/>
        <v>22</v>
      </c>
      <c r="J80" s="202">
        <f t="shared" si="54"/>
        <v>12</v>
      </c>
      <c r="K80" s="194">
        <f t="shared" si="54"/>
        <v>46</v>
      </c>
      <c r="L80" s="194">
        <f t="shared" si="54"/>
        <v>10</v>
      </c>
      <c r="M80" s="198">
        <f t="shared" si="54"/>
        <v>68</v>
      </c>
      <c r="N80" s="202">
        <f t="shared" si="54"/>
        <v>17</v>
      </c>
      <c r="O80" s="194">
        <f t="shared" si="54"/>
        <v>10</v>
      </c>
      <c r="P80" s="194">
        <f t="shared" si="54"/>
        <v>43</v>
      </c>
      <c r="Q80" s="198">
        <f t="shared" si="54"/>
        <v>70</v>
      </c>
      <c r="R80" s="204">
        <f t="shared" si="54"/>
        <v>304</v>
      </c>
    </row>
    <row r="81" spans="1:22" x14ac:dyDescent="0.15">
      <c r="A81" s="51" t="s">
        <v>10</v>
      </c>
      <c r="B81" s="202">
        <f t="shared" ref="B81:R81" si="55">MAX(B66:B78)</f>
        <v>97</v>
      </c>
      <c r="C81" s="194">
        <f t="shared" si="55"/>
        <v>31</v>
      </c>
      <c r="D81" s="194">
        <f t="shared" si="55"/>
        <v>5</v>
      </c>
      <c r="E81" s="198">
        <f t="shared" si="55"/>
        <v>46</v>
      </c>
      <c r="F81" s="202">
        <f t="shared" si="55"/>
        <v>1</v>
      </c>
      <c r="G81" s="194">
        <f t="shared" si="55"/>
        <v>10</v>
      </c>
      <c r="H81" s="194">
        <f t="shared" si="55"/>
        <v>3</v>
      </c>
      <c r="I81" s="198">
        <f t="shared" si="55"/>
        <v>10</v>
      </c>
      <c r="J81" s="202">
        <f t="shared" si="55"/>
        <v>5</v>
      </c>
      <c r="K81" s="194">
        <f t="shared" si="55"/>
        <v>24</v>
      </c>
      <c r="L81" s="194">
        <f t="shared" si="55"/>
        <v>5</v>
      </c>
      <c r="M81" s="198">
        <f t="shared" si="55"/>
        <v>27</v>
      </c>
      <c r="N81" s="202">
        <f t="shared" si="55"/>
        <v>7</v>
      </c>
      <c r="O81" s="194">
        <f t="shared" si="55"/>
        <v>6</v>
      </c>
      <c r="P81" s="194">
        <f t="shared" si="55"/>
        <v>25</v>
      </c>
      <c r="Q81" s="198">
        <f t="shared" si="55"/>
        <v>23</v>
      </c>
      <c r="R81" s="204">
        <f t="shared" si="55"/>
        <v>96</v>
      </c>
    </row>
    <row r="82" spans="1:22" ht="15" customHeight="1" x14ac:dyDescent="0.15">
      <c r="A82" s="51" t="s">
        <v>11</v>
      </c>
      <c r="B82" s="202">
        <f t="shared" ref="B82:R82" si="56">SUM(B49:B64)/4</f>
        <v>24.25</v>
      </c>
      <c r="C82" s="194">
        <f t="shared" si="56"/>
        <v>9.5</v>
      </c>
      <c r="D82" s="194">
        <f t="shared" si="56"/>
        <v>2.25</v>
      </c>
      <c r="E82" s="198">
        <f t="shared" si="56"/>
        <v>36</v>
      </c>
      <c r="F82" s="202">
        <f t="shared" si="56"/>
        <v>0.25</v>
      </c>
      <c r="G82" s="194">
        <f t="shared" si="56"/>
        <v>4.5</v>
      </c>
      <c r="H82" s="194">
        <f t="shared" si="56"/>
        <v>0.75</v>
      </c>
      <c r="I82" s="198">
        <f t="shared" si="56"/>
        <v>5.5</v>
      </c>
      <c r="J82" s="202">
        <f t="shared" si="56"/>
        <v>3</v>
      </c>
      <c r="K82" s="194">
        <f t="shared" si="56"/>
        <v>11.5</v>
      </c>
      <c r="L82" s="194">
        <f t="shared" si="56"/>
        <v>2.5</v>
      </c>
      <c r="M82" s="198">
        <f t="shared" si="56"/>
        <v>17</v>
      </c>
      <c r="N82" s="202">
        <f t="shared" si="56"/>
        <v>4.25</v>
      </c>
      <c r="O82" s="194">
        <f t="shared" si="56"/>
        <v>2.5</v>
      </c>
      <c r="P82" s="194">
        <f t="shared" si="56"/>
        <v>10.75</v>
      </c>
      <c r="Q82" s="198">
        <f t="shared" si="56"/>
        <v>17.5</v>
      </c>
      <c r="R82" s="204">
        <f t="shared" si="56"/>
        <v>76</v>
      </c>
    </row>
    <row r="83" spans="1:22" ht="14" thickBot="1" x14ac:dyDescent="0.2">
      <c r="A83" s="53"/>
      <c r="B83" s="199"/>
      <c r="C83" s="200"/>
      <c r="D83" s="200"/>
      <c r="E83" s="201"/>
      <c r="F83" s="199"/>
      <c r="G83" s="200"/>
      <c r="H83" s="200"/>
      <c r="I83" s="201"/>
      <c r="J83" s="199"/>
      <c r="K83" s="200"/>
      <c r="L83" s="200"/>
      <c r="M83" s="201"/>
      <c r="N83" s="199"/>
      <c r="O83" s="200"/>
      <c r="P83" s="200"/>
      <c r="Q83" s="201"/>
      <c r="R83" s="205"/>
    </row>
    <row r="84" spans="1:22" x14ac:dyDescent="0.15">
      <c r="A84" s="54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96"/>
    </row>
    <row r="85" spans="1:22" ht="14" thickBot="1" x14ac:dyDescent="0.2">
      <c r="A85" s="28"/>
      <c r="B85" s="97" t="s">
        <v>100</v>
      </c>
      <c r="C85" s="96"/>
      <c r="D85" s="98"/>
      <c r="E85" s="96"/>
      <c r="F85" s="96"/>
      <c r="G85" s="96"/>
      <c r="H85" s="97" t="str">
        <f>cycle!B5</f>
        <v>Sunny</v>
      </c>
      <c r="I85" s="96"/>
      <c r="J85" s="96"/>
      <c r="K85" s="96"/>
      <c r="L85" s="96"/>
      <c r="M85" s="96"/>
      <c r="N85" s="96"/>
      <c r="O85" s="96"/>
      <c r="P85" s="96"/>
      <c r="Q85" s="96"/>
      <c r="R85" s="96"/>
    </row>
    <row r="86" spans="1:22" x14ac:dyDescent="0.15">
      <c r="A86" s="39"/>
      <c r="B86" s="102" t="s">
        <v>2</v>
      </c>
      <c r="C86" s="103"/>
      <c r="D86" s="103"/>
      <c r="E86" s="104"/>
      <c r="F86" s="102" t="s">
        <v>3</v>
      </c>
      <c r="G86" s="103"/>
      <c r="H86" s="103"/>
      <c r="I86" s="104"/>
      <c r="J86" s="102" t="s">
        <v>4</v>
      </c>
      <c r="K86" s="103"/>
      <c r="L86" s="103"/>
      <c r="M86" s="104"/>
      <c r="N86" s="102" t="s">
        <v>5</v>
      </c>
      <c r="O86" s="103"/>
      <c r="P86" s="103"/>
      <c r="Q86" s="104"/>
      <c r="R86" s="135" t="s">
        <v>35</v>
      </c>
    </row>
    <row r="87" spans="1:22" s="27" customFormat="1" ht="14" thickBot="1" x14ac:dyDescent="0.2">
      <c r="A87" s="42"/>
      <c r="B87" s="108"/>
      <c r="C87" s="109" t="str">
        <f>C46</f>
        <v>Evans Bay (N)</v>
      </c>
      <c r="D87" s="110"/>
      <c r="E87" s="111"/>
      <c r="F87" s="108"/>
      <c r="G87" s="109" t="str">
        <f>G46</f>
        <v>Wellington</v>
      </c>
      <c r="H87" s="110"/>
      <c r="I87" s="111"/>
      <c r="J87" s="108"/>
      <c r="K87" s="109" t="str">
        <f>K46</f>
        <v>Evans Bay (S)</v>
      </c>
      <c r="L87" s="110"/>
      <c r="M87" s="111"/>
      <c r="N87" s="108"/>
      <c r="O87" s="109" t="str">
        <f>O46</f>
        <v>Cobham</v>
      </c>
      <c r="P87" s="110"/>
      <c r="Q87" s="111"/>
      <c r="R87" s="137"/>
    </row>
    <row r="88" spans="1:22" s="48" customFormat="1" x14ac:dyDescent="0.15">
      <c r="A88" s="45"/>
      <c r="B88" s="116" t="s">
        <v>6</v>
      </c>
      <c r="C88" s="117" t="s">
        <v>7</v>
      </c>
      <c r="D88" s="117" t="s">
        <v>8</v>
      </c>
      <c r="E88" s="118" t="s">
        <v>9</v>
      </c>
      <c r="F88" s="116" t="s">
        <v>6</v>
      </c>
      <c r="G88" s="117" t="s">
        <v>7</v>
      </c>
      <c r="H88" s="117" t="s">
        <v>8</v>
      </c>
      <c r="I88" s="118" t="s">
        <v>9</v>
      </c>
      <c r="J88" s="116" t="s">
        <v>6</v>
      </c>
      <c r="K88" s="117" t="s">
        <v>7</v>
      </c>
      <c r="L88" s="117" t="s">
        <v>8</v>
      </c>
      <c r="M88" s="118" t="s">
        <v>9</v>
      </c>
      <c r="N88" s="116" t="s">
        <v>6</v>
      </c>
      <c r="O88" s="117" t="s">
        <v>7</v>
      </c>
      <c r="P88" s="117" t="s">
        <v>8</v>
      </c>
      <c r="Q88" s="118" t="s">
        <v>9</v>
      </c>
      <c r="R88" s="138"/>
      <c r="T88" s="27"/>
      <c r="U88" s="27"/>
      <c r="V88" s="27"/>
    </row>
    <row r="89" spans="1:22" s="27" customFormat="1" x14ac:dyDescent="0.15">
      <c r="A89" s="42"/>
      <c r="B89" s="123"/>
      <c r="C89" s="124"/>
      <c r="D89" s="124"/>
      <c r="E89" s="125"/>
      <c r="F89" s="123"/>
      <c r="G89" s="124"/>
      <c r="H89" s="124"/>
      <c r="I89" s="125"/>
      <c r="J89" s="123"/>
      <c r="K89" s="124"/>
      <c r="L89" s="124"/>
      <c r="M89" s="125"/>
      <c r="N89" s="123"/>
      <c r="O89" s="124"/>
      <c r="P89" s="124"/>
      <c r="Q89" s="126"/>
      <c r="R89" s="137"/>
    </row>
    <row r="90" spans="1:22" s="27" customFormat="1" x14ac:dyDescent="0.15">
      <c r="A90" s="59" t="s">
        <v>60</v>
      </c>
      <c r="B90" s="76">
        <v>6</v>
      </c>
      <c r="C90" s="106">
        <v>1</v>
      </c>
      <c r="D90" s="106">
        <v>1</v>
      </c>
      <c r="E90" s="107">
        <f t="shared" ref="E90:E105" si="57">SUM(B90:D90)</f>
        <v>8</v>
      </c>
      <c r="F90" s="76"/>
      <c r="G90" s="106">
        <v>2</v>
      </c>
      <c r="H90" s="106"/>
      <c r="I90" s="107">
        <f t="shared" ref="I90:I105" si="58">SUM(F90:H90)</f>
        <v>2</v>
      </c>
      <c r="J90" s="76"/>
      <c r="K90" s="106">
        <v>1</v>
      </c>
      <c r="L90" s="106"/>
      <c r="M90" s="107">
        <f t="shared" ref="M90:M105" si="59">SUM(J90:L90)</f>
        <v>1</v>
      </c>
      <c r="N90" s="76"/>
      <c r="O90" s="106">
        <v>5</v>
      </c>
      <c r="P90" s="106">
        <v>2</v>
      </c>
      <c r="Q90" s="107">
        <f t="shared" ref="Q90:Q105" si="60">SUM(N90:P90)</f>
        <v>7</v>
      </c>
      <c r="R90" s="77">
        <f>E90+I90+M90+Q90</f>
        <v>18</v>
      </c>
    </row>
    <row r="91" spans="1:22" s="27" customFormat="1" x14ac:dyDescent="0.15">
      <c r="A91" s="59" t="s">
        <v>43</v>
      </c>
      <c r="B91" s="76">
        <v>5</v>
      </c>
      <c r="C91" s="106">
        <v>1</v>
      </c>
      <c r="D91" s="106"/>
      <c r="E91" s="107">
        <f t="shared" si="57"/>
        <v>6</v>
      </c>
      <c r="F91" s="76"/>
      <c r="G91" s="106">
        <v>3</v>
      </c>
      <c r="H91" s="106"/>
      <c r="I91" s="107">
        <f t="shared" si="58"/>
        <v>3</v>
      </c>
      <c r="J91" s="76"/>
      <c r="K91" s="106">
        <v>8</v>
      </c>
      <c r="L91" s="106"/>
      <c r="M91" s="107">
        <f t="shared" si="59"/>
        <v>8</v>
      </c>
      <c r="N91" s="76"/>
      <c r="O91" s="106"/>
      <c r="P91" s="106">
        <v>2</v>
      </c>
      <c r="Q91" s="107">
        <f t="shared" si="60"/>
        <v>2</v>
      </c>
      <c r="R91" s="77">
        <f t="shared" ref="R91:R105" si="61">E91+I91+M91+Q91</f>
        <v>19</v>
      </c>
    </row>
    <row r="92" spans="1:22" s="27" customFormat="1" x14ac:dyDescent="0.15">
      <c r="A92" s="59" t="s">
        <v>44</v>
      </c>
      <c r="B92" s="76">
        <v>4</v>
      </c>
      <c r="C92" s="106">
        <v>6</v>
      </c>
      <c r="D92" s="106"/>
      <c r="E92" s="107">
        <f t="shared" si="57"/>
        <v>10</v>
      </c>
      <c r="F92" s="76"/>
      <c r="G92" s="106">
        <v>1</v>
      </c>
      <c r="H92" s="106"/>
      <c r="I92" s="107">
        <f t="shared" si="58"/>
        <v>1</v>
      </c>
      <c r="J92" s="76"/>
      <c r="K92" s="106">
        <v>1</v>
      </c>
      <c r="L92" s="106">
        <v>1</v>
      </c>
      <c r="M92" s="107">
        <f t="shared" si="59"/>
        <v>2</v>
      </c>
      <c r="N92" s="76">
        <v>3</v>
      </c>
      <c r="O92" s="106">
        <v>1</v>
      </c>
      <c r="P92" s="106">
        <v>5</v>
      </c>
      <c r="Q92" s="107">
        <f t="shared" si="60"/>
        <v>9</v>
      </c>
      <c r="R92" s="77">
        <f t="shared" si="61"/>
        <v>22</v>
      </c>
    </row>
    <row r="93" spans="1:22" s="27" customFormat="1" x14ac:dyDescent="0.15">
      <c r="A93" s="59" t="s">
        <v>45</v>
      </c>
      <c r="B93" s="76">
        <v>2</v>
      </c>
      <c r="C93" s="106">
        <v>1</v>
      </c>
      <c r="D93" s="106">
        <v>3</v>
      </c>
      <c r="E93" s="107">
        <f t="shared" si="57"/>
        <v>6</v>
      </c>
      <c r="F93" s="76">
        <v>2</v>
      </c>
      <c r="G93" s="106">
        <v>2</v>
      </c>
      <c r="H93" s="106"/>
      <c r="I93" s="107">
        <f t="shared" si="58"/>
        <v>4</v>
      </c>
      <c r="J93" s="76"/>
      <c r="K93" s="106">
        <v>5</v>
      </c>
      <c r="L93" s="106"/>
      <c r="M93" s="107">
        <f t="shared" si="59"/>
        <v>5</v>
      </c>
      <c r="N93" s="76"/>
      <c r="O93" s="106">
        <v>3</v>
      </c>
      <c r="P93" s="106"/>
      <c r="Q93" s="107">
        <f t="shared" si="60"/>
        <v>3</v>
      </c>
      <c r="R93" s="77">
        <f t="shared" si="61"/>
        <v>18</v>
      </c>
    </row>
    <row r="94" spans="1:22" s="27" customFormat="1" x14ac:dyDescent="0.15">
      <c r="A94" s="59" t="s">
        <v>61</v>
      </c>
      <c r="B94" s="76">
        <v>9</v>
      </c>
      <c r="C94" s="106">
        <v>2</v>
      </c>
      <c r="D94" s="106"/>
      <c r="E94" s="107">
        <f t="shared" si="57"/>
        <v>11</v>
      </c>
      <c r="F94" s="76"/>
      <c r="G94" s="106"/>
      <c r="H94" s="106">
        <v>1</v>
      </c>
      <c r="I94" s="107">
        <f t="shared" si="58"/>
        <v>1</v>
      </c>
      <c r="J94" s="76"/>
      <c r="K94" s="106">
        <v>1</v>
      </c>
      <c r="L94" s="106"/>
      <c r="M94" s="107">
        <f t="shared" si="59"/>
        <v>1</v>
      </c>
      <c r="N94" s="76">
        <v>1</v>
      </c>
      <c r="O94" s="106">
        <v>1</v>
      </c>
      <c r="P94" s="106">
        <v>2</v>
      </c>
      <c r="Q94" s="107">
        <f t="shared" si="60"/>
        <v>4</v>
      </c>
      <c r="R94" s="77">
        <f t="shared" si="61"/>
        <v>17</v>
      </c>
    </row>
    <row r="95" spans="1:22" s="27" customFormat="1" x14ac:dyDescent="0.15">
      <c r="A95" s="59" t="s">
        <v>62</v>
      </c>
      <c r="B95" s="76">
        <v>4</v>
      </c>
      <c r="C95" s="106">
        <v>3</v>
      </c>
      <c r="D95" s="106"/>
      <c r="E95" s="107">
        <f t="shared" si="57"/>
        <v>7</v>
      </c>
      <c r="F95" s="76"/>
      <c r="G95" s="106"/>
      <c r="H95" s="106"/>
      <c r="I95" s="107">
        <f t="shared" si="58"/>
        <v>0</v>
      </c>
      <c r="J95" s="76"/>
      <c r="K95" s="106">
        <v>4</v>
      </c>
      <c r="L95" s="106"/>
      <c r="M95" s="107">
        <f t="shared" si="59"/>
        <v>4</v>
      </c>
      <c r="N95" s="76"/>
      <c r="O95" s="106">
        <v>4</v>
      </c>
      <c r="P95" s="106"/>
      <c r="Q95" s="107">
        <f t="shared" si="60"/>
        <v>4</v>
      </c>
      <c r="R95" s="77">
        <f t="shared" si="61"/>
        <v>15</v>
      </c>
    </row>
    <row r="96" spans="1:22" s="27" customFormat="1" x14ac:dyDescent="0.15">
      <c r="A96" s="59" t="s">
        <v>63</v>
      </c>
      <c r="B96" s="76">
        <v>5</v>
      </c>
      <c r="C96" s="106">
        <v>4</v>
      </c>
      <c r="D96" s="106"/>
      <c r="E96" s="107">
        <f t="shared" si="57"/>
        <v>9</v>
      </c>
      <c r="F96" s="76"/>
      <c r="G96" s="106">
        <v>1</v>
      </c>
      <c r="H96" s="106"/>
      <c r="I96" s="107">
        <f t="shared" si="58"/>
        <v>1</v>
      </c>
      <c r="J96" s="76"/>
      <c r="K96" s="106">
        <v>2</v>
      </c>
      <c r="L96" s="106"/>
      <c r="M96" s="107">
        <f t="shared" si="59"/>
        <v>2</v>
      </c>
      <c r="N96" s="76"/>
      <c r="O96" s="106"/>
      <c r="P96" s="106">
        <v>2</v>
      </c>
      <c r="Q96" s="107">
        <f t="shared" si="60"/>
        <v>2</v>
      </c>
      <c r="R96" s="77">
        <f t="shared" si="61"/>
        <v>14</v>
      </c>
    </row>
    <row r="97" spans="1:18" s="27" customFormat="1" x14ac:dyDescent="0.15">
      <c r="A97" s="59" t="s">
        <v>64</v>
      </c>
      <c r="B97" s="76">
        <v>5</v>
      </c>
      <c r="C97" s="106">
        <v>1</v>
      </c>
      <c r="D97" s="106"/>
      <c r="E97" s="107">
        <f t="shared" si="57"/>
        <v>6</v>
      </c>
      <c r="F97" s="76"/>
      <c r="G97" s="106">
        <v>1</v>
      </c>
      <c r="H97" s="106"/>
      <c r="I97" s="107">
        <f t="shared" si="58"/>
        <v>1</v>
      </c>
      <c r="J97" s="76"/>
      <c r="K97" s="106"/>
      <c r="L97" s="106"/>
      <c r="M97" s="107">
        <f t="shared" si="59"/>
        <v>0</v>
      </c>
      <c r="N97" s="76"/>
      <c r="O97" s="106">
        <v>1</v>
      </c>
      <c r="P97" s="106">
        <v>6</v>
      </c>
      <c r="Q97" s="107">
        <f t="shared" si="60"/>
        <v>7</v>
      </c>
      <c r="R97" s="77">
        <f t="shared" si="61"/>
        <v>14</v>
      </c>
    </row>
    <row r="98" spans="1:18" s="27" customFormat="1" x14ac:dyDescent="0.15">
      <c r="A98" s="60" t="s">
        <v>65</v>
      </c>
      <c r="B98" s="76">
        <v>6</v>
      </c>
      <c r="C98" s="106"/>
      <c r="D98" s="106"/>
      <c r="E98" s="107">
        <f t="shared" si="57"/>
        <v>6</v>
      </c>
      <c r="F98" s="76"/>
      <c r="G98" s="106"/>
      <c r="H98" s="106"/>
      <c r="I98" s="130">
        <f t="shared" si="58"/>
        <v>0</v>
      </c>
      <c r="J98" s="76">
        <v>8</v>
      </c>
      <c r="K98" s="106"/>
      <c r="L98" s="106"/>
      <c r="M98" s="107">
        <f t="shared" si="59"/>
        <v>8</v>
      </c>
      <c r="N98" s="76"/>
      <c r="O98" s="106">
        <v>3</v>
      </c>
      <c r="P98" s="106">
        <v>3</v>
      </c>
      <c r="Q98" s="107">
        <f t="shared" si="60"/>
        <v>6</v>
      </c>
      <c r="R98" s="77">
        <f t="shared" si="61"/>
        <v>20</v>
      </c>
    </row>
    <row r="99" spans="1:18" s="27" customFormat="1" x14ac:dyDescent="0.15">
      <c r="A99" s="60" t="s">
        <v>66</v>
      </c>
      <c r="B99" s="76">
        <v>6</v>
      </c>
      <c r="C99" s="106">
        <v>6</v>
      </c>
      <c r="D99" s="106">
        <v>1</v>
      </c>
      <c r="E99" s="107">
        <f t="shared" si="57"/>
        <v>13</v>
      </c>
      <c r="F99" s="76"/>
      <c r="G99" s="106">
        <v>1</v>
      </c>
      <c r="H99" s="106"/>
      <c r="I99" s="130">
        <f t="shared" si="58"/>
        <v>1</v>
      </c>
      <c r="J99" s="76">
        <v>2</v>
      </c>
      <c r="K99" s="106">
        <v>1</v>
      </c>
      <c r="L99" s="106"/>
      <c r="M99" s="107">
        <f t="shared" si="59"/>
        <v>3</v>
      </c>
      <c r="N99" s="76"/>
      <c r="O99" s="106">
        <v>1</v>
      </c>
      <c r="P99" s="106">
        <v>1</v>
      </c>
      <c r="Q99" s="130">
        <f t="shared" si="60"/>
        <v>2</v>
      </c>
      <c r="R99" s="77">
        <f t="shared" si="61"/>
        <v>19</v>
      </c>
    </row>
    <row r="100" spans="1:18" s="27" customFormat="1" x14ac:dyDescent="0.15">
      <c r="A100" s="60" t="s">
        <v>67</v>
      </c>
      <c r="B100" s="76">
        <v>9</v>
      </c>
      <c r="C100" s="106">
        <v>3</v>
      </c>
      <c r="D100" s="106"/>
      <c r="E100" s="107">
        <f t="shared" si="57"/>
        <v>12</v>
      </c>
      <c r="F100" s="76"/>
      <c r="G100" s="106">
        <v>3</v>
      </c>
      <c r="H100" s="106"/>
      <c r="I100" s="130">
        <f t="shared" si="58"/>
        <v>3</v>
      </c>
      <c r="J100" s="76"/>
      <c r="K100" s="106">
        <v>1</v>
      </c>
      <c r="L100" s="106"/>
      <c r="M100" s="107">
        <f t="shared" si="59"/>
        <v>1</v>
      </c>
      <c r="N100" s="76"/>
      <c r="O100" s="106">
        <v>3</v>
      </c>
      <c r="P100" s="106">
        <v>3</v>
      </c>
      <c r="Q100" s="130">
        <f t="shared" si="60"/>
        <v>6</v>
      </c>
      <c r="R100" s="77">
        <f t="shared" si="61"/>
        <v>22</v>
      </c>
    </row>
    <row r="101" spans="1:18" s="27" customFormat="1" x14ac:dyDescent="0.15">
      <c r="A101" s="60" t="s">
        <v>68</v>
      </c>
      <c r="B101" s="76">
        <v>3</v>
      </c>
      <c r="C101" s="106">
        <v>3</v>
      </c>
      <c r="D101" s="106"/>
      <c r="E101" s="107">
        <f t="shared" si="57"/>
        <v>6</v>
      </c>
      <c r="F101" s="76"/>
      <c r="G101" s="106"/>
      <c r="H101" s="106"/>
      <c r="I101" s="130">
        <f t="shared" si="58"/>
        <v>0</v>
      </c>
      <c r="J101" s="76"/>
      <c r="K101" s="106">
        <v>2</v>
      </c>
      <c r="L101" s="106"/>
      <c r="M101" s="107">
        <f t="shared" si="59"/>
        <v>2</v>
      </c>
      <c r="N101" s="76">
        <v>1</v>
      </c>
      <c r="O101" s="106">
        <v>2</v>
      </c>
      <c r="P101" s="106">
        <v>3</v>
      </c>
      <c r="Q101" s="130">
        <f t="shared" si="60"/>
        <v>6</v>
      </c>
      <c r="R101" s="77">
        <f t="shared" si="61"/>
        <v>14</v>
      </c>
    </row>
    <row r="102" spans="1:18" s="27" customFormat="1" x14ac:dyDescent="0.15">
      <c r="A102" s="60" t="s">
        <v>69</v>
      </c>
      <c r="B102" s="76">
        <v>1</v>
      </c>
      <c r="C102" s="106">
        <v>1</v>
      </c>
      <c r="D102" s="106"/>
      <c r="E102" s="107">
        <f t="shared" si="57"/>
        <v>2</v>
      </c>
      <c r="F102" s="76">
        <v>1</v>
      </c>
      <c r="G102" s="106"/>
      <c r="H102" s="106"/>
      <c r="I102" s="130">
        <f t="shared" si="58"/>
        <v>1</v>
      </c>
      <c r="J102" s="76"/>
      <c r="K102" s="106">
        <v>5</v>
      </c>
      <c r="L102" s="106"/>
      <c r="M102" s="107">
        <f t="shared" si="59"/>
        <v>5</v>
      </c>
      <c r="N102" s="76"/>
      <c r="O102" s="106"/>
      <c r="P102" s="106">
        <v>1</v>
      </c>
      <c r="Q102" s="130">
        <f t="shared" si="60"/>
        <v>1</v>
      </c>
      <c r="R102" s="77">
        <f t="shared" si="61"/>
        <v>9</v>
      </c>
    </row>
    <row r="103" spans="1:18" s="27" customFormat="1" x14ac:dyDescent="0.15">
      <c r="A103" s="60" t="s">
        <v>70</v>
      </c>
      <c r="B103" s="76"/>
      <c r="C103" s="106"/>
      <c r="D103" s="106"/>
      <c r="E103" s="107">
        <f t="shared" si="57"/>
        <v>0</v>
      </c>
      <c r="F103" s="76">
        <v>1</v>
      </c>
      <c r="G103" s="106">
        <v>1</v>
      </c>
      <c r="H103" s="106">
        <v>1</v>
      </c>
      <c r="I103" s="130">
        <f t="shared" si="58"/>
        <v>3</v>
      </c>
      <c r="J103" s="76">
        <v>4</v>
      </c>
      <c r="K103" s="106"/>
      <c r="L103" s="106">
        <v>2</v>
      </c>
      <c r="M103" s="107">
        <f t="shared" si="59"/>
        <v>6</v>
      </c>
      <c r="N103" s="76"/>
      <c r="O103" s="106"/>
      <c r="P103" s="106">
        <v>2</v>
      </c>
      <c r="Q103" s="130">
        <f t="shared" si="60"/>
        <v>2</v>
      </c>
      <c r="R103" s="77">
        <f t="shared" si="61"/>
        <v>11</v>
      </c>
    </row>
    <row r="104" spans="1:18" s="27" customFormat="1" ht="13.5" customHeight="1" x14ac:dyDescent="0.15">
      <c r="A104" s="60" t="s">
        <v>71</v>
      </c>
      <c r="B104" s="76">
        <v>1</v>
      </c>
      <c r="C104" s="106">
        <v>1</v>
      </c>
      <c r="D104" s="106"/>
      <c r="E104" s="107">
        <f t="shared" si="57"/>
        <v>2</v>
      </c>
      <c r="F104" s="76"/>
      <c r="G104" s="106">
        <v>1</v>
      </c>
      <c r="H104" s="106"/>
      <c r="I104" s="130">
        <f t="shared" si="58"/>
        <v>1</v>
      </c>
      <c r="J104" s="76"/>
      <c r="K104" s="106"/>
      <c r="L104" s="106"/>
      <c r="M104" s="107">
        <f t="shared" si="59"/>
        <v>0</v>
      </c>
      <c r="N104" s="76"/>
      <c r="O104" s="106"/>
      <c r="P104" s="106"/>
      <c r="Q104" s="139">
        <f t="shared" si="60"/>
        <v>0</v>
      </c>
      <c r="R104" s="79">
        <f t="shared" si="61"/>
        <v>3</v>
      </c>
    </row>
    <row r="105" spans="1:18" s="27" customFormat="1" x14ac:dyDescent="0.15">
      <c r="A105" s="60" t="s">
        <v>72</v>
      </c>
      <c r="B105" s="76"/>
      <c r="C105" s="106">
        <v>1</v>
      </c>
      <c r="D105" s="106"/>
      <c r="E105" s="107">
        <f t="shared" si="57"/>
        <v>1</v>
      </c>
      <c r="F105" s="76">
        <v>2</v>
      </c>
      <c r="G105" s="106">
        <v>1</v>
      </c>
      <c r="H105" s="106"/>
      <c r="I105" s="130">
        <f t="shared" si="58"/>
        <v>3</v>
      </c>
      <c r="J105" s="76"/>
      <c r="K105" s="106">
        <v>2</v>
      </c>
      <c r="L105" s="106"/>
      <c r="M105" s="107">
        <f t="shared" si="59"/>
        <v>2</v>
      </c>
      <c r="N105" s="76"/>
      <c r="O105" s="106"/>
      <c r="P105" s="106">
        <v>3</v>
      </c>
      <c r="Q105" s="130">
        <f t="shared" si="60"/>
        <v>3</v>
      </c>
      <c r="R105" s="77">
        <f t="shared" si="61"/>
        <v>9</v>
      </c>
    </row>
    <row r="106" spans="1:18" s="27" customFormat="1" ht="13.5" customHeight="1" x14ac:dyDescent="0.15">
      <c r="A106" s="65"/>
      <c r="B106" s="76"/>
      <c r="C106" s="106"/>
      <c r="D106" s="106"/>
      <c r="E106" s="107"/>
      <c r="F106" s="131"/>
      <c r="G106" s="106"/>
      <c r="H106" s="106"/>
      <c r="I106" s="130"/>
      <c r="J106" s="76"/>
      <c r="K106" s="106"/>
      <c r="L106" s="106"/>
      <c r="M106" s="107"/>
      <c r="N106" s="131"/>
      <c r="O106" s="106"/>
      <c r="P106" s="106"/>
      <c r="Q106" s="130"/>
      <c r="R106" s="77"/>
    </row>
    <row r="107" spans="1:18" s="27" customFormat="1" ht="13.5" customHeight="1" x14ac:dyDescent="0.15">
      <c r="A107" s="59" t="s">
        <v>73</v>
      </c>
      <c r="B107" s="76">
        <f>SUM(B90:B102)</f>
        <v>65</v>
      </c>
      <c r="C107" s="106">
        <f>SUM(C90:C97)</f>
        <v>19</v>
      </c>
      <c r="D107" s="106">
        <f t="shared" ref="D107:R107" si="62">SUM(D90:D93)</f>
        <v>4</v>
      </c>
      <c r="E107" s="107">
        <f t="shared" si="62"/>
        <v>30</v>
      </c>
      <c r="F107" s="131">
        <f t="shared" si="62"/>
        <v>2</v>
      </c>
      <c r="G107" s="106">
        <f t="shared" si="62"/>
        <v>8</v>
      </c>
      <c r="H107" s="106">
        <f t="shared" si="62"/>
        <v>0</v>
      </c>
      <c r="I107" s="130">
        <f t="shared" si="62"/>
        <v>10</v>
      </c>
      <c r="J107" s="76">
        <f t="shared" si="62"/>
        <v>0</v>
      </c>
      <c r="K107" s="106">
        <f>SUM(K90:K96)</f>
        <v>22</v>
      </c>
      <c r="L107" s="106">
        <f t="shared" si="62"/>
        <v>1</v>
      </c>
      <c r="M107" s="107">
        <f t="shared" si="62"/>
        <v>16</v>
      </c>
      <c r="N107" s="131">
        <f t="shared" si="62"/>
        <v>3</v>
      </c>
      <c r="O107" s="106">
        <f>SUM(O90:O95)</f>
        <v>14</v>
      </c>
      <c r="P107" s="106">
        <f>SUM(P90:P94)</f>
        <v>11</v>
      </c>
      <c r="Q107" s="130">
        <f t="shared" si="62"/>
        <v>21</v>
      </c>
      <c r="R107" s="77">
        <f t="shared" si="62"/>
        <v>77</v>
      </c>
    </row>
    <row r="108" spans="1:18" s="27" customFormat="1" ht="13.5" customHeight="1" x14ac:dyDescent="0.15">
      <c r="A108" s="59" t="s">
        <v>76</v>
      </c>
      <c r="B108" s="76">
        <f>SUM(B91:B94)</f>
        <v>20</v>
      </c>
      <c r="C108" s="106">
        <f t="shared" ref="C108:R108" si="63">SUM(C91:C94)</f>
        <v>10</v>
      </c>
      <c r="D108" s="106">
        <f t="shared" si="63"/>
        <v>3</v>
      </c>
      <c r="E108" s="107">
        <f t="shared" si="63"/>
        <v>33</v>
      </c>
      <c r="F108" s="131">
        <f t="shared" ref="F108:G119" si="64">SUM(F91:F94)</f>
        <v>2</v>
      </c>
      <c r="G108" s="106">
        <f t="shared" si="64"/>
        <v>6</v>
      </c>
      <c r="H108" s="106">
        <f t="shared" ref="H108:H119" si="65">SUM(H91:H94)</f>
        <v>1</v>
      </c>
      <c r="I108" s="130">
        <f t="shared" si="63"/>
        <v>9</v>
      </c>
      <c r="J108" s="76">
        <f t="shared" si="63"/>
        <v>0</v>
      </c>
      <c r="K108" s="106">
        <f t="shared" si="63"/>
        <v>15</v>
      </c>
      <c r="L108" s="106">
        <f t="shared" si="63"/>
        <v>1</v>
      </c>
      <c r="M108" s="107">
        <f t="shared" si="63"/>
        <v>16</v>
      </c>
      <c r="N108" s="131">
        <f t="shared" si="63"/>
        <v>4</v>
      </c>
      <c r="O108" s="106">
        <f t="shared" si="63"/>
        <v>5</v>
      </c>
      <c r="P108" s="106">
        <f t="shared" si="63"/>
        <v>9</v>
      </c>
      <c r="Q108" s="130">
        <f t="shared" si="63"/>
        <v>18</v>
      </c>
      <c r="R108" s="77">
        <f t="shared" si="63"/>
        <v>76</v>
      </c>
    </row>
    <row r="109" spans="1:18" s="27" customFormat="1" ht="13.5" customHeight="1" x14ac:dyDescent="0.15">
      <c r="A109" s="59" t="s">
        <v>77</v>
      </c>
      <c r="B109" s="76">
        <f t="shared" ref="B109:Q119" si="66">SUM(B92:B95)</f>
        <v>19</v>
      </c>
      <c r="C109" s="106">
        <f t="shared" si="66"/>
        <v>12</v>
      </c>
      <c r="D109" s="106">
        <f t="shared" si="66"/>
        <v>3</v>
      </c>
      <c r="E109" s="107">
        <f t="shared" si="66"/>
        <v>34</v>
      </c>
      <c r="F109" s="131">
        <f t="shared" si="64"/>
        <v>2</v>
      </c>
      <c r="G109" s="106">
        <f t="shared" si="64"/>
        <v>3</v>
      </c>
      <c r="H109" s="106">
        <f t="shared" si="65"/>
        <v>1</v>
      </c>
      <c r="I109" s="130">
        <f t="shared" si="66"/>
        <v>6</v>
      </c>
      <c r="J109" s="76">
        <f t="shared" si="66"/>
        <v>0</v>
      </c>
      <c r="K109" s="106">
        <f t="shared" si="66"/>
        <v>11</v>
      </c>
      <c r="L109" s="106">
        <f t="shared" si="66"/>
        <v>1</v>
      </c>
      <c r="M109" s="107">
        <f t="shared" si="66"/>
        <v>12</v>
      </c>
      <c r="N109" s="131">
        <f t="shared" si="66"/>
        <v>4</v>
      </c>
      <c r="O109" s="106">
        <f t="shared" si="66"/>
        <v>9</v>
      </c>
      <c r="P109" s="106">
        <f t="shared" si="66"/>
        <v>7</v>
      </c>
      <c r="Q109" s="130">
        <f t="shared" si="66"/>
        <v>20</v>
      </c>
      <c r="R109" s="77">
        <f>SUM(R92:R95)</f>
        <v>72</v>
      </c>
    </row>
    <row r="110" spans="1:18" s="27" customFormat="1" ht="13.5" customHeight="1" x14ac:dyDescent="0.15">
      <c r="A110" s="59" t="s">
        <v>78</v>
      </c>
      <c r="B110" s="76">
        <f t="shared" si="66"/>
        <v>20</v>
      </c>
      <c r="C110" s="106">
        <f t="shared" si="66"/>
        <v>10</v>
      </c>
      <c r="D110" s="106">
        <f t="shared" si="66"/>
        <v>3</v>
      </c>
      <c r="E110" s="107">
        <f t="shared" si="66"/>
        <v>33</v>
      </c>
      <c r="F110" s="131">
        <f t="shared" si="64"/>
        <v>2</v>
      </c>
      <c r="G110" s="106">
        <f t="shared" si="64"/>
        <v>3</v>
      </c>
      <c r="H110" s="106">
        <f t="shared" si="65"/>
        <v>1</v>
      </c>
      <c r="I110" s="130">
        <f t="shared" si="66"/>
        <v>6</v>
      </c>
      <c r="J110" s="76">
        <f t="shared" si="66"/>
        <v>0</v>
      </c>
      <c r="K110" s="106">
        <f t="shared" si="66"/>
        <v>12</v>
      </c>
      <c r="L110" s="106">
        <f t="shared" si="66"/>
        <v>0</v>
      </c>
      <c r="M110" s="107">
        <f t="shared" si="66"/>
        <v>12</v>
      </c>
      <c r="N110" s="131">
        <f t="shared" si="66"/>
        <v>1</v>
      </c>
      <c r="O110" s="106">
        <f t="shared" si="66"/>
        <v>8</v>
      </c>
      <c r="P110" s="106">
        <f t="shared" si="66"/>
        <v>4</v>
      </c>
      <c r="Q110" s="130">
        <f t="shared" si="66"/>
        <v>13</v>
      </c>
      <c r="R110" s="77">
        <f>SUM(R93:R96)</f>
        <v>64</v>
      </c>
    </row>
    <row r="111" spans="1:18" s="27" customFormat="1" ht="13.5" customHeight="1" x14ac:dyDescent="0.15">
      <c r="A111" s="59" t="s">
        <v>79</v>
      </c>
      <c r="B111" s="76">
        <f t="shared" si="66"/>
        <v>23</v>
      </c>
      <c r="C111" s="106">
        <f t="shared" si="66"/>
        <v>10</v>
      </c>
      <c r="D111" s="106">
        <f>SUM(D94:D97)</f>
        <v>0</v>
      </c>
      <c r="E111" s="107">
        <f t="shared" ref="E111:R111" si="67">SUM(E94:E97)</f>
        <v>33</v>
      </c>
      <c r="F111" s="131">
        <f t="shared" si="64"/>
        <v>0</v>
      </c>
      <c r="G111" s="106">
        <f t="shared" si="64"/>
        <v>2</v>
      </c>
      <c r="H111" s="106">
        <f t="shared" si="65"/>
        <v>1</v>
      </c>
      <c r="I111" s="130">
        <f t="shared" si="67"/>
        <v>3</v>
      </c>
      <c r="J111" s="76">
        <f t="shared" si="67"/>
        <v>0</v>
      </c>
      <c r="K111" s="106">
        <f t="shared" si="67"/>
        <v>7</v>
      </c>
      <c r="L111" s="106">
        <f t="shared" si="67"/>
        <v>0</v>
      </c>
      <c r="M111" s="107">
        <f t="shared" si="67"/>
        <v>7</v>
      </c>
      <c r="N111" s="131">
        <f t="shared" si="67"/>
        <v>1</v>
      </c>
      <c r="O111" s="106">
        <f t="shared" si="67"/>
        <v>6</v>
      </c>
      <c r="P111" s="106">
        <f t="shared" si="67"/>
        <v>10</v>
      </c>
      <c r="Q111" s="130">
        <f t="shared" si="67"/>
        <v>17</v>
      </c>
      <c r="R111" s="77">
        <f t="shared" si="67"/>
        <v>60</v>
      </c>
    </row>
    <row r="112" spans="1:18" s="27" customFormat="1" ht="13.5" customHeight="1" x14ac:dyDescent="0.15">
      <c r="A112" s="59" t="s">
        <v>80</v>
      </c>
      <c r="B112" s="76">
        <f t="shared" si="66"/>
        <v>20</v>
      </c>
      <c r="C112" s="106">
        <f t="shared" si="66"/>
        <v>8</v>
      </c>
      <c r="D112" s="106">
        <f t="shared" si="66"/>
        <v>0</v>
      </c>
      <c r="E112" s="107">
        <f t="shared" si="66"/>
        <v>28</v>
      </c>
      <c r="F112" s="131">
        <f t="shared" si="64"/>
        <v>0</v>
      </c>
      <c r="G112" s="106">
        <f t="shared" si="64"/>
        <v>2</v>
      </c>
      <c r="H112" s="106">
        <f t="shared" si="65"/>
        <v>0</v>
      </c>
      <c r="I112" s="130">
        <f t="shared" si="66"/>
        <v>2</v>
      </c>
      <c r="J112" s="76">
        <f t="shared" si="66"/>
        <v>8</v>
      </c>
      <c r="K112" s="106">
        <f t="shared" si="66"/>
        <v>6</v>
      </c>
      <c r="L112" s="106">
        <f t="shared" si="66"/>
        <v>0</v>
      </c>
      <c r="M112" s="107">
        <f t="shared" si="66"/>
        <v>14</v>
      </c>
      <c r="N112" s="131">
        <f t="shared" si="66"/>
        <v>0</v>
      </c>
      <c r="O112" s="106">
        <f t="shared" si="66"/>
        <v>8</v>
      </c>
      <c r="P112" s="106">
        <f t="shared" si="66"/>
        <v>11</v>
      </c>
      <c r="Q112" s="130">
        <f t="shared" si="66"/>
        <v>19</v>
      </c>
      <c r="R112" s="77">
        <f t="shared" ref="R112:R119" si="68">SUM(R95:R98)</f>
        <v>63</v>
      </c>
    </row>
    <row r="113" spans="1:18" s="27" customFormat="1" ht="13.5" customHeight="1" x14ac:dyDescent="0.15">
      <c r="A113" s="59" t="s">
        <v>81</v>
      </c>
      <c r="B113" s="76">
        <f t="shared" si="66"/>
        <v>22</v>
      </c>
      <c r="C113" s="106">
        <f t="shared" si="66"/>
        <v>11</v>
      </c>
      <c r="D113" s="106">
        <f t="shared" si="66"/>
        <v>1</v>
      </c>
      <c r="E113" s="107">
        <f t="shared" si="66"/>
        <v>34</v>
      </c>
      <c r="F113" s="131">
        <f t="shared" si="64"/>
        <v>0</v>
      </c>
      <c r="G113" s="106">
        <f t="shared" si="64"/>
        <v>3</v>
      </c>
      <c r="H113" s="106">
        <f t="shared" si="65"/>
        <v>0</v>
      </c>
      <c r="I113" s="130">
        <f t="shared" si="66"/>
        <v>3</v>
      </c>
      <c r="J113" s="76">
        <f t="shared" si="66"/>
        <v>10</v>
      </c>
      <c r="K113" s="106">
        <f t="shared" si="66"/>
        <v>3</v>
      </c>
      <c r="L113" s="106">
        <f t="shared" si="66"/>
        <v>0</v>
      </c>
      <c r="M113" s="107">
        <f t="shared" si="66"/>
        <v>13</v>
      </c>
      <c r="N113" s="131">
        <f t="shared" si="66"/>
        <v>0</v>
      </c>
      <c r="O113" s="106">
        <f t="shared" si="66"/>
        <v>5</v>
      </c>
      <c r="P113" s="106">
        <f t="shared" si="66"/>
        <v>12</v>
      </c>
      <c r="Q113" s="130">
        <f t="shared" si="66"/>
        <v>17</v>
      </c>
      <c r="R113" s="77">
        <f t="shared" si="68"/>
        <v>67</v>
      </c>
    </row>
    <row r="114" spans="1:18" s="27" customFormat="1" ht="13.5" customHeight="1" x14ac:dyDescent="0.15">
      <c r="A114" s="59" t="s">
        <v>82</v>
      </c>
      <c r="B114" s="76">
        <f t="shared" si="66"/>
        <v>26</v>
      </c>
      <c r="C114" s="106">
        <f t="shared" si="66"/>
        <v>10</v>
      </c>
      <c r="D114" s="106">
        <f t="shared" si="66"/>
        <v>1</v>
      </c>
      <c r="E114" s="107">
        <f t="shared" si="66"/>
        <v>37</v>
      </c>
      <c r="F114" s="131">
        <f t="shared" si="64"/>
        <v>0</v>
      </c>
      <c r="G114" s="106">
        <f t="shared" si="64"/>
        <v>5</v>
      </c>
      <c r="H114" s="106">
        <f t="shared" si="65"/>
        <v>0</v>
      </c>
      <c r="I114" s="130">
        <f t="shared" si="66"/>
        <v>5</v>
      </c>
      <c r="J114" s="76">
        <f t="shared" si="66"/>
        <v>10</v>
      </c>
      <c r="K114" s="106">
        <f t="shared" si="66"/>
        <v>2</v>
      </c>
      <c r="L114" s="106">
        <f t="shared" si="66"/>
        <v>0</v>
      </c>
      <c r="M114" s="107">
        <f t="shared" si="66"/>
        <v>12</v>
      </c>
      <c r="N114" s="131">
        <f t="shared" si="66"/>
        <v>0</v>
      </c>
      <c r="O114" s="106">
        <f t="shared" si="66"/>
        <v>8</v>
      </c>
      <c r="P114" s="106">
        <f t="shared" si="66"/>
        <v>13</v>
      </c>
      <c r="Q114" s="130">
        <f t="shared" si="66"/>
        <v>21</v>
      </c>
      <c r="R114" s="77">
        <f t="shared" si="68"/>
        <v>75</v>
      </c>
    </row>
    <row r="115" spans="1:18" s="27" customFormat="1" ht="13.5" customHeight="1" x14ac:dyDescent="0.15">
      <c r="A115" s="60" t="s">
        <v>74</v>
      </c>
      <c r="B115" s="76">
        <f t="shared" si="66"/>
        <v>24</v>
      </c>
      <c r="C115" s="106">
        <f t="shared" si="66"/>
        <v>12</v>
      </c>
      <c r="D115" s="106">
        <f t="shared" si="66"/>
        <v>1</v>
      </c>
      <c r="E115" s="107">
        <f t="shared" si="66"/>
        <v>37</v>
      </c>
      <c r="F115" s="131">
        <f t="shared" si="64"/>
        <v>0</v>
      </c>
      <c r="G115" s="106">
        <f t="shared" si="64"/>
        <v>4</v>
      </c>
      <c r="H115" s="106">
        <f t="shared" si="65"/>
        <v>0</v>
      </c>
      <c r="I115" s="130">
        <f t="shared" si="66"/>
        <v>4</v>
      </c>
      <c r="J115" s="76">
        <f t="shared" si="66"/>
        <v>10</v>
      </c>
      <c r="K115" s="106">
        <f t="shared" si="66"/>
        <v>4</v>
      </c>
      <c r="L115" s="106">
        <f t="shared" si="66"/>
        <v>0</v>
      </c>
      <c r="M115" s="107">
        <f t="shared" si="66"/>
        <v>14</v>
      </c>
      <c r="N115" s="131">
        <f t="shared" si="66"/>
        <v>1</v>
      </c>
      <c r="O115" s="106">
        <f t="shared" si="66"/>
        <v>9</v>
      </c>
      <c r="P115" s="106">
        <f t="shared" si="66"/>
        <v>10</v>
      </c>
      <c r="Q115" s="130">
        <f t="shared" si="66"/>
        <v>20</v>
      </c>
      <c r="R115" s="77">
        <f t="shared" si="68"/>
        <v>75</v>
      </c>
    </row>
    <row r="116" spans="1:18" s="27" customFormat="1" x14ac:dyDescent="0.15">
      <c r="A116" s="60" t="s">
        <v>83</v>
      </c>
      <c r="B116" s="76">
        <f t="shared" si="66"/>
        <v>19</v>
      </c>
      <c r="C116" s="106">
        <f t="shared" si="66"/>
        <v>13</v>
      </c>
      <c r="D116" s="106">
        <f t="shared" si="66"/>
        <v>1</v>
      </c>
      <c r="E116" s="107">
        <f t="shared" si="66"/>
        <v>33</v>
      </c>
      <c r="F116" s="131">
        <f t="shared" si="64"/>
        <v>1</v>
      </c>
      <c r="G116" s="106">
        <f t="shared" si="64"/>
        <v>4</v>
      </c>
      <c r="H116" s="106">
        <f t="shared" si="65"/>
        <v>0</v>
      </c>
      <c r="I116" s="130">
        <f t="shared" si="66"/>
        <v>5</v>
      </c>
      <c r="J116" s="76">
        <f t="shared" si="66"/>
        <v>2</v>
      </c>
      <c r="K116" s="106">
        <f t="shared" si="66"/>
        <v>9</v>
      </c>
      <c r="L116" s="106">
        <f t="shared" si="66"/>
        <v>0</v>
      </c>
      <c r="M116" s="107">
        <f t="shared" si="66"/>
        <v>11</v>
      </c>
      <c r="N116" s="131">
        <f t="shared" si="66"/>
        <v>1</v>
      </c>
      <c r="O116" s="106">
        <f t="shared" si="66"/>
        <v>6</v>
      </c>
      <c r="P116" s="106">
        <f t="shared" si="66"/>
        <v>8</v>
      </c>
      <c r="Q116" s="130">
        <f t="shared" si="66"/>
        <v>15</v>
      </c>
      <c r="R116" s="77">
        <f t="shared" si="68"/>
        <v>64</v>
      </c>
    </row>
    <row r="117" spans="1:18" s="27" customFormat="1" x14ac:dyDescent="0.15">
      <c r="A117" s="60" t="s">
        <v>84</v>
      </c>
      <c r="B117" s="76">
        <f t="shared" si="66"/>
        <v>13</v>
      </c>
      <c r="C117" s="106">
        <f t="shared" si="66"/>
        <v>7</v>
      </c>
      <c r="D117" s="106">
        <f t="shared" si="66"/>
        <v>0</v>
      </c>
      <c r="E117" s="107">
        <f t="shared" si="66"/>
        <v>20</v>
      </c>
      <c r="F117" s="131">
        <f t="shared" si="64"/>
        <v>2</v>
      </c>
      <c r="G117" s="106">
        <f t="shared" si="64"/>
        <v>4</v>
      </c>
      <c r="H117" s="106">
        <f t="shared" si="65"/>
        <v>1</v>
      </c>
      <c r="I117" s="130">
        <f t="shared" si="66"/>
        <v>7</v>
      </c>
      <c r="J117" s="76">
        <f t="shared" si="66"/>
        <v>4</v>
      </c>
      <c r="K117" s="106">
        <f t="shared" si="66"/>
        <v>8</v>
      </c>
      <c r="L117" s="106">
        <f t="shared" si="66"/>
        <v>2</v>
      </c>
      <c r="M117" s="107">
        <f t="shared" si="66"/>
        <v>14</v>
      </c>
      <c r="N117" s="131">
        <f t="shared" si="66"/>
        <v>1</v>
      </c>
      <c r="O117" s="106">
        <f t="shared" si="66"/>
        <v>5</v>
      </c>
      <c r="P117" s="106">
        <f t="shared" si="66"/>
        <v>9</v>
      </c>
      <c r="Q117" s="130">
        <f t="shared" si="66"/>
        <v>15</v>
      </c>
      <c r="R117" s="77">
        <f t="shared" si="68"/>
        <v>56</v>
      </c>
    </row>
    <row r="118" spans="1:18" s="27" customFormat="1" x14ac:dyDescent="0.15">
      <c r="A118" s="60" t="s">
        <v>85</v>
      </c>
      <c r="B118" s="76">
        <f t="shared" si="66"/>
        <v>5</v>
      </c>
      <c r="C118" s="106">
        <f t="shared" si="66"/>
        <v>5</v>
      </c>
      <c r="D118" s="106">
        <f t="shared" si="66"/>
        <v>0</v>
      </c>
      <c r="E118" s="107">
        <f t="shared" si="66"/>
        <v>10</v>
      </c>
      <c r="F118" s="131">
        <f t="shared" si="64"/>
        <v>2</v>
      </c>
      <c r="G118" s="106">
        <f t="shared" si="64"/>
        <v>2</v>
      </c>
      <c r="H118" s="106">
        <f t="shared" si="65"/>
        <v>1</v>
      </c>
      <c r="I118" s="130">
        <f t="shared" si="66"/>
        <v>5</v>
      </c>
      <c r="J118" s="76">
        <f t="shared" si="66"/>
        <v>4</v>
      </c>
      <c r="K118" s="106">
        <f t="shared" si="66"/>
        <v>7</v>
      </c>
      <c r="L118" s="106">
        <f t="shared" si="66"/>
        <v>2</v>
      </c>
      <c r="M118" s="107">
        <f t="shared" si="66"/>
        <v>13</v>
      </c>
      <c r="N118" s="131">
        <f t="shared" si="66"/>
        <v>1</v>
      </c>
      <c r="O118" s="106">
        <f t="shared" si="66"/>
        <v>2</v>
      </c>
      <c r="P118" s="106">
        <f t="shared" si="66"/>
        <v>6</v>
      </c>
      <c r="Q118" s="130">
        <f t="shared" si="66"/>
        <v>9</v>
      </c>
      <c r="R118" s="77">
        <f t="shared" si="68"/>
        <v>37</v>
      </c>
    </row>
    <row r="119" spans="1:18" s="27" customFormat="1" x14ac:dyDescent="0.15">
      <c r="A119" s="60" t="s">
        <v>75</v>
      </c>
      <c r="B119" s="76">
        <f t="shared" si="66"/>
        <v>2</v>
      </c>
      <c r="C119" s="106">
        <f t="shared" si="66"/>
        <v>3</v>
      </c>
      <c r="D119" s="106">
        <f>SUM(D102:D105)</f>
        <v>0</v>
      </c>
      <c r="E119" s="107">
        <f t="shared" si="66"/>
        <v>5</v>
      </c>
      <c r="F119" s="131">
        <f t="shared" si="64"/>
        <v>4</v>
      </c>
      <c r="G119" s="106">
        <f t="shared" si="64"/>
        <v>3</v>
      </c>
      <c r="H119" s="106">
        <f t="shared" si="65"/>
        <v>1</v>
      </c>
      <c r="I119" s="130">
        <f t="shared" si="66"/>
        <v>8</v>
      </c>
      <c r="J119" s="76">
        <f t="shared" si="66"/>
        <v>4</v>
      </c>
      <c r="K119" s="106">
        <f t="shared" si="66"/>
        <v>7</v>
      </c>
      <c r="L119" s="106">
        <f t="shared" si="66"/>
        <v>2</v>
      </c>
      <c r="M119" s="107">
        <f t="shared" si="66"/>
        <v>13</v>
      </c>
      <c r="N119" s="131">
        <f t="shared" si="66"/>
        <v>0</v>
      </c>
      <c r="O119" s="106">
        <f t="shared" si="66"/>
        <v>0</v>
      </c>
      <c r="P119" s="106">
        <f t="shared" si="66"/>
        <v>6</v>
      </c>
      <c r="Q119" s="130">
        <f t="shared" si="66"/>
        <v>6</v>
      </c>
      <c r="R119" s="77">
        <f t="shared" si="68"/>
        <v>32</v>
      </c>
    </row>
    <row r="120" spans="1:18" s="27" customFormat="1" ht="14" thickBot="1" x14ac:dyDescent="0.2">
      <c r="A120" s="61"/>
      <c r="B120" s="78"/>
      <c r="C120" s="144"/>
      <c r="D120" s="144"/>
      <c r="E120" s="128"/>
      <c r="F120" s="143"/>
      <c r="G120" s="144"/>
      <c r="H120" s="144"/>
      <c r="I120" s="139"/>
      <c r="J120" s="78"/>
      <c r="K120" s="144"/>
      <c r="L120" s="144"/>
      <c r="M120" s="128"/>
      <c r="N120" s="143"/>
      <c r="O120" s="144"/>
      <c r="P120" s="144"/>
      <c r="Q120" s="139"/>
      <c r="R120" s="79"/>
    </row>
    <row r="121" spans="1:18" s="27" customFormat="1" x14ac:dyDescent="0.15">
      <c r="A121" s="52"/>
      <c r="B121" s="195"/>
      <c r="C121" s="196"/>
      <c r="D121" s="196"/>
      <c r="E121" s="197"/>
      <c r="F121" s="195"/>
      <c r="G121" s="196"/>
      <c r="H121" s="196"/>
      <c r="I121" s="197"/>
      <c r="J121" s="195"/>
      <c r="K121" s="196"/>
      <c r="L121" s="196"/>
      <c r="M121" s="197"/>
      <c r="N121" s="195"/>
      <c r="O121" s="196"/>
      <c r="P121" s="196"/>
      <c r="Q121" s="197"/>
      <c r="R121" s="203"/>
    </row>
    <row r="122" spans="1:18" x14ac:dyDescent="0.15">
      <c r="A122" s="51" t="s">
        <v>88</v>
      </c>
      <c r="B122" s="202">
        <f t="shared" ref="B122:R122" si="69">SUM(B90:B105)</f>
        <v>66</v>
      </c>
      <c r="C122" s="194">
        <f t="shared" si="69"/>
        <v>34</v>
      </c>
      <c r="D122" s="194">
        <f t="shared" si="69"/>
        <v>5</v>
      </c>
      <c r="E122" s="198">
        <f t="shared" si="69"/>
        <v>105</v>
      </c>
      <c r="F122" s="202">
        <f>SUM(F90:F105)</f>
        <v>6</v>
      </c>
      <c r="G122" s="194">
        <f>SUM(G90:G105)</f>
        <v>17</v>
      </c>
      <c r="H122" s="194">
        <f>SUM(H90:H105)</f>
        <v>2</v>
      </c>
      <c r="I122" s="198">
        <f t="shared" si="69"/>
        <v>25</v>
      </c>
      <c r="J122" s="202">
        <f t="shared" si="69"/>
        <v>14</v>
      </c>
      <c r="K122" s="194">
        <f t="shared" si="69"/>
        <v>33</v>
      </c>
      <c r="L122" s="194">
        <f t="shared" si="69"/>
        <v>3</v>
      </c>
      <c r="M122" s="198">
        <f t="shared" si="69"/>
        <v>50</v>
      </c>
      <c r="N122" s="202">
        <f t="shared" si="69"/>
        <v>5</v>
      </c>
      <c r="O122" s="194">
        <f t="shared" si="69"/>
        <v>24</v>
      </c>
      <c r="P122" s="194">
        <f t="shared" si="69"/>
        <v>35</v>
      </c>
      <c r="Q122" s="198">
        <f t="shared" si="69"/>
        <v>64</v>
      </c>
      <c r="R122" s="204">
        <f t="shared" si="69"/>
        <v>244</v>
      </c>
    </row>
    <row r="123" spans="1:18" x14ac:dyDescent="0.15">
      <c r="A123" s="51" t="s">
        <v>10</v>
      </c>
      <c r="B123" s="202">
        <f t="shared" ref="B123:R123" si="70">MAX(B107:B119)</f>
        <v>65</v>
      </c>
      <c r="C123" s="194">
        <f t="shared" si="70"/>
        <v>19</v>
      </c>
      <c r="D123" s="194">
        <f t="shared" si="70"/>
        <v>4</v>
      </c>
      <c r="E123" s="198">
        <f t="shared" si="70"/>
        <v>37</v>
      </c>
      <c r="F123" s="202">
        <f t="shared" si="70"/>
        <v>4</v>
      </c>
      <c r="G123" s="194">
        <f t="shared" si="70"/>
        <v>8</v>
      </c>
      <c r="H123" s="194">
        <f t="shared" si="70"/>
        <v>1</v>
      </c>
      <c r="I123" s="198">
        <f t="shared" si="70"/>
        <v>10</v>
      </c>
      <c r="J123" s="202">
        <f t="shared" si="70"/>
        <v>10</v>
      </c>
      <c r="K123" s="194">
        <f t="shared" si="70"/>
        <v>22</v>
      </c>
      <c r="L123" s="194">
        <f t="shared" si="70"/>
        <v>2</v>
      </c>
      <c r="M123" s="198">
        <f t="shared" si="70"/>
        <v>16</v>
      </c>
      <c r="N123" s="202">
        <f t="shared" si="70"/>
        <v>4</v>
      </c>
      <c r="O123" s="194">
        <f t="shared" si="70"/>
        <v>14</v>
      </c>
      <c r="P123" s="194">
        <f t="shared" si="70"/>
        <v>13</v>
      </c>
      <c r="Q123" s="198">
        <f t="shared" si="70"/>
        <v>21</v>
      </c>
      <c r="R123" s="204">
        <f t="shared" si="70"/>
        <v>77</v>
      </c>
    </row>
    <row r="124" spans="1:18" x14ac:dyDescent="0.15">
      <c r="A124" s="51" t="s">
        <v>11</v>
      </c>
      <c r="B124" s="202">
        <f>SUM(B90:B105)/4</f>
        <v>16.5</v>
      </c>
      <c r="C124" s="194">
        <f t="shared" ref="C124:R124" si="71">SUM(C90:C105)/4</f>
        <v>8.5</v>
      </c>
      <c r="D124" s="194">
        <f t="shared" si="71"/>
        <v>1.25</v>
      </c>
      <c r="E124" s="198">
        <f t="shared" si="71"/>
        <v>26.25</v>
      </c>
      <c r="F124" s="202">
        <f>SUM(F90:F105)/4</f>
        <v>1.5</v>
      </c>
      <c r="G124" s="194">
        <f>SUM(G90:G105)/4</f>
        <v>4.25</v>
      </c>
      <c r="H124" s="194">
        <f>SUM(H90:H105)/4</f>
        <v>0.5</v>
      </c>
      <c r="I124" s="198">
        <f t="shared" si="71"/>
        <v>6.25</v>
      </c>
      <c r="J124" s="202">
        <f t="shared" si="71"/>
        <v>3.5</v>
      </c>
      <c r="K124" s="194">
        <f t="shared" si="71"/>
        <v>8.25</v>
      </c>
      <c r="L124" s="194">
        <f t="shared" si="71"/>
        <v>0.75</v>
      </c>
      <c r="M124" s="198">
        <f t="shared" si="71"/>
        <v>12.5</v>
      </c>
      <c r="N124" s="202">
        <f t="shared" si="71"/>
        <v>1.25</v>
      </c>
      <c r="O124" s="194">
        <f t="shared" si="71"/>
        <v>6</v>
      </c>
      <c r="P124" s="194">
        <f t="shared" si="71"/>
        <v>8.75</v>
      </c>
      <c r="Q124" s="198">
        <f t="shared" si="71"/>
        <v>16</v>
      </c>
      <c r="R124" s="204">
        <f t="shared" si="71"/>
        <v>61</v>
      </c>
    </row>
    <row r="125" spans="1:18" ht="14" thickBot="1" x14ac:dyDescent="0.2">
      <c r="A125" s="53"/>
      <c r="B125" s="199"/>
      <c r="C125" s="200"/>
      <c r="D125" s="200"/>
      <c r="E125" s="201"/>
      <c r="F125" s="199"/>
      <c r="G125" s="200"/>
      <c r="H125" s="200"/>
      <c r="I125" s="201"/>
      <c r="J125" s="199"/>
      <c r="K125" s="200"/>
      <c r="L125" s="200"/>
      <c r="M125" s="201"/>
      <c r="N125" s="199"/>
      <c r="O125" s="200"/>
      <c r="P125" s="200"/>
      <c r="Q125" s="201"/>
      <c r="R125" s="205"/>
    </row>
    <row r="126" spans="1:18" x14ac:dyDescent="0.15">
      <c r="A126" s="54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96"/>
    </row>
    <row r="127" spans="1:18" x14ac:dyDescent="0.15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</row>
    <row r="128" spans="1:18" x14ac:dyDescent="0.15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</row>
    <row r="129" spans="2:18" x14ac:dyDescent="0.15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</row>
    <row r="130" spans="2:18" x14ac:dyDescent="0.15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</row>
    <row r="131" spans="2:18" x14ac:dyDescent="0.15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</row>
    <row r="132" spans="2:18" x14ac:dyDescent="0.15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</row>
    <row r="133" spans="2:18" x14ac:dyDescent="0.15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</row>
    <row r="134" spans="2:18" x14ac:dyDescent="0.15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</row>
    <row r="135" spans="2:18" x14ac:dyDescent="0.15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</row>
    <row r="136" spans="2:18" x14ac:dyDescent="0.15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</row>
    <row r="137" spans="2:18" x14ac:dyDescent="0.15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</row>
    <row r="138" spans="2:18" x14ac:dyDescent="0.15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</row>
    <row r="139" spans="2:18" x14ac:dyDescent="0.15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</row>
    <row r="140" spans="2:18" x14ac:dyDescent="0.15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</row>
    <row r="141" spans="2:18" x14ac:dyDescent="0.15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</row>
    <row r="142" spans="2:18" x14ac:dyDescent="0.15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</row>
    <row r="143" spans="2:18" x14ac:dyDescent="0.15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</row>
    <row r="144" spans="2:18" x14ac:dyDescent="0.15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</row>
    <row r="145" spans="2:18" x14ac:dyDescent="0.15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</row>
    <row r="146" spans="2:18" x14ac:dyDescent="0.15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</row>
    <row r="147" spans="2:18" x14ac:dyDescent="0.15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</row>
    <row r="148" spans="2:18" x14ac:dyDescent="0.15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</row>
    <row r="149" spans="2:18" x14ac:dyDescent="0.15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</row>
    <row r="150" spans="2:18" x14ac:dyDescent="0.15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</row>
    <row r="151" spans="2:18" x14ac:dyDescent="0.15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</row>
    <row r="152" spans="2:18" x14ac:dyDescent="0.15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</row>
    <row r="153" spans="2:18" x14ac:dyDescent="0.15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</row>
    <row r="154" spans="2:18" x14ac:dyDescent="0.15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</row>
    <row r="155" spans="2:18" x14ac:dyDescent="0.15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</row>
    <row r="156" spans="2:18" x14ac:dyDescent="0.15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</row>
    <row r="157" spans="2:18" x14ac:dyDescent="0.15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</row>
    <row r="158" spans="2:18" x14ac:dyDescent="0.15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</row>
    <row r="159" spans="2:18" x14ac:dyDescent="0.15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</row>
    <row r="160" spans="2:18" x14ac:dyDescent="0.15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</row>
    <row r="161" spans="2:18" x14ac:dyDescent="0.15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</row>
    <row r="162" spans="2:18" x14ac:dyDescent="0.15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</row>
    <row r="163" spans="2:18" x14ac:dyDescent="0.15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</row>
    <row r="164" spans="2:18" x14ac:dyDescent="0.15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</row>
    <row r="165" spans="2:18" x14ac:dyDescent="0.15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</row>
    <row r="166" spans="2:18" x14ac:dyDescent="0.15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</row>
    <row r="167" spans="2:18" x14ac:dyDescent="0.15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</row>
    <row r="168" spans="2:18" x14ac:dyDescent="0.15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</row>
    <row r="169" spans="2:18" x14ac:dyDescent="0.15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</row>
    <row r="170" spans="2:18" x14ac:dyDescent="0.15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</row>
    <row r="171" spans="2:18" x14ac:dyDescent="0.15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</row>
    <row r="172" spans="2:18" x14ac:dyDescent="0.15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</row>
    <row r="173" spans="2:18" x14ac:dyDescent="0.15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</row>
    <row r="174" spans="2:18" x14ac:dyDescent="0.15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</row>
    <row r="175" spans="2:18" x14ac:dyDescent="0.15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</row>
    <row r="176" spans="2:18" x14ac:dyDescent="0.15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</row>
    <row r="177" spans="2:18" x14ac:dyDescent="0.15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</row>
    <row r="178" spans="2:18" x14ac:dyDescent="0.15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</row>
    <row r="179" spans="2:18" x14ac:dyDescent="0.15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</row>
    <row r="180" spans="2:18" x14ac:dyDescent="0.15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</row>
    <row r="181" spans="2:18" x14ac:dyDescent="0.15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</row>
    <row r="182" spans="2:18" x14ac:dyDescent="0.15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</row>
    <row r="183" spans="2:18" x14ac:dyDescent="0.15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</row>
    <row r="184" spans="2:18" x14ac:dyDescent="0.15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</row>
    <row r="185" spans="2:18" x14ac:dyDescent="0.15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</row>
    <row r="186" spans="2:18" x14ac:dyDescent="0.15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</row>
    <row r="187" spans="2:18" x14ac:dyDescent="0.15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</row>
    <row r="188" spans="2:18" x14ac:dyDescent="0.15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</row>
    <row r="189" spans="2:18" x14ac:dyDescent="0.15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</row>
    <row r="190" spans="2:18" x14ac:dyDescent="0.15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</row>
    <row r="191" spans="2:18" x14ac:dyDescent="0.15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</row>
    <row r="192" spans="2:18" x14ac:dyDescent="0.15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</row>
    <row r="193" spans="2:18" x14ac:dyDescent="0.15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</row>
    <row r="194" spans="2:18" x14ac:dyDescent="0.15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</row>
    <row r="195" spans="2:18" x14ac:dyDescent="0.15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</row>
    <row r="196" spans="2:18" x14ac:dyDescent="0.15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</row>
    <row r="197" spans="2:18" x14ac:dyDescent="0.15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</row>
    <row r="198" spans="2:18" x14ac:dyDescent="0.15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</row>
    <row r="199" spans="2:18" x14ac:dyDescent="0.15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</row>
    <row r="200" spans="2:18" x14ac:dyDescent="0.15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</row>
    <row r="201" spans="2:18" x14ac:dyDescent="0.15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</row>
    <row r="202" spans="2:18" x14ac:dyDescent="0.15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</row>
    <row r="203" spans="2:18" x14ac:dyDescent="0.15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</row>
    <row r="204" spans="2:18" x14ac:dyDescent="0.15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</row>
    <row r="205" spans="2:18" x14ac:dyDescent="0.15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</row>
    <row r="206" spans="2:18" x14ac:dyDescent="0.15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</row>
    <row r="207" spans="2:18" x14ac:dyDescent="0.15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</row>
    <row r="208" spans="2:18" x14ac:dyDescent="0.15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</row>
    <row r="209" spans="2:18" x14ac:dyDescent="0.15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</row>
    <row r="210" spans="2:18" x14ac:dyDescent="0.15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</row>
    <row r="211" spans="2:18" x14ac:dyDescent="0.15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</row>
    <row r="212" spans="2:18" x14ac:dyDescent="0.15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</row>
    <row r="213" spans="2:18" x14ac:dyDescent="0.15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</row>
    <row r="214" spans="2:18" x14ac:dyDescent="0.15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</row>
    <row r="215" spans="2:18" x14ac:dyDescent="0.15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</row>
    <row r="216" spans="2:18" x14ac:dyDescent="0.15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</row>
    <row r="217" spans="2:18" x14ac:dyDescent="0.15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</row>
    <row r="218" spans="2:18" x14ac:dyDescent="0.15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</row>
    <row r="219" spans="2:18" x14ac:dyDescent="0.15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</row>
    <row r="220" spans="2:18" x14ac:dyDescent="0.15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</row>
    <row r="221" spans="2:18" x14ac:dyDescent="0.15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</row>
    <row r="222" spans="2:18" x14ac:dyDescent="0.15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</row>
    <row r="223" spans="2:18" x14ac:dyDescent="0.15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</row>
    <row r="224" spans="2:18" x14ac:dyDescent="0.15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</row>
    <row r="225" spans="2:18" x14ac:dyDescent="0.15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</row>
    <row r="226" spans="2:18" x14ac:dyDescent="0.15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</row>
    <row r="227" spans="2:18" x14ac:dyDescent="0.15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</row>
  </sheetData>
  <phoneticPr fontId="5" type="noConversion"/>
  <pageMargins left="0.39370078740157483" right="0" top="0.59055118110236227" bottom="0" header="0" footer="0"/>
  <pageSetup paperSize="9" scale="86" orientation="portrait" r:id="rId1"/>
  <headerFooter alignWithMargins="0"/>
  <rowBreaks count="2" manualBreakCount="2">
    <brk id="43" max="16383" man="1"/>
    <brk id="84" max="16383" man="1"/>
  </rowBreaks>
  <colBreaks count="1" manualBreakCount="1">
    <brk id="1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195"/>
  <sheetViews>
    <sheetView zoomScale="125" zoomScaleNormal="125" zoomScalePageLayoutView="125" workbookViewId="0">
      <selection activeCell="B86" sqref="B86"/>
    </sheetView>
  </sheetViews>
  <sheetFormatPr baseColWidth="10" defaultColWidth="8.6640625" defaultRowHeight="13" x14ac:dyDescent="0.15"/>
  <cols>
    <col min="1" max="1" width="13.5" customWidth="1"/>
    <col min="2" max="3" width="5.6640625" style="30" customWidth="1"/>
    <col min="4" max="4" width="5.6640625" style="30" hidden="1" customWidth="1"/>
    <col min="5" max="5" width="5.6640625" style="30" customWidth="1"/>
    <col min="6" max="10" width="5.6640625" style="30" hidden="1" customWidth="1"/>
    <col min="11" max="14" width="5.6640625" style="30" customWidth="1"/>
    <col min="15" max="15" width="5.6640625" style="30" hidden="1" customWidth="1"/>
    <col min="16" max="16" width="5.6640625" style="30" customWidth="1"/>
    <col min="17" max="17" width="5.6640625" customWidth="1"/>
  </cols>
  <sheetData>
    <row r="1" spans="1:18" x14ac:dyDescent="0.15">
      <c r="A1" s="28" t="s">
        <v>38</v>
      </c>
      <c r="B1" s="28"/>
      <c r="C1" s="29"/>
      <c r="D1" s="29"/>
      <c r="J1" s="28" t="s">
        <v>0</v>
      </c>
      <c r="M1" s="38" t="s">
        <v>20</v>
      </c>
    </row>
    <row r="2" spans="1:18" x14ac:dyDescent="0.15">
      <c r="A2" s="1"/>
      <c r="B2" s="28"/>
      <c r="C2" s="29"/>
      <c r="D2" s="29"/>
      <c r="F2" s="28"/>
      <c r="I2" s="38"/>
    </row>
    <row r="3" spans="1:18" ht="14" thickBot="1" x14ac:dyDescent="0.2">
      <c r="A3" s="1"/>
      <c r="B3" s="28" t="s">
        <v>98</v>
      </c>
      <c r="D3" s="29"/>
    </row>
    <row r="4" spans="1:18" x14ac:dyDescent="0.15">
      <c r="A4" s="4"/>
      <c r="B4" s="31" t="s">
        <v>2</v>
      </c>
      <c r="C4" s="32"/>
      <c r="D4" s="32"/>
      <c r="E4" s="40"/>
      <c r="F4" s="31" t="s">
        <v>3</v>
      </c>
      <c r="G4" s="32"/>
      <c r="H4" s="32"/>
      <c r="I4" s="40"/>
      <c r="J4" s="31" t="s">
        <v>4</v>
      </c>
      <c r="K4" s="32"/>
      <c r="L4" s="32"/>
      <c r="M4" s="40"/>
      <c r="N4" s="31" t="s">
        <v>5</v>
      </c>
      <c r="O4" s="32"/>
      <c r="P4" s="32"/>
      <c r="Q4" s="5"/>
      <c r="R4" s="20" t="s">
        <v>35</v>
      </c>
    </row>
    <row r="5" spans="1:18" s="8" customFormat="1" ht="14" thickBot="1" x14ac:dyDescent="0.2">
      <c r="A5" s="6"/>
      <c r="B5" s="33"/>
      <c r="C5" s="34" t="s">
        <v>17</v>
      </c>
      <c r="D5" s="37"/>
      <c r="E5" s="43"/>
      <c r="F5" s="33"/>
      <c r="G5" s="34" t="s">
        <v>1</v>
      </c>
      <c r="H5" s="37"/>
      <c r="I5" s="43"/>
      <c r="J5" s="33"/>
      <c r="K5" s="34" t="s">
        <v>18</v>
      </c>
      <c r="L5" s="37"/>
      <c r="M5" s="43"/>
      <c r="N5" s="33"/>
      <c r="O5" s="34" t="s">
        <v>19</v>
      </c>
      <c r="P5" s="37"/>
      <c r="Q5" s="7"/>
      <c r="R5" s="21"/>
    </row>
    <row r="6" spans="1:18" s="11" customFormat="1" ht="11" x14ac:dyDescent="0.15">
      <c r="A6" s="9"/>
      <c r="B6" s="35" t="s">
        <v>6</v>
      </c>
      <c r="C6" s="36" t="s">
        <v>7</v>
      </c>
      <c r="D6" s="36" t="s">
        <v>8</v>
      </c>
      <c r="E6" s="46" t="s">
        <v>9</v>
      </c>
      <c r="F6" s="35" t="s">
        <v>6</v>
      </c>
      <c r="G6" s="36" t="s">
        <v>7</v>
      </c>
      <c r="H6" s="36" t="s">
        <v>8</v>
      </c>
      <c r="I6" s="46" t="s">
        <v>9</v>
      </c>
      <c r="J6" s="35" t="s">
        <v>6</v>
      </c>
      <c r="K6" s="36" t="s">
        <v>7</v>
      </c>
      <c r="L6" s="36" t="s">
        <v>8</v>
      </c>
      <c r="M6" s="46" t="s">
        <v>9</v>
      </c>
      <c r="N6" s="35" t="s">
        <v>6</v>
      </c>
      <c r="O6" s="36" t="s">
        <v>7</v>
      </c>
      <c r="P6" s="36" t="s">
        <v>8</v>
      </c>
      <c r="Q6" s="10" t="s">
        <v>9</v>
      </c>
      <c r="R6" s="22"/>
    </row>
    <row r="7" spans="1:18" s="8" customFormat="1" x14ac:dyDescent="0.15">
      <c r="A7" s="6"/>
      <c r="B7" s="24"/>
      <c r="C7" s="25"/>
      <c r="D7" s="25"/>
      <c r="E7" s="49"/>
      <c r="F7" s="24"/>
      <c r="G7" s="25"/>
      <c r="H7" s="25"/>
      <c r="I7" s="49"/>
      <c r="J7" s="24"/>
      <c r="K7" s="25"/>
      <c r="L7" s="25"/>
      <c r="M7" s="49"/>
      <c r="N7" s="24"/>
      <c r="O7" s="25"/>
      <c r="P7" s="25"/>
      <c r="Q7" s="12"/>
      <c r="R7" s="23"/>
    </row>
    <row r="8" spans="1:18" s="8" customFormat="1" x14ac:dyDescent="0.15">
      <c r="A8" s="59" t="s">
        <v>60</v>
      </c>
      <c r="B8" s="76">
        <f t="shared" ref="B8:C23" si="0">+(B49+B90)/2</f>
        <v>4</v>
      </c>
      <c r="C8" s="106">
        <f t="shared" si="0"/>
        <v>0.5</v>
      </c>
      <c r="D8" s="106"/>
      <c r="E8" s="107">
        <f>SUM(B8:D8)</f>
        <v>4.5</v>
      </c>
      <c r="F8" s="76" t="e">
        <f>+(F49+F90+#REF!+#REF!+#REF!)/5</f>
        <v>#REF!</v>
      </c>
      <c r="G8" s="106" t="e">
        <f>+(G49+G90+#REF!+#REF!+#REF!)/5</f>
        <v>#REF!</v>
      </c>
      <c r="H8" s="106" t="e">
        <f>+(H49+H90+#REF!+#REF!+#REF!)/5</f>
        <v>#REF!</v>
      </c>
      <c r="I8" s="107" t="e">
        <f>SUM(F8:H8)</f>
        <v>#REF!</v>
      </c>
      <c r="J8" s="76"/>
      <c r="K8" s="106">
        <f t="shared" ref="K8:L23" si="1">+(K49+K90)/2</f>
        <v>1</v>
      </c>
      <c r="L8" s="106">
        <f t="shared" si="1"/>
        <v>0</v>
      </c>
      <c r="M8" s="107">
        <f>SUM(J8:L8)</f>
        <v>1</v>
      </c>
      <c r="N8" s="76">
        <f t="shared" ref="N8:N23" si="2">+(N49+N90)/2</f>
        <v>0</v>
      </c>
      <c r="O8" s="106"/>
      <c r="P8" s="106">
        <f t="shared" ref="P8:P23" si="3">+(P49+P90)/2</f>
        <v>8.5</v>
      </c>
      <c r="Q8" s="146">
        <f>SUM(N8:P8)</f>
        <v>8.5</v>
      </c>
      <c r="R8" s="147">
        <f>SUM(Q8+M8+E8)</f>
        <v>14</v>
      </c>
    </row>
    <row r="9" spans="1:18" s="8" customFormat="1" x14ac:dyDescent="0.15">
      <c r="A9" s="59" t="s">
        <v>43</v>
      </c>
      <c r="B9" s="76">
        <f t="shared" si="0"/>
        <v>4</v>
      </c>
      <c r="C9" s="106">
        <f t="shared" si="0"/>
        <v>0.5</v>
      </c>
      <c r="D9" s="106"/>
      <c r="E9" s="107">
        <f t="shared" ref="E9:E23" si="4">SUM(B9:D9)</f>
        <v>4.5</v>
      </c>
      <c r="F9" s="76" t="e">
        <f>+(F50+F91+#REF!+#REF!+#REF!)/5</f>
        <v>#REF!</v>
      </c>
      <c r="G9" s="106" t="e">
        <f>+(G50+G91+#REF!+#REF!+#REF!)/5</f>
        <v>#REF!</v>
      </c>
      <c r="H9" s="106" t="e">
        <f>+(H50+H91+#REF!+#REF!+#REF!)/5</f>
        <v>#REF!</v>
      </c>
      <c r="I9" s="107" t="e">
        <f t="shared" ref="I9:I23" si="5">SUM(F9:H9)</f>
        <v>#REF!</v>
      </c>
      <c r="J9" s="76"/>
      <c r="K9" s="106">
        <f t="shared" si="1"/>
        <v>2.5</v>
      </c>
      <c r="L9" s="106">
        <f t="shared" si="1"/>
        <v>0</v>
      </c>
      <c r="M9" s="107">
        <f t="shared" ref="M9:M23" si="6">SUM(J9:L9)</f>
        <v>2.5</v>
      </c>
      <c r="N9" s="76">
        <f t="shared" si="2"/>
        <v>0</v>
      </c>
      <c r="O9" s="106"/>
      <c r="P9" s="106">
        <f t="shared" si="3"/>
        <v>2</v>
      </c>
      <c r="Q9" s="146">
        <f t="shared" ref="Q9:Q23" si="7">SUM(N9:P9)</f>
        <v>2</v>
      </c>
      <c r="R9" s="147">
        <f t="shared" ref="R9:R23" si="8">SUM(Q9+M9+E9)</f>
        <v>9</v>
      </c>
    </row>
    <row r="10" spans="1:18" s="8" customFormat="1" x14ac:dyDescent="0.15">
      <c r="A10" s="59" t="s">
        <v>44</v>
      </c>
      <c r="B10" s="76">
        <f t="shared" si="0"/>
        <v>18.5</v>
      </c>
      <c r="C10" s="106">
        <f t="shared" si="0"/>
        <v>0</v>
      </c>
      <c r="D10" s="106"/>
      <c r="E10" s="107">
        <f t="shared" si="4"/>
        <v>18.5</v>
      </c>
      <c r="F10" s="76" t="e">
        <f>+(F51+F92+#REF!+#REF!+#REF!)/5</f>
        <v>#REF!</v>
      </c>
      <c r="G10" s="106" t="e">
        <f>+(G51+G92+#REF!+#REF!+#REF!)/5</f>
        <v>#REF!</v>
      </c>
      <c r="H10" s="106" t="e">
        <f>+(H51+H92+#REF!+#REF!+#REF!)/5</f>
        <v>#REF!</v>
      </c>
      <c r="I10" s="107" t="e">
        <f t="shared" si="5"/>
        <v>#REF!</v>
      </c>
      <c r="J10" s="76"/>
      <c r="K10" s="106">
        <f t="shared" si="1"/>
        <v>0</v>
      </c>
      <c r="L10" s="106">
        <f t="shared" si="1"/>
        <v>0</v>
      </c>
      <c r="M10" s="107">
        <f t="shared" si="6"/>
        <v>0</v>
      </c>
      <c r="N10" s="76">
        <f t="shared" si="2"/>
        <v>0</v>
      </c>
      <c r="O10" s="106"/>
      <c r="P10" s="106">
        <f t="shared" si="3"/>
        <v>3.5</v>
      </c>
      <c r="Q10" s="146">
        <f t="shared" si="7"/>
        <v>3.5</v>
      </c>
      <c r="R10" s="147">
        <f t="shared" si="8"/>
        <v>22</v>
      </c>
    </row>
    <row r="11" spans="1:18" s="8" customFormat="1" x14ac:dyDescent="0.15">
      <c r="A11" s="59" t="s">
        <v>45</v>
      </c>
      <c r="B11" s="76">
        <f t="shared" si="0"/>
        <v>11</v>
      </c>
      <c r="C11" s="106">
        <f t="shared" si="0"/>
        <v>0.5</v>
      </c>
      <c r="D11" s="106"/>
      <c r="E11" s="107">
        <f t="shared" si="4"/>
        <v>11.5</v>
      </c>
      <c r="F11" s="76" t="e">
        <f>+(F52+F93+#REF!+#REF!+#REF!)/5</f>
        <v>#REF!</v>
      </c>
      <c r="G11" s="106" t="e">
        <f>+(G52+G93+#REF!+#REF!+#REF!)/5</f>
        <v>#REF!</v>
      </c>
      <c r="H11" s="106" t="e">
        <f>+(H52+H93+#REF!+#REF!+#REF!)/5</f>
        <v>#REF!</v>
      </c>
      <c r="I11" s="107" t="e">
        <f t="shared" si="5"/>
        <v>#REF!</v>
      </c>
      <c r="J11" s="76"/>
      <c r="K11" s="106">
        <f t="shared" si="1"/>
        <v>2</v>
      </c>
      <c r="L11" s="106">
        <f t="shared" si="1"/>
        <v>0</v>
      </c>
      <c r="M11" s="107">
        <f t="shared" si="6"/>
        <v>2</v>
      </c>
      <c r="N11" s="76">
        <f t="shared" si="2"/>
        <v>0</v>
      </c>
      <c r="O11" s="106"/>
      <c r="P11" s="106">
        <f t="shared" si="3"/>
        <v>1</v>
      </c>
      <c r="Q11" s="146">
        <f t="shared" si="7"/>
        <v>1</v>
      </c>
      <c r="R11" s="147">
        <f t="shared" si="8"/>
        <v>14.5</v>
      </c>
    </row>
    <row r="12" spans="1:18" s="8" customFormat="1" x14ac:dyDescent="0.15">
      <c r="A12" s="59" t="s">
        <v>61</v>
      </c>
      <c r="B12" s="76">
        <f t="shared" si="0"/>
        <v>10.5</v>
      </c>
      <c r="C12" s="106">
        <f t="shared" si="0"/>
        <v>1</v>
      </c>
      <c r="D12" s="106"/>
      <c r="E12" s="107">
        <f t="shared" si="4"/>
        <v>11.5</v>
      </c>
      <c r="F12" s="76" t="e">
        <f>+(F53+F94+#REF!+#REF!+#REF!)/5</f>
        <v>#REF!</v>
      </c>
      <c r="G12" s="106" t="e">
        <f>+(G53+G94+#REF!+#REF!+#REF!)/5</f>
        <v>#REF!</v>
      </c>
      <c r="H12" s="106" t="e">
        <f>+(H53+H94+#REF!+#REF!+#REF!)/5</f>
        <v>#REF!</v>
      </c>
      <c r="I12" s="107" t="e">
        <f t="shared" si="5"/>
        <v>#REF!</v>
      </c>
      <c r="J12" s="76"/>
      <c r="K12" s="106">
        <f t="shared" si="1"/>
        <v>2</v>
      </c>
      <c r="L12" s="106">
        <f t="shared" si="1"/>
        <v>0</v>
      </c>
      <c r="M12" s="107">
        <f t="shared" si="6"/>
        <v>2</v>
      </c>
      <c r="N12" s="76">
        <f t="shared" si="2"/>
        <v>0</v>
      </c>
      <c r="O12" s="106"/>
      <c r="P12" s="106">
        <f t="shared" si="3"/>
        <v>3</v>
      </c>
      <c r="Q12" s="146">
        <f t="shared" si="7"/>
        <v>3</v>
      </c>
      <c r="R12" s="147">
        <f t="shared" si="8"/>
        <v>16.5</v>
      </c>
    </row>
    <row r="13" spans="1:18" s="8" customFormat="1" x14ac:dyDescent="0.15">
      <c r="A13" s="59" t="s">
        <v>62</v>
      </c>
      <c r="B13" s="76">
        <f t="shared" si="0"/>
        <v>16</v>
      </c>
      <c r="C13" s="106">
        <f t="shared" si="0"/>
        <v>2</v>
      </c>
      <c r="D13" s="106"/>
      <c r="E13" s="107">
        <f t="shared" si="4"/>
        <v>18</v>
      </c>
      <c r="F13" s="76" t="e">
        <f>+(F54+F95+#REF!+#REF!+#REF!)/5</f>
        <v>#REF!</v>
      </c>
      <c r="G13" s="106" t="e">
        <f>+(G54+G95+#REF!+#REF!+#REF!)/5</f>
        <v>#REF!</v>
      </c>
      <c r="H13" s="106" t="e">
        <f>+(H54+H95+#REF!+#REF!+#REF!)/5</f>
        <v>#REF!</v>
      </c>
      <c r="I13" s="107" t="e">
        <f t="shared" si="5"/>
        <v>#REF!</v>
      </c>
      <c r="J13" s="76"/>
      <c r="K13" s="106">
        <f t="shared" si="1"/>
        <v>1.5</v>
      </c>
      <c r="L13" s="106">
        <f t="shared" si="1"/>
        <v>0.5</v>
      </c>
      <c r="M13" s="107">
        <f t="shared" si="6"/>
        <v>2</v>
      </c>
      <c r="N13" s="76">
        <f t="shared" si="2"/>
        <v>0</v>
      </c>
      <c r="O13" s="106"/>
      <c r="P13" s="106">
        <f t="shared" si="3"/>
        <v>5.5</v>
      </c>
      <c r="Q13" s="146">
        <f t="shared" si="7"/>
        <v>5.5</v>
      </c>
      <c r="R13" s="147">
        <f t="shared" si="8"/>
        <v>25.5</v>
      </c>
    </row>
    <row r="14" spans="1:18" s="8" customFormat="1" x14ac:dyDescent="0.15">
      <c r="A14" s="59" t="s">
        <v>63</v>
      </c>
      <c r="B14" s="76">
        <f t="shared" si="0"/>
        <v>10.5</v>
      </c>
      <c r="C14" s="106">
        <f t="shared" si="0"/>
        <v>0.5</v>
      </c>
      <c r="D14" s="106"/>
      <c r="E14" s="107">
        <f t="shared" si="4"/>
        <v>11</v>
      </c>
      <c r="F14" s="76" t="e">
        <f>+(F55+F96+#REF!+#REF!+#REF!)/5</f>
        <v>#REF!</v>
      </c>
      <c r="G14" s="106" t="e">
        <f>+(G55+G96+#REF!+#REF!+#REF!)/5</f>
        <v>#REF!</v>
      </c>
      <c r="H14" s="106" t="e">
        <f>+(H55+H96+#REF!+#REF!+#REF!)/5</f>
        <v>#REF!</v>
      </c>
      <c r="I14" s="107" t="e">
        <f t="shared" si="5"/>
        <v>#REF!</v>
      </c>
      <c r="J14" s="76"/>
      <c r="K14" s="106">
        <f t="shared" si="1"/>
        <v>1</v>
      </c>
      <c r="L14" s="106">
        <f t="shared" si="1"/>
        <v>0</v>
      </c>
      <c r="M14" s="107">
        <f t="shared" si="6"/>
        <v>1</v>
      </c>
      <c r="N14" s="76">
        <f t="shared" si="2"/>
        <v>0</v>
      </c>
      <c r="O14" s="106"/>
      <c r="P14" s="106">
        <f t="shared" si="3"/>
        <v>1.5</v>
      </c>
      <c r="Q14" s="146">
        <f t="shared" si="7"/>
        <v>1.5</v>
      </c>
      <c r="R14" s="147">
        <f t="shared" si="8"/>
        <v>13.5</v>
      </c>
    </row>
    <row r="15" spans="1:18" s="8" customFormat="1" x14ac:dyDescent="0.15">
      <c r="A15" s="59" t="s">
        <v>64</v>
      </c>
      <c r="B15" s="76">
        <f t="shared" si="0"/>
        <v>10.5</v>
      </c>
      <c r="C15" s="106">
        <f t="shared" si="0"/>
        <v>0</v>
      </c>
      <c r="D15" s="106"/>
      <c r="E15" s="107">
        <f t="shared" si="4"/>
        <v>10.5</v>
      </c>
      <c r="F15" s="76" t="e">
        <f>+(F56+F97+#REF!+#REF!+#REF!)/5</f>
        <v>#REF!</v>
      </c>
      <c r="G15" s="106" t="e">
        <f>+(G56+G97+#REF!+#REF!+#REF!)/5</f>
        <v>#REF!</v>
      </c>
      <c r="H15" s="106" t="e">
        <f>+(H56+H97+#REF!+#REF!+#REF!)/5</f>
        <v>#REF!</v>
      </c>
      <c r="I15" s="107" t="e">
        <f t="shared" si="5"/>
        <v>#REF!</v>
      </c>
      <c r="J15" s="76"/>
      <c r="K15" s="106">
        <f t="shared" si="1"/>
        <v>0</v>
      </c>
      <c r="L15" s="106">
        <f t="shared" si="1"/>
        <v>0.5</v>
      </c>
      <c r="M15" s="107">
        <f t="shared" si="6"/>
        <v>0.5</v>
      </c>
      <c r="N15" s="76">
        <f t="shared" si="2"/>
        <v>0</v>
      </c>
      <c r="O15" s="106"/>
      <c r="P15" s="106">
        <f t="shared" si="3"/>
        <v>4.5</v>
      </c>
      <c r="Q15" s="146">
        <f t="shared" si="7"/>
        <v>4.5</v>
      </c>
      <c r="R15" s="147">
        <f t="shared" si="8"/>
        <v>15.5</v>
      </c>
    </row>
    <row r="16" spans="1:18" s="8" customFormat="1" x14ac:dyDescent="0.15">
      <c r="A16" s="62" t="s">
        <v>65</v>
      </c>
      <c r="B16" s="76">
        <f t="shared" si="0"/>
        <v>20</v>
      </c>
      <c r="C16" s="106">
        <f t="shared" si="0"/>
        <v>2</v>
      </c>
      <c r="D16" s="149"/>
      <c r="E16" s="107">
        <f t="shared" si="4"/>
        <v>22</v>
      </c>
      <c r="F16" s="148" t="e">
        <f>+(F57+F98+#REF!+#REF!+#REF!)/5</f>
        <v>#REF!</v>
      </c>
      <c r="G16" s="149" t="e">
        <f>+(G57+G98+#REF!+#REF!+#REF!)/5</f>
        <v>#REF!</v>
      </c>
      <c r="H16" s="149" t="e">
        <f>+(H57+H98+#REF!+#REF!+#REF!)/5</f>
        <v>#REF!</v>
      </c>
      <c r="I16" s="150" t="e">
        <f t="shared" si="5"/>
        <v>#REF!</v>
      </c>
      <c r="J16" s="148"/>
      <c r="K16" s="106">
        <f t="shared" si="1"/>
        <v>1</v>
      </c>
      <c r="L16" s="106">
        <f t="shared" si="1"/>
        <v>0</v>
      </c>
      <c r="M16" s="107">
        <f t="shared" si="6"/>
        <v>1</v>
      </c>
      <c r="N16" s="76">
        <f t="shared" si="2"/>
        <v>0</v>
      </c>
      <c r="O16" s="149"/>
      <c r="P16" s="106">
        <f t="shared" si="3"/>
        <v>3.5</v>
      </c>
      <c r="Q16" s="146">
        <f t="shared" si="7"/>
        <v>3.5</v>
      </c>
      <c r="R16" s="147">
        <f t="shared" si="8"/>
        <v>26.5</v>
      </c>
    </row>
    <row r="17" spans="1:18" s="8" customFormat="1" x14ac:dyDescent="0.15">
      <c r="A17" s="62" t="s">
        <v>66</v>
      </c>
      <c r="B17" s="76">
        <f t="shared" si="0"/>
        <v>6</v>
      </c>
      <c r="C17" s="106">
        <f t="shared" si="0"/>
        <v>0.5</v>
      </c>
      <c r="D17" s="149"/>
      <c r="E17" s="107">
        <f t="shared" si="4"/>
        <v>6.5</v>
      </c>
      <c r="F17" s="148" t="e">
        <f>+(F58+F99+#REF!+#REF!+#REF!)/5</f>
        <v>#REF!</v>
      </c>
      <c r="G17" s="149" t="e">
        <f>+(G58+G99+#REF!+#REF!+#REF!)/5</f>
        <v>#REF!</v>
      </c>
      <c r="H17" s="149" t="e">
        <f>+(H58+H99+#REF!+#REF!+#REF!)/5</f>
        <v>#REF!</v>
      </c>
      <c r="I17" s="150" t="e">
        <f t="shared" si="5"/>
        <v>#REF!</v>
      </c>
      <c r="J17" s="148"/>
      <c r="K17" s="106">
        <f t="shared" si="1"/>
        <v>1</v>
      </c>
      <c r="L17" s="106">
        <f t="shared" si="1"/>
        <v>0</v>
      </c>
      <c r="M17" s="107">
        <f t="shared" si="6"/>
        <v>1</v>
      </c>
      <c r="N17" s="76">
        <f t="shared" si="2"/>
        <v>1</v>
      </c>
      <c r="O17" s="149"/>
      <c r="P17" s="106">
        <f t="shared" si="3"/>
        <v>7.5</v>
      </c>
      <c r="Q17" s="146">
        <f t="shared" si="7"/>
        <v>8.5</v>
      </c>
      <c r="R17" s="147">
        <f t="shared" si="8"/>
        <v>16</v>
      </c>
    </row>
    <row r="18" spans="1:18" s="8" customFormat="1" x14ac:dyDescent="0.15">
      <c r="A18" s="62" t="s">
        <v>67</v>
      </c>
      <c r="B18" s="76">
        <f t="shared" si="0"/>
        <v>9.5</v>
      </c>
      <c r="C18" s="106">
        <f t="shared" si="0"/>
        <v>2</v>
      </c>
      <c r="D18" s="149"/>
      <c r="E18" s="107">
        <f t="shared" si="4"/>
        <v>11.5</v>
      </c>
      <c r="F18" s="148" t="e">
        <f>+(F59+F100+#REF!+#REF!+#REF!)/5</f>
        <v>#REF!</v>
      </c>
      <c r="G18" s="149" t="e">
        <f>+(G59+G100+#REF!+#REF!+#REF!)/5</f>
        <v>#REF!</v>
      </c>
      <c r="H18" s="149" t="e">
        <f>+(H59+H100+#REF!+#REF!+#REF!)/5</f>
        <v>#REF!</v>
      </c>
      <c r="I18" s="150" t="e">
        <f t="shared" si="5"/>
        <v>#REF!</v>
      </c>
      <c r="J18" s="148"/>
      <c r="K18" s="106">
        <f t="shared" si="1"/>
        <v>2</v>
      </c>
      <c r="L18" s="106">
        <f t="shared" si="1"/>
        <v>0</v>
      </c>
      <c r="M18" s="107">
        <f t="shared" si="6"/>
        <v>2</v>
      </c>
      <c r="N18" s="76">
        <f t="shared" si="2"/>
        <v>0</v>
      </c>
      <c r="O18" s="149"/>
      <c r="P18" s="106">
        <f t="shared" si="3"/>
        <v>6.5</v>
      </c>
      <c r="Q18" s="146">
        <f t="shared" si="7"/>
        <v>6.5</v>
      </c>
      <c r="R18" s="147">
        <f t="shared" si="8"/>
        <v>20</v>
      </c>
    </row>
    <row r="19" spans="1:18" s="8" customFormat="1" x14ac:dyDescent="0.15">
      <c r="A19" s="62" t="s">
        <v>68</v>
      </c>
      <c r="B19" s="76">
        <f t="shared" si="0"/>
        <v>6</v>
      </c>
      <c r="C19" s="106">
        <f t="shared" si="0"/>
        <v>0</v>
      </c>
      <c r="D19" s="149"/>
      <c r="E19" s="107">
        <f t="shared" si="4"/>
        <v>6</v>
      </c>
      <c r="F19" s="148" t="e">
        <f>+(F60+F101+#REF!+#REF!+#REF!)/5</f>
        <v>#REF!</v>
      </c>
      <c r="G19" s="149" t="e">
        <f>+(G60+G101+#REF!+#REF!+#REF!)/5</f>
        <v>#REF!</v>
      </c>
      <c r="H19" s="149" t="e">
        <f>+(H60+H101+#REF!+#REF!+#REF!)/5</f>
        <v>#REF!</v>
      </c>
      <c r="I19" s="150" t="e">
        <f t="shared" si="5"/>
        <v>#REF!</v>
      </c>
      <c r="J19" s="148"/>
      <c r="K19" s="106">
        <f t="shared" si="1"/>
        <v>2</v>
      </c>
      <c r="L19" s="106">
        <f t="shared" si="1"/>
        <v>0.5</v>
      </c>
      <c r="M19" s="107">
        <f t="shared" si="6"/>
        <v>2.5</v>
      </c>
      <c r="N19" s="76">
        <f t="shared" si="2"/>
        <v>0.5</v>
      </c>
      <c r="O19" s="149"/>
      <c r="P19" s="106">
        <f t="shared" si="3"/>
        <v>3.5</v>
      </c>
      <c r="Q19" s="146">
        <f t="shared" si="7"/>
        <v>4</v>
      </c>
      <c r="R19" s="147">
        <f t="shared" si="8"/>
        <v>12.5</v>
      </c>
    </row>
    <row r="20" spans="1:18" s="8" customFormat="1" x14ac:dyDescent="0.15">
      <c r="A20" s="62" t="s">
        <v>69</v>
      </c>
      <c r="B20" s="76">
        <f t="shared" si="0"/>
        <v>11</v>
      </c>
      <c r="C20" s="106">
        <f t="shared" si="0"/>
        <v>0</v>
      </c>
      <c r="D20" s="149"/>
      <c r="E20" s="107">
        <f t="shared" si="4"/>
        <v>11</v>
      </c>
      <c r="F20" s="148" t="e">
        <f>+(F61+F102+#REF!+#REF!+#REF!)/5</f>
        <v>#REF!</v>
      </c>
      <c r="G20" s="149" t="e">
        <f>+(G61+G102+#REF!+#REF!+#REF!)/5</f>
        <v>#REF!</v>
      </c>
      <c r="H20" s="149" t="e">
        <f>+(H61+H102+#REF!+#REF!+#REF!)/5</f>
        <v>#REF!</v>
      </c>
      <c r="I20" s="150" t="e">
        <f t="shared" si="5"/>
        <v>#REF!</v>
      </c>
      <c r="J20" s="148"/>
      <c r="K20" s="106">
        <f t="shared" si="1"/>
        <v>0</v>
      </c>
      <c r="L20" s="106">
        <f t="shared" si="1"/>
        <v>0</v>
      </c>
      <c r="M20" s="107">
        <f t="shared" si="6"/>
        <v>0</v>
      </c>
      <c r="N20" s="76">
        <f t="shared" si="2"/>
        <v>0</v>
      </c>
      <c r="O20" s="149"/>
      <c r="P20" s="106">
        <f t="shared" si="3"/>
        <v>2</v>
      </c>
      <c r="Q20" s="146">
        <f t="shared" si="7"/>
        <v>2</v>
      </c>
      <c r="R20" s="147">
        <f t="shared" si="8"/>
        <v>13</v>
      </c>
    </row>
    <row r="21" spans="1:18" s="8" customFormat="1" x14ac:dyDescent="0.15">
      <c r="A21" s="62" t="s">
        <v>86</v>
      </c>
      <c r="B21" s="76">
        <f t="shared" si="0"/>
        <v>4.5</v>
      </c>
      <c r="C21" s="106">
        <f t="shared" si="0"/>
        <v>0.5</v>
      </c>
      <c r="D21" s="149"/>
      <c r="E21" s="107">
        <f t="shared" si="4"/>
        <v>5</v>
      </c>
      <c r="F21" s="148" t="e">
        <f>+(F62+F103+#REF!+#REF!+#REF!)/5</f>
        <v>#REF!</v>
      </c>
      <c r="G21" s="149" t="e">
        <f>+(G62+G103+#REF!+#REF!+#REF!)/5</f>
        <v>#REF!</v>
      </c>
      <c r="H21" s="149" t="e">
        <f>+(H62+H103+#REF!+#REF!+#REF!)/5</f>
        <v>#REF!</v>
      </c>
      <c r="I21" s="150" t="e">
        <f t="shared" si="5"/>
        <v>#REF!</v>
      </c>
      <c r="J21" s="148"/>
      <c r="K21" s="106">
        <f t="shared" si="1"/>
        <v>0</v>
      </c>
      <c r="L21" s="106">
        <f t="shared" si="1"/>
        <v>0</v>
      </c>
      <c r="M21" s="107">
        <f t="shared" si="6"/>
        <v>0</v>
      </c>
      <c r="N21" s="76">
        <f t="shared" si="2"/>
        <v>0</v>
      </c>
      <c r="O21" s="149"/>
      <c r="P21" s="106">
        <f t="shared" si="3"/>
        <v>3</v>
      </c>
      <c r="Q21" s="146">
        <f t="shared" si="7"/>
        <v>3</v>
      </c>
      <c r="R21" s="147">
        <f t="shared" si="8"/>
        <v>8</v>
      </c>
    </row>
    <row r="22" spans="1:18" s="8" customFormat="1" x14ac:dyDescent="0.15">
      <c r="A22" s="62" t="s">
        <v>71</v>
      </c>
      <c r="B22" s="76">
        <f t="shared" si="0"/>
        <v>4.5</v>
      </c>
      <c r="C22" s="106">
        <f t="shared" si="0"/>
        <v>0</v>
      </c>
      <c r="D22" s="149"/>
      <c r="E22" s="107">
        <f t="shared" si="4"/>
        <v>4.5</v>
      </c>
      <c r="F22" s="148" t="e">
        <f>+(F63+F104+#REF!+#REF!+#REF!)/5</f>
        <v>#REF!</v>
      </c>
      <c r="G22" s="149" t="e">
        <f>+(G63+G104+#REF!+#REF!+#REF!)/5</f>
        <v>#REF!</v>
      </c>
      <c r="H22" s="149" t="e">
        <f>+(H63+H104+#REF!+#REF!+#REF!)/5</f>
        <v>#REF!</v>
      </c>
      <c r="I22" s="150" t="e">
        <f t="shared" si="5"/>
        <v>#REF!</v>
      </c>
      <c r="J22" s="148"/>
      <c r="K22" s="106">
        <f t="shared" si="1"/>
        <v>0.5</v>
      </c>
      <c r="L22" s="106">
        <f t="shared" si="1"/>
        <v>0</v>
      </c>
      <c r="M22" s="107">
        <f t="shared" si="6"/>
        <v>0.5</v>
      </c>
      <c r="N22" s="76">
        <f t="shared" si="2"/>
        <v>0</v>
      </c>
      <c r="O22" s="149"/>
      <c r="P22" s="106">
        <f t="shared" si="3"/>
        <v>0</v>
      </c>
      <c r="Q22" s="146">
        <f t="shared" si="7"/>
        <v>0</v>
      </c>
      <c r="R22" s="147">
        <f t="shared" si="8"/>
        <v>5</v>
      </c>
    </row>
    <row r="23" spans="1:18" s="8" customFormat="1" x14ac:dyDescent="0.15">
      <c r="A23" s="62" t="s">
        <v>72</v>
      </c>
      <c r="B23" s="76">
        <f t="shared" si="0"/>
        <v>4.5</v>
      </c>
      <c r="C23" s="106">
        <f t="shared" si="0"/>
        <v>0</v>
      </c>
      <c r="D23" s="149"/>
      <c r="E23" s="107">
        <f t="shared" si="4"/>
        <v>4.5</v>
      </c>
      <c r="F23" s="148" t="e">
        <f>+(F64+F105+#REF!+#REF!+#REF!)/5</f>
        <v>#REF!</v>
      </c>
      <c r="G23" s="149" t="e">
        <f>+(G64+G105+#REF!+#REF!+#REF!)/5</f>
        <v>#REF!</v>
      </c>
      <c r="H23" s="149" t="e">
        <f>+(H64+H105+#REF!+#REF!+#REF!)/5</f>
        <v>#REF!</v>
      </c>
      <c r="I23" s="150" t="e">
        <f t="shared" si="5"/>
        <v>#REF!</v>
      </c>
      <c r="J23" s="148"/>
      <c r="K23" s="106">
        <f t="shared" si="1"/>
        <v>0</v>
      </c>
      <c r="L23" s="106">
        <f t="shared" si="1"/>
        <v>0</v>
      </c>
      <c r="M23" s="107">
        <f t="shared" si="6"/>
        <v>0</v>
      </c>
      <c r="N23" s="76">
        <f t="shared" si="2"/>
        <v>0.5</v>
      </c>
      <c r="O23" s="149"/>
      <c r="P23" s="106">
        <f t="shared" si="3"/>
        <v>2</v>
      </c>
      <c r="Q23" s="146">
        <f t="shared" si="7"/>
        <v>2.5</v>
      </c>
      <c r="R23" s="147">
        <f t="shared" si="8"/>
        <v>7</v>
      </c>
    </row>
    <row r="24" spans="1:18" s="8" customFormat="1" x14ac:dyDescent="0.15">
      <c r="A24" s="65"/>
      <c r="B24" s="76"/>
      <c r="C24" s="131"/>
      <c r="D24" s="149"/>
      <c r="E24" s="107"/>
      <c r="F24" s="148"/>
      <c r="G24" s="149"/>
      <c r="H24" s="149"/>
      <c r="I24" s="150"/>
      <c r="J24" s="148"/>
      <c r="K24" s="106"/>
      <c r="L24" s="106"/>
      <c r="M24" s="107"/>
      <c r="N24" s="76"/>
      <c r="O24" s="149"/>
      <c r="P24" s="106"/>
      <c r="Q24" s="146"/>
      <c r="R24" s="147"/>
    </row>
    <row r="25" spans="1:18" s="8" customFormat="1" x14ac:dyDescent="0.15">
      <c r="A25" s="59" t="s">
        <v>73</v>
      </c>
      <c r="B25" s="76">
        <f>SUM(B8:B11)</f>
        <v>37.5</v>
      </c>
      <c r="C25" s="106">
        <f>SUM(C8:C11)</f>
        <v>1.5</v>
      </c>
      <c r="D25" s="106"/>
      <c r="E25" s="107">
        <f t="shared" ref="E25:R25" si="9">SUM(E8:E11)</f>
        <v>39</v>
      </c>
      <c r="F25" s="76" t="e">
        <f t="shared" si="9"/>
        <v>#REF!</v>
      </c>
      <c r="G25" s="106" t="e">
        <f t="shared" si="9"/>
        <v>#REF!</v>
      </c>
      <c r="H25" s="106" t="e">
        <f t="shared" si="9"/>
        <v>#REF!</v>
      </c>
      <c r="I25" s="107" t="e">
        <f t="shared" si="9"/>
        <v>#REF!</v>
      </c>
      <c r="J25" s="76"/>
      <c r="K25" s="106">
        <f t="shared" si="9"/>
        <v>5.5</v>
      </c>
      <c r="L25" s="106">
        <f t="shared" si="9"/>
        <v>0</v>
      </c>
      <c r="M25" s="107">
        <f t="shared" si="9"/>
        <v>5.5</v>
      </c>
      <c r="N25" s="76">
        <f t="shared" si="9"/>
        <v>0</v>
      </c>
      <c r="O25" s="106"/>
      <c r="P25" s="106">
        <f t="shared" si="9"/>
        <v>15</v>
      </c>
      <c r="Q25" s="146">
        <f t="shared" si="9"/>
        <v>15</v>
      </c>
      <c r="R25" s="147">
        <f t="shared" si="9"/>
        <v>59.5</v>
      </c>
    </row>
    <row r="26" spans="1:18" s="8" customFormat="1" x14ac:dyDescent="0.15">
      <c r="A26" s="59" t="s">
        <v>76</v>
      </c>
      <c r="B26" s="76">
        <f>SUM(B9:B12)</f>
        <v>44</v>
      </c>
      <c r="C26" s="106">
        <f>SUM(C9:C12)</f>
        <v>2</v>
      </c>
      <c r="D26" s="106"/>
      <c r="E26" s="107">
        <f t="shared" ref="E26:R26" si="10">SUM(E9:E12)</f>
        <v>46</v>
      </c>
      <c r="F26" s="76" t="e">
        <f t="shared" si="10"/>
        <v>#REF!</v>
      </c>
      <c r="G26" s="106" t="e">
        <f t="shared" si="10"/>
        <v>#REF!</v>
      </c>
      <c r="H26" s="106" t="e">
        <f t="shared" si="10"/>
        <v>#REF!</v>
      </c>
      <c r="I26" s="107" t="e">
        <f t="shared" si="10"/>
        <v>#REF!</v>
      </c>
      <c r="J26" s="76"/>
      <c r="K26" s="106">
        <f t="shared" si="10"/>
        <v>6.5</v>
      </c>
      <c r="L26" s="106">
        <f t="shared" si="10"/>
        <v>0</v>
      </c>
      <c r="M26" s="107">
        <f t="shared" si="10"/>
        <v>6.5</v>
      </c>
      <c r="N26" s="76">
        <f t="shared" si="10"/>
        <v>0</v>
      </c>
      <c r="O26" s="106"/>
      <c r="P26" s="106">
        <f t="shared" si="10"/>
        <v>9.5</v>
      </c>
      <c r="Q26" s="146">
        <f t="shared" si="10"/>
        <v>9.5</v>
      </c>
      <c r="R26" s="147">
        <f t="shared" si="10"/>
        <v>62</v>
      </c>
    </row>
    <row r="27" spans="1:18" s="27" customFormat="1" x14ac:dyDescent="0.15">
      <c r="A27" s="59" t="s">
        <v>77</v>
      </c>
      <c r="B27" s="76">
        <f t="shared" ref="B27:C37" si="11">SUM(B10:B13)</f>
        <v>56</v>
      </c>
      <c r="C27" s="106">
        <f t="shared" si="11"/>
        <v>3.5</v>
      </c>
      <c r="D27" s="106"/>
      <c r="E27" s="107">
        <f t="shared" ref="E27:E37" si="12">SUM(E10:E13)</f>
        <v>59.5</v>
      </c>
      <c r="F27" s="76" t="e">
        <f t="shared" ref="F27:I29" si="13">SUM(F10:F13)</f>
        <v>#REF!</v>
      </c>
      <c r="G27" s="106" t="e">
        <f t="shared" si="13"/>
        <v>#REF!</v>
      </c>
      <c r="H27" s="106" t="e">
        <f t="shared" si="13"/>
        <v>#REF!</v>
      </c>
      <c r="I27" s="107" t="e">
        <f t="shared" si="13"/>
        <v>#REF!</v>
      </c>
      <c r="J27" s="76"/>
      <c r="K27" s="106">
        <f t="shared" ref="K27:N37" si="14">SUM(K10:K13)</f>
        <v>5.5</v>
      </c>
      <c r="L27" s="106">
        <f t="shared" ref="L27:R29" si="15">SUM(L10:L13)</f>
        <v>0.5</v>
      </c>
      <c r="M27" s="107">
        <f t="shared" si="15"/>
        <v>6</v>
      </c>
      <c r="N27" s="76">
        <f t="shared" si="15"/>
        <v>0</v>
      </c>
      <c r="O27" s="106"/>
      <c r="P27" s="106">
        <f t="shared" si="15"/>
        <v>13</v>
      </c>
      <c r="Q27" s="107">
        <f t="shared" si="15"/>
        <v>13</v>
      </c>
      <c r="R27" s="77">
        <f t="shared" si="15"/>
        <v>78.5</v>
      </c>
    </row>
    <row r="28" spans="1:18" s="8" customFormat="1" x14ac:dyDescent="0.15">
      <c r="A28" s="59" t="s">
        <v>78</v>
      </c>
      <c r="B28" s="76">
        <f t="shared" si="11"/>
        <v>48</v>
      </c>
      <c r="C28" s="106">
        <f t="shared" si="11"/>
        <v>4</v>
      </c>
      <c r="D28" s="106"/>
      <c r="E28" s="107">
        <f t="shared" si="12"/>
        <v>52</v>
      </c>
      <c r="F28" s="76" t="e">
        <f t="shared" si="13"/>
        <v>#REF!</v>
      </c>
      <c r="G28" s="106" t="e">
        <f t="shared" si="13"/>
        <v>#REF!</v>
      </c>
      <c r="H28" s="106" t="e">
        <f t="shared" si="13"/>
        <v>#REF!</v>
      </c>
      <c r="I28" s="107" t="e">
        <f t="shared" si="13"/>
        <v>#REF!</v>
      </c>
      <c r="J28" s="76"/>
      <c r="K28" s="106">
        <f t="shared" si="14"/>
        <v>6.5</v>
      </c>
      <c r="L28" s="106">
        <f t="shared" si="15"/>
        <v>0.5</v>
      </c>
      <c r="M28" s="107">
        <f t="shared" si="15"/>
        <v>7</v>
      </c>
      <c r="N28" s="76">
        <f t="shared" si="15"/>
        <v>0</v>
      </c>
      <c r="O28" s="106"/>
      <c r="P28" s="106">
        <f t="shared" si="15"/>
        <v>11</v>
      </c>
      <c r="Q28" s="146">
        <f t="shared" si="15"/>
        <v>11</v>
      </c>
      <c r="R28" s="147">
        <f t="shared" si="15"/>
        <v>70</v>
      </c>
    </row>
    <row r="29" spans="1:18" s="8" customFormat="1" ht="14" thickBot="1" x14ac:dyDescent="0.2">
      <c r="A29" s="59" t="s">
        <v>79</v>
      </c>
      <c r="B29" s="76">
        <f t="shared" si="11"/>
        <v>47.5</v>
      </c>
      <c r="C29" s="106">
        <f t="shared" si="11"/>
        <v>3.5</v>
      </c>
      <c r="D29" s="141"/>
      <c r="E29" s="107">
        <f t="shared" si="12"/>
        <v>51</v>
      </c>
      <c r="F29" s="140" t="e">
        <f t="shared" si="13"/>
        <v>#REF!</v>
      </c>
      <c r="G29" s="141" t="e">
        <f t="shared" si="13"/>
        <v>#REF!</v>
      </c>
      <c r="H29" s="141" t="e">
        <f t="shared" si="13"/>
        <v>#REF!</v>
      </c>
      <c r="I29" s="142" t="e">
        <f t="shared" si="13"/>
        <v>#REF!</v>
      </c>
      <c r="J29" s="140"/>
      <c r="K29" s="106">
        <f t="shared" si="14"/>
        <v>4.5</v>
      </c>
      <c r="L29" s="106">
        <f t="shared" si="15"/>
        <v>1</v>
      </c>
      <c r="M29" s="107">
        <f t="shared" si="15"/>
        <v>5.5</v>
      </c>
      <c r="N29" s="76">
        <f t="shared" si="15"/>
        <v>0</v>
      </c>
      <c r="O29" s="106"/>
      <c r="P29" s="106">
        <f t="shared" si="15"/>
        <v>14.5</v>
      </c>
      <c r="Q29" s="146">
        <f t="shared" si="15"/>
        <v>14.5</v>
      </c>
      <c r="R29" s="147">
        <f t="shared" si="15"/>
        <v>71</v>
      </c>
    </row>
    <row r="30" spans="1:18" s="8" customFormat="1" x14ac:dyDescent="0.15">
      <c r="A30" s="59" t="s">
        <v>80</v>
      </c>
      <c r="B30" s="76">
        <f t="shared" si="11"/>
        <v>57</v>
      </c>
      <c r="C30" s="106">
        <f t="shared" si="11"/>
        <v>4.5</v>
      </c>
      <c r="D30" s="149"/>
      <c r="E30" s="107">
        <f t="shared" si="12"/>
        <v>61.5</v>
      </c>
      <c r="F30" s="148"/>
      <c r="G30" s="149"/>
      <c r="H30" s="149"/>
      <c r="I30" s="150"/>
      <c r="J30" s="148"/>
      <c r="K30" s="106">
        <f t="shared" si="14"/>
        <v>3.5</v>
      </c>
      <c r="L30" s="106">
        <f t="shared" si="14"/>
        <v>1</v>
      </c>
      <c r="M30" s="107">
        <f t="shared" si="14"/>
        <v>4.5</v>
      </c>
      <c r="N30" s="76">
        <f t="shared" si="14"/>
        <v>0</v>
      </c>
      <c r="O30" s="106"/>
      <c r="P30" s="106">
        <f t="shared" ref="P30:R37" si="16">SUM(P13:P16)</f>
        <v>15</v>
      </c>
      <c r="Q30" s="146">
        <f t="shared" si="16"/>
        <v>15</v>
      </c>
      <c r="R30" s="147">
        <f t="shared" si="16"/>
        <v>81</v>
      </c>
    </row>
    <row r="31" spans="1:18" s="8" customFormat="1" x14ac:dyDescent="0.15">
      <c r="A31" s="59" t="s">
        <v>81</v>
      </c>
      <c r="B31" s="76">
        <f t="shared" si="11"/>
        <v>47</v>
      </c>
      <c r="C31" s="106">
        <f t="shared" si="11"/>
        <v>3</v>
      </c>
      <c r="D31" s="149"/>
      <c r="E31" s="107">
        <f t="shared" si="12"/>
        <v>50</v>
      </c>
      <c r="F31" s="148"/>
      <c r="G31" s="149"/>
      <c r="H31" s="149"/>
      <c r="I31" s="150"/>
      <c r="J31" s="148"/>
      <c r="K31" s="106">
        <f t="shared" si="14"/>
        <v>3</v>
      </c>
      <c r="L31" s="106">
        <f t="shared" si="14"/>
        <v>0.5</v>
      </c>
      <c r="M31" s="107">
        <f t="shared" si="14"/>
        <v>3.5</v>
      </c>
      <c r="N31" s="76">
        <f t="shared" si="14"/>
        <v>1</v>
      </c>
      <c r="O31" s="106"/>
      <c r="P31" s="106">
        <f t="shared" si="16"/>
        <v>17</v>
      </c>
      <c r="Q31" s="146">
        <f t="shared" si="16"/>
        <v>18</v>
      </c>
      <c r="R31" s="147">
        <f t="shared" si="16"/>
        <v>71.5</v>
      </c>
    </row>
    <row r="32" spans="1:18" s="8" customFormat="1" x14ac:dyDescent="0.15">
      <c r="A32" s="59" t="s">
        <v>82</v>
      </c>
      <c r="B32" s="76">
        <f t="shared" si="11"/>
        <v>46</v>
      </c>
      <c r="C32" s="106">
        <f t="shared" si="11"/>
        <v>4.5</v>
      </c>
      <c r="D32" s="149"/>
      <c r="E32" s="107">
        <f t="shared" si="12"/>
        <v>50.5</v>
      </c>
      <c r="F32" s="148"/>
      <c r="G32" s="149"/>
      <c r="H32" s="149"/>
      <c r="I32" s="150"/>
      <c r="J32" s="148"/>
      <c r="K32" s="106">
        <f t="shared" si="14"/>
        <v>4</v>
      </c>
      <c r="L32" s="106">
        <f t="shared" si="14"/>
        <v>0.5</v>
      </c>
      <c r="M32" s="107">
        <f t="shared" si="14"/>
        <v>4.5</v>
      </c>
      <c r="N32" s="76">
        <f t="shared" si="14"/>
        <v>1</v>
      </c>
      <c r="O32" s="106"/>
      <c r="P32" s="106">
        <f t="shared" si="16"/>
        <v>22</v>
      </c>
      <c r="Q32" s="146">
        <f t="shared" si="16"/>
        <v>23</v>
      </c>
      <c r="R32" s="147">
        <f t="shared" si="16"/>
        <v>78</v>
      </c>
    </row>
    <row r="33" spans="1:18" s="8" customFormat="1" x14ac:dyDescent="0.15">
      <c r="A33" s="60" t="s">
        <v>74</v>
      </c>
      <c r="B33" s="76">
        <f t="shared" si="11"/>
        <v>41.5</v>
      </c>
      <c r="C33" s="106">
        <f t="shared" si="11"/>
        <v>4.5</v>
      </c>
      <c r="D33" s="149"/>
      <c r="E33" s="107">
        <f t="shared" si="12"/>
        <v>46</v>
      </c>
      <c r="F33" s="148"/>
      <c r="G33" s="149"/>
      <c r="H33" s="149"/>
      <c r="I33" s="150"/>
      <c r="J33" s="148"/>
      <c r="K33" s="106">
        <f t="shared" si="14"/>
        <v>6</v>
      </c>
      <c r="L33" s="106">
        <f t="shared" si="14"/>
        <v>0.5</v>
      </c>
      <c r="M33" s="107">
        <f t="shared" si="14"/>
        <v>6.5</v>
      </c>
      <c r="N33" s="76">
        <f t="shared" si="14"/>
        <v>1.5</v>
      </c>
      <c r="O33" s="106"/>
      <c r="P33" s="106">
        <f t="shared" si="16"/>
        <v>21</v>
      </c>
      <c r="Q33" s="146">
        <f t="shared" si="16"/>
        <v>22.5</v>
      </c>
      <c r="R33" s="147">
        <f t="shared" si="16"/>
        <v>75</v>
      </c>
    </row>
    <row r="34" spans="1:18" s="8" customFormat="1" x14ac:dyDescent="0.15">
      <c r="A34" s="60" t="s">
        <v>83</v>
      </c>
      <c r="B34" s="76">
        <f t="shared" si="11"/>
        <v>32.5</v>
      </c>
      <c r="C34" s="106">
        <f t="shared" si="11"/>
        <v>2.5</v>
      </c>
      <c r="D34" s="149"/>
      <c r="E34" s="107">
        <f t="shared" si="12"/>
        <v>35</v>
      </c>
      <c r="F34" s="148"/>
      <c r="G34" s="149"/>
      <c r="H34" s="149"/>
      <c r="I34" s="150"/>
      <c r="J34" s="148"/>
      <c r="K34" s="106">
        <f t="shared" si="14"/>
        <v>5</v>
      </c>
      <c r="L34" s="106">
        <f t="shared" si="14"/>
        <v>0.5</v>
      </c>
      <c r="M34" s="107">
        <f t="shared" si="14"/>
        <v>5.5</v>
      </c>
      <c r="N34" s="76">
        <f t="shared" si="14"/>
        <v>1.5</v>
      </c>
      <c r="O34" s="106"/>
      <c r="P34" s="106">
        <f t="shared" si="16"/>
        <v>19.5</v>
      </c>
      <c r="Q34" s="146">
        <f t="shared" si="16"/>
        <v>21</v>
      </c>
      <c r="R34" s="147">
        <f t="shared" si="16"/>
        <v>61.5</v>
      </c>
    </row>
    <row r="35" spans="1:18" s="8" customFormat="1" x14ac:dyDescent="0.15">
      <c r="A35" s="60" t="s">
        <v>84</v>
      </c>
      <c r="B35" s="76">
        <f t="shared" si="11"/>
        <v>31</v>
      </c>
      <c r="C35" s="106">
        <f t="shared" si="11"/>
        <v>2.5</v>
      </c>
      <c r="D35" s="149"/>
      <c r="E35" s="107">
        <f t="shared" si="12"/>
        <v>33.5</v>
      </c>
      <c r="F35" s="148"/>
      <c r="G35" s="149"/>
      <c r="H35" s="149"/>
      <c r="I35" s="150"/>
      <c r="J35" s="148"/>
      <c r="K35" s="106">
        <f t="shared" si="14"/>
        <v>4</v>
      </c>
      <c r="L35" s="106">
        <f t="shared" si="14"/>
        <v>0.5</v>
      </c>
      <c r="M35" s="107">
        <f t="shared" si="14"/>
        <v>4.5</v>
      </c>
      <c r="N35" s="76">
        <f t="shared" si="14"/>
        <v>0.5</v>
      </c>
      <c r="O35" s="106"/>
      <c r="P35" s="106">
        <f t="shared" si="16"/>
        <v>15</v>
      </c>
      <c r="Q35" s="146">
        <f t="shared" si="16"/>
        <v>15.5</v>
      </c>
      <c r="R35" s="147">
        <f t="shared" si="16"/>
        <v>53.5</v>
      </c>
    </row>
    <row r="36" spans="1:18" s="8" customFormat="1" x14ac:dyDescent="0.15">
      <c r="A36" s="60" t="s">
        <v>85</v>
      </c>
      <c r="B36" s="76">
        <f t="shared" si="11"/>
        <v>26</v>
      </c>
      <c r="C36" s="106">
        <f t="shared" si="11"/>
        <v>0.5</v>
      </c>
      <c r="D36" s="149"/>
      <c r="E36" s="107">
        <f t="shared" si="12"/>
        <v>26.5</v>
      </c>
      <c r="F36" s="148"/>
      <c r="G36" s="149"/>
      <c r="H36" s="149"/>
      <c r="I36" s="150"/>
      <c r="J36" s="148"/>
      <c r="K36" s="106">
        <f t="shared" si="14"/>
        <v>2.5</v>
      </c>
      <c r="L36" s="106">
        <f t="shared" si="14"/>
        <v>0.5</v>
      </c>
      <c r="M36" s="107">
        <f t="shared" si="14"/>
        <v>3</v>
      </c>
      <c r="N36" s="76">
        <f t="shared" si="14"/>
        <v>0.5</v>
      </c>
      <c r="O36" s="106"/>
      <c r="P36" s="106">
        <f t="shared" si="16"/>
        <v>8.5</v>
      </c>
      <c r="Q36" s="146">
        <f t="shared" si="16"/>
        <v>9</v>
      </c>
      <c r="R36" s="147">
        <f t="shared" si="16"/>
        <v>38.5</v>
      </c>
    </row>
    <row r="37" spans="1:18" s="8" customFormat="1" ht="14" thickBot="1" x14ac:dyDescent="0.2">
      <c r="A37" s="60" t="s">
        <v>75</v>
      </c>
      <c r="B37" s="76">
        <f t="shared" si="11"/>
        <v>24.5</v>
      </c>
      <c r="C37" s="106">
        <f t="shared" si="11"/>
        <v>0.5</v>
      </c>
      <c r="D37" s="149"/>
      <c r="E37" s="107">
        <f t="shared" si="12"/>
        <v>25</v>
      </c>
      <c r="F37" s="148"/>
      <c r="G37" s="149"/>
      <c r="H37" s="149"/>
      <c r="I37" s="150"/>
      <c r="J37" s="148"/>
      <c r="K37" s="106">
        <f t="shared" si="14"/>
        <v>0.5</v>
      </c>
      <c r="L37" s="141">
        <f t="shared" si="14"/>
        <v>0</v>
      </c>
      <c r="M37" s="142">
        <f t="shared" si="14"/>
        <v>0.5</v>
      </c>
      <c r="N37" s="140">
        <f t="shared" si="14"/>
        <v>0.5</v>
      </c>
      <c r="O37" s="141"/>
      <c r="P37" s="141">
        <f t="shared" si="16"/>
        <v>7</v>
      </c>
      <c r="Q37" s="151">
        <f t="shared" si="16"/>
        <v>7.5</v>
      </c>
      <c r="R37" s="152">
        <f>SUM(R20:R23)</f>
        <v>33</v>
      </c>
    </row>
    <row r="38" spans="1:18" x14ac:dyDescent="0.15">
      <c r="A38" s="15"/>
      <c r="B38" s="86"/>
      <c r="C38" s="87"/>
      <c r="D38" s="87"/>
      <c r="E38" s="88"/>
      <c r="F38" s="86"/>
      <c r="G38" s="87"/>
      <c r="H38" s="87"/>
      <c r="I38" s="88"/>
      <c r="J38" s="86"/>
      <c r="K38" s="87"/>
      <c r="L38" s="87"/>
      <c r="M38" s="88"/>
      <c r="N38" s="86"/>
      <c r="O38" s="87"/>
      <c r="P38" s="87"/>
      <c r="Q38" s="153"/>
      <c r="R38" s="154"/>
    </row>
    <row r="39" spans="1:18" x14ac:dyDescent="0.15">
      <c r="A39" s="51" t="s">
        <v>88</v>
      </c>
      <c r="B39" s="89">
        <f>SUM(B8:B23)</f>
        <v>151</v>
      </c>
      <c r="C39" s="90">
        <f t="shared" ref="C39:Q39" si="17">SUM(C8:C23)</f>
        <v>10</v>
      </c>
      <c r="D39" s="91"/>
      <c r="E39" s="89">
        <f t="shared" si="17"/>
        <v>161</v>
      </c>
      <c r="F39" s="89" t="e">
        <f t="shared" si="17"/>
        <v>#REF!</v>
      </c>
      <c r="G39" s="89" t="e">
        <f t="shared" si="17"/>
        <v>#REF!</v>
      </c>
      <c r="H39" s="89" t="e">
        <f t="shared" si="17"/>
        <v>#REF!</v>
      </c>
      <c r="I39" s="89" t="e">
        <f t="shared" si="17"/>
        <v>#REF!</v>
      </c>
      <c r="J39" s="89"/>
      <c r="K39" s="89">
        <f t="shared" si="17"/>
        <v>16.5</v>
      </c>
      <c r="L39" s="90">
        <f t="shared" si="17"/>
        <v>1.5</v>
      </c>
      <c r="M39" s="91">
        <f t="shared" si="17"/>
        <v>18</v>
      </c>
      <c r="N39" s="89">
        <f t="shared" si="17"/>
        <v>2</v>
      </c>
      <c r="O39" s="89"/>
      <c r="P39" s="89">
        <f t="shared" si="17"/>
        <v>57.5</v>
      </c>
      <c r="Q39" s="91">
        <f t="shared" si="17"/>
        <v>59.5</v>
      </c>
      <c r="R39" s="155">
        <f>SUM(R8:R23)</f>
        <v>238.5</v>
      </c>
    </row>
    <row r="40" spans="1:18" x14ac:dyDescent="0.15">
      <c r="A40" s="13" t="s">
        <v>10</v>
      </c>
      <c r="B40" s="89">
        <f>MAX(B25:B37)</f>
        <v>57</v>
      </c>
      <c r="C40" s="90">
        <f t="shared" ref="C40:R40" si="18">MAX(C25:C37)</f>
        <v>4.5</v>
      </c>
      <c r="D40" s="91"/>
      <c r="E40" s="89">
        <f t="shared" si="18"/>
        <v>61.5</v>
      </c>
      <c r="F40" s="89" t="e">
        <f t="shared" si="18"/>
        <v>#REF!</v>
      </c>
      <c r="G40" s="89" t="e">
        <f t="shared" si="18"/>
        <v>#REF!</v>
      </c>
      <c r="H40" s="89" t="e">
        <f t="shared" si="18"/>
        <v>#REF!</v>
      </c>
      <c r="I40" s="89" t="e">
        <f t="shared" si="18"/>
        <v>#REF!</v>
      </c>
      <c r="J40" s="89"/>
      <c r="K40" s="89">
        <f t="shared" si="18"/>
        <v>6.5</v>
      </c>
      <c r="L40" s="90">
        <f t="shared" si="18"/>
        <v>1</v>
      </c>
      <c r="M40" s="91">
        <f t="shared" si="18"/>
        <v>7</v>
      </c>
      <c r="N40" s="89">
        <f t="shared" si="18"/>
        <v>1.5</v>
      </c>
      <c r="O40" s="89"/>
      <c r="P40" s="89">
        <f t="shared" si="18"/>
        <v>22</v>
      </c>
      <c r="Q40" s="91">
        <f t="shared" si="18"/>
        <v>23</v>
      </c>
      <c r="R40" s="133">
        <f t="shared" si="18"/>
        <v>81</v>
      </c>
    </row>
    <row r="41" spans="1:18" x14ac:dyDescent="0.15">
      <c r="A41" s="13" t="s">
        <v>11</v>
      </c>
      <c r="B41" s="89">
        <f t="shared" ref="B41:Q41" si="19">SUM(B8:B23)/4</f>
        <v>37.75</v>
      </c>
      <c r="C41" s="90">
        <f t="shared" si="19"/>
        <v>2.5</v>
      </c>
      <c r="D41" s="91"/>
      <c r="E41" s="89">
        <f t="shared" si="19"/>
        <v>40.25</v>
      </c>
      <c r="F41" s="89" t="e">
        <f t="shared" si="19"/>
        <v>#REF!</v>
      </c>
      <c r="G41" s="89" t="e">
        <f t="shared" si="19"/>
        <v>#REF!</v>
      </c>
      <c r="H41" s="89" t="e">
        <f t="shared" si="19"/>
        <v>#REF!</v>
      </c>
      <c r="I41" s="89" t="e">
        <f t="shared" si="19"/>
        <v>#REF!</v>
      </c>
      <c r="J41" s="89"/>
      <c r="K41" s="89">
        <f t="shared" si="19"/>
        <v>4.125</v>
      </c>
      <c r="L41" s="90">
        <f t="shared" si="19"/>
        <v>0.375</v>
      </c>
      <c r="M41" s="91">
        <f t="shared" si="19"/>
        <v>4.5</v>
      </c>
      <c r="N41" s="89">
        <f t="shared" si="19"/>
        <v>0.5</v>
      </c>
      <c r="O41" s="89"/>
      <c r="P41" s="89">
        <f t="shared" si="19"/>
        <v>14.375</v>
      </c>
      <c r="Q41" s="91">
        <f t="shared" si="19"/>
        <v>14.875</v>
      </c>
      <c r="R41" s="155">
        <f>E41+M41+Q41</f>
        <v>59.625</v>
      </c>
    </row>
    <row r="42" spans="1:18" ht="14" thickBot="1" x14ac:dyDescent="0.2">
      <c r="A42" s="14"/>
      <c r="B42" s="92"/>
      <c r="C42" s="93"/>
      <c r="D42" s="93"/>
      <c r="E42" s="94"/>
      <c r="F42" s="92"/>
      <c r="G42" s="93"/>
      <c r="H42" s="93"/>
      <c r="I42" s="94"/>
      <c r="J42" s="92"/>
      <c r="K42" s="93"/>
      <c r="L42" s="93"/>
      <c r="M42" s="94"/>
      <c r="N42" s="92"/>
      <c r="O42" s="93"/>
      <c r="P42" s="93"/>
      <c r="Q42" s="156"/>
      <c r="R42" s="157"/>
    </row>
    <row r="43" spans="1:18" x14ac:dyDescent="0.15">
      <c r="A43" s="16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2"/>
      <c r="R43" s="19"/>
    </row>
    <row r="44" spans="1:18" ht="14" thickBot="1" x14ac:dyDescent="0.2">
      <c r="A44" s="1"/>
      <c r="B44" s="97" t="s">
        <v>99</v>
      </c>
      <c r="C44" s="96"/>
      <c r="D44" s="98"/>
      <c r="E44" s="96"/>
      <c r="F44" s="96"/>
      <c r="G44" s="96"/>
      <c r="H44" s="96"/>
      <c r="I44" s="96"/>
      <c r="J44" s="96"/>
      <c r="K44" s="96"/>
      <c r="L44" s="96"/>
      <c r="M44" s="97" t="str">
        <f>cycle!B4</f>
        <v>Sunny</v>
      </c>
      <c r="N44" s="96"/>
      <c r="O44" s="96"/>
      <c r="P44" s="96"/>
      <c r="Q44" s="19"/>
      <c r="R44" s="19"/>
    </row>
    <row r="45" spans="1:18" x14ac:dyDescent="0.15">
      <c r="A45" s="4"/>
      <c r="B45" s="102" t="s">
        <v>2</v>
      </c>
      <c r="C45" s="103"/>
      <c r="D45" s="103"/>
      <c r="E45" s="104"/>
      <c r="F45" s="102" t="s">
        <v>3</v>
      </c>
      <c r="G45" s="103"/>
      <c r="H45" s="103"/>
      <c r="I45" s="103"/>
      <c r="J45" s="102" t="s">
        <v>4</v>
      </c>
      <c r="K45" s="103"/>
      <c r="L45" s="103"/>
      <c r="M45" s="104"/>
      <c r="N45" s="102" t="s">
        <v>5</v>
      </c>
      <c r="O45" s="103"/>
      <c r="P45" s="103"/>
      <c r="Q45" s="158"/>
      <c r="R45" s="158" t="s">
        <v>35</v>
      </c>
    </row>
    <row r="46" spans="1:18" s="8" customFormat="1" ht="14" thickBot="1" x14ac:dyDescent="0.2">
      <c r="A46" s="6"/>
      <c r="B46" s="108"/>
      <c r="C46" s="109" t="str">
        <f>C5</f>
        <v>Hutt Rd</v>
      </c>
      <c r="D46" s="110"/>
      <c r="E46" s="111"/>
      <c r="F46" s="108"/>
      <c r="G46" s="109" t="str">
        <f>G5</f>
        <v>XXXX</v>
      </c>
      <c r="H46" s="110"/>
      <c r="I46" s="110"/>
      <c r="J46" s="108"/>
      <c r="K46" s="109" t="s">
        <v>97</v>
      </c>
      <c r="L46" s="110"/>
      <c r="M46" s="111"/>
      <c r="N46" s="208" t="s">
        <v>19</v>
      </c>
      <c r="O46" s="214" t="str">
        <f>O5</f>
        <v>Thorndon Quay</v>
      </c>
      <c r="P46" s="206"/>
      <c r="Q46" s="207"/>
      <c r="R46" s="159"/>
    </row>
    <row r="47" spans="1:18" s="11" customFormat="1" ht="11" x14ac:dyDescent="0.15">
      <c r="A47" s="9"/>
      <c r="B47" s="116" t="s">
        <v>6</v>
      </c>
      <c r="C47" s="117" t="s">
        <v>7</v>
      </c>
      <c r="D47" s="117" t="s">
        <v>8</v>
      </c>
      <c r="E47" s="118" t="s">
        <v>9</v>
      </c>
      <c r="F47" s="116" t="s">
        <v>6</v>
      </c>
      <c r="G47" s="117" t="s">
        <v>7</v>
      </c>
      <c r="H47" s="117" t="s">
        <v>8</v>
      </c>
      <c r="I47" s="182" t="s">
        <v>9</v>
      </c>
      <c r="J47" s="116" t="s">
        <v>6</v>
      </c>
      <c r="K47" s="117" t="s">
        <v>7</v>
      </c>
      <c r="L47" s="117" t="s">
        <v>8</v>
      </c>
      <c r="M47" s="118" t="s">
        <v>9</v>
      </c>
      <c r="N47" s="116" t="s">
        <v>6</v>
      </c>
      <c r="O47" s="117" t="s">
        <v>7</v>
      </c>
      <c r="P47" s="117" t="s">
        <v>8</v>
      </c>
      <c r="Q47" s="160" t="s">
        <v>9</v>
      </c>
      <c r="R47" s="192"/>
    </row>
    <row r="48" spans="1:18" s="8" customFormat="1" x14ac:dyDescent="0.15">
      <c r="A48" s="6"/>
      <c r="B48" s="123"/>
      <c r="C48" s="124"/>
      <c r="D48" s="124"/>
      <c r="E48" s="125"/>
      <c r="F48" s="123"/>
      <c r="G48" s="124"/>
      <c r="H48" s="124"/>
      <c r="I48" s="215"/>
      <c r="J48" s="123"/>
      <c r="K48" s="124"/>
      <c r="L48" s="124"/>
      <c r="M48" s="125"/>
      <c r="N48" s="123"/>
      <c r="O48" s="124"/>
      <c r="P48" s="124"/>
      <c r="Q48" s="161"/>
      <c r="R48" s="193"/>
    </row>
    <row r="49" spans="1:18" s="8" customFormat="1" x14ac:dyDescent="0.15">
      <c r="A49" s="59" t="s">
        <v>60</v>
      </c>
      <c r="B49" s="76">
        <v>6</v>
      </c>
      <c r="C49" s="106"/>
      <c r="D49" s="106"/>
      <c r="E49" s="107">
        <f t="shared" ref="E49:E52" si="20">SUM(B49:D49)</f>
        <v>6</v>
      </c>
      <c r="F49" s="76"/>
      <c r="G49" s="106"/>
      <c r="H49" s="106"/>
      <c r="I49" s="130"/>
      <c r="J49" s="76"/>
      <c r="K49" s="106">
        <v>2</v>
      </c>
      <c r="L49" s="106"/>
      <c r="M49" s="107">
        <f t="shared" ref="M49:M52" si="21">SUM(J49:L49)</f>
        <v>2</v>
      </c>
      <c r="N49" s="76"/>
      <c r="O49" s="106"/>
      <c r="P49" s="106">
        <v>5</v>
      </c>
      <c r="Q49" s="107">
        <f t="shared" ref="Q49:Q64" si="22">SUM(N49:P49)</f>
        <v>5</v>
      </c>
      <c r="R49" s="163">
        <f>E49+M49+Q49</f>
        <v>13</v>
      </c>
    </row>
    <row r="50" spans="1:18" s="8" customFormat="1" x14ac:dyDescent="0.15">
      <c r="A50" s="59" t="s">
        <v>43</v>
      </c>
      <c r="B50" s="76">
        <v>1</v>
      </c>
      <c r="C50" s="106"/>
      <c r="D50" s="106"/>
      <c r="E50" s="107">
        <f t="shared" si="20"/>
        <v>1</v>
      </c>
      <c r="F50" s="76"/>
      <c r="G50" s="106"/>
      <c r="H50" s="106"/>
      <c r="I50" s="130"/>
      <c r="J50" s="76"/>
      <c r="K50" s="106">
        <v>4</v>
      </c>
      <c r="L50" s="106"/>
      <c r="M50" s="107">
        <f t="shared" si="21"/>
        <v>4</v>
      </c>
      <c r="N50" s="76"/>
      <c r="O50" s="106"/>
      <c r="P50" s="106">
        <v>2</v>
      </c>
      <c r="Q50" s="107">
        <f t="shared" si="22"/>
        <v>2</v>
      </c>
      <c r="R50" s="163">
        <f t="shared" ref="R50:R64" si="23">E50+M50+Q50</f>
        <v>7</v>
      </c>
    </row>
    <row r="51" spans="1:18" s="8" customFormat="1" x14ac:dyDescent="0.15">
      <c r="A51" s="59" t="s">
        <v>44</v>
      </c>
      <c r="B51" s="76">
        <v>16</v>
      </c>
      <c r="C51" s="106"/>
      <c r="D51" s="106"/>
      <c r="E51" s="107">
        <f t="shared" si="20"/>
        <v>16</v>
      </c>
      <c r="F51" s="76"/>
      <c r="G51" s="106"/>
      <c r="H51" s="106"/>
      <c r="I51" s="130"/>
      <c r="J51" s="76"/>
      <c r="K51" s="106"/>
      <c r="L51" s="106"/>
      <c r="M51" s="107">
        <f t="shared" si="21"/>
        <v>0</v>
      </c>
      <c r="N51" s="76"/>
      <c r="O51" s="106"/>
      <c r="P51" s="106">
        <v>3</v>
      </c>
      <c r="Q51" s="107">
        <f t="shared" si="22"/>
        <v>3</v>
      </c>
      <c r="R51" s="163">
        <f t="shared" si="23"/>
        <v>19</v>
      </c>
    </row>
    <row r="52" spans="1:18" s="8" customFormat="1" x14ac:dyDescent="0.15">
      <c r="A52" s="59" t="s">
        <v>45</v>
      </c>
      <c r="B52" s="76">
        <v>12</v>
      </c>
      <c r="C52" s="106">
        <v>1</v>
      </c>
      <c r="D52" s="106"/>
      <c r="E52" s="107">
        <f t="shared" si="20"/>
        <v>13</v>
      </c>
      <c r="F52" s="76"/>
      <c r="G52" s="106"/>
      <c r="H52" s="106"/>
      <c r="I52" s="130"/>
      <c r="J52" s="76"/>
      <c r="K52" s="106"/>
      <c r="L52" s="106"/>
      <c r="M52" s="107">
        <f t="shared" si="21"/>
        <v>0</v>
      </c>
      <c r="N52" s="76"/>
      <c r="O52" s="106">
        <v>0</v>
      </c>
      <c r="P52" s="106"/>
      <c r="Q52" s="107">
        <f t="shared" si="22"/>
        <v>0</v>
      </c>
      <c r="R52" s="163">
        <f t="shared" si="23"/>
        <v>13</v>
      </c>
    </row>
    <row r="53" spans="1:18" s="8" customFormat="1" x14ac:dyDescent="0.15">
      <c r="A53" s="59" t="s">
        <v>61</v>
      </c>
      <c r="B53" s="76">
        <v>15</v>
      </c>
      <c r="C53" s="106"/>
      <c r="D53" s="106"/>
      <c r="E53" s="107">
        <f t="shared" ref="E53:E64" si="24">SUM(B53:D53)</f>
        <v>15</v>
      </c>
      <c r="F53" s="76"/>
      <c r="G53" s="106"/>
      <c r="H53" s="106"/>
      <c r="I53" s="130">
        <f t="shared" ref="I53:I56" si="25">SUM(F53:H53)</f>
        <v>0</v>
      </c>
      <c r="J53" s="76"/>
      <c r="K53" s="106"/>
      <c r="L53" s="106"/>
      <c r="M53" s="107">
        <f t="shared" ref="M53:M64" si="26">SUM(J53:L53)</f>
        <v>0</v>
      </c>
      <c r="N53" s="76"/>
      <c r="O53" s="106"/>
      <c r="P53" s="106">
        <v>1</v>
      </c>
      <c r="Q53" s="107">
        <f t="shared" si="22"/>
        <v>1</v>
      </c>
      <c r="R53" s="163">
        <f t="shared" si="23"/>
        <v>16</v>
      </c>
    </row>
    <row r="54" spans="1:18" s="8" customFormat="1" x14ac:dyDescent="0.15">
      <c r="A54" s="59" t="s">
        <v>62</v>
      </c>
      <c r="B54" s="76">
        <v>11</v>
      </c>
      <c r="C54" s="106"/>
      <c r="D54" s="106"/>
      <c r="E54" s="107">
        <f t="shared" si="24"/>
        <v>11</v>
      </c>
      <c r="F54" s="76"/>
      <c r="G54" s="106"/>
      <c r="H54" s="106"/>
      <c r="I54" s="130">
        <f t="shared" si="25"/>
        <v>0</v>
      </c>
      <c r="J54" s="76"/>
      <c r="K54" s="106">
        <v>1</v>
      </c>
      <c r="L54" s="106"/>
      <c r="M54" s="107">
        <f t="shared" si="26"/>
        <v>1</v>
      </c>
      <c r="N54" s="76"/>
      <c r="O54" s="106"/>
      <c r="P54" s="106">
        <v>10</v>
      </c>
      <c r="Q54" s="107">
        <f t="shared" si="22"/>
        <v>10</v>
      </c>
      <c r="R54" s="163">
        <f t="shared" si="23"/>
        <v>22</v>
      </c>
    </row>
    <row r="55" spans="1:18" s="8" customFormat="1" ht="15" customHeight="1" x14ac:dyDescent="0.15">
      <c r="A55" s="59" t="s">
        <v>63</v>
      </c>
      <c r="B55" s="76">
        <v>4</v>
      </c>
      <c r="C55" s="106"/>
      <c r="D55" s="106"/>
      <c r="E55" s="107">
        <f t="shared" si="24"/>
        <v>4</v>
      </c>
      <c r="F55" s="76"/>
      <c r="G55" s="106"/>
      <c r="H55" s="106"/>
      <c r="I55" s="130">
        <f t="shared" si="25"/>
        <v>0</v>
      </c>
      <c r="J55" s="76"/>
      <c r="K55" s="106">
        <v>2</v>
      </c>
      <c r="L55" s="106"/>
      <c r="M55" s="107">
        <f t="shared" si="26"/>
        <v>2</v>
      </c>
      <c r="N55" s="76"/>
      <c r="O55" s="106"/>
      <c r="P55" s="106">
        <v>3</v>
      </c>
      <c r="Q55" s="107">
        <f t="shared" si="22"/>
        <v>3</v>
      </c>
      <c r="R55" s="163">
        <f t="shared" si="23"/>
        <v>9</v>
      </c>
    </row>
    <row r="56" spans="1:18" s="8" customFormat="1" ht="14.25" customHeight="1" x14ac:dyDescent="0.15">
      <c r="A56" s="59" t="s">
        <v>64</v>
      </c>
      <c r="B56" s="76">
        <v>20</v>
      </c>
      <c r="C56" s="106"/>
      <c r="D56" s="106"/>
      <c r="E56" s="107">
        <f t="shared" si="24"/>
        <v>20</v>
      </c>
      <c r="F56" s="76"/>
      <c r="G56" s="106"/>
      <c r="H56" s="106"/>
      <c r="I56" s="130">
        <f t="shared" si="25"/>
        <v>0</v>
      </c>
      <c r="J56" s="76"/>
      <c r="K56" s="106"/>
      <c r="L56" s="106">
        <v>1</v>
      </c>
      <c r="M56" s="107">
        <f t="shared" si="26"/>
        <v>1</v>
      </c>
      <c r="N56" s="76"/>
      <c r="O56" s="106"/>
      <c r="P56" s="106">
        <v>5</v>
      </c>
      <c r="Q56" s="107">
        <f t="shared" si="22"/>
        <v>5</v>
      </c>
      <c r="R56" s="163">
        <f t="shared" si="23"/>
        <v>26</v>
      </c>
    </row>
    <row r="57" spans="1:18" s="8" customFormat="1" ht="14.25" customHeight="1" x14ac:dyDescent="0.15">
      <c r="A57" s="59" t="s">
        <v>65</v>
      </c>
      <c r="B57" s="76">
        <v>32</v>
      </c>
      <c r="C57" s="106"/>
      <c r="D57" s="106"/>
      <c r="E57" s="107">
        <f t="shared" si="24"/>
        <v>32</v>
      </c>
      <c r="F57" s="106"/>
      <c r="G57" s="106"/>
      <c r="H57" s="106"/>
      <c r="I57" s="130"/>
      <c r="J57" s="76"/>
      <c r="K57" s="106">
        <v>2</v>
      </c>
      <c r="L57" s="106"/>
      <c r="M57" s="107">
        <f t="shared" si="26"/>
        <v>2</v>
      </c>
      <c r="N57" s="76"/>
      <c r="O57" s="106"/>
      <c r="P57" s="106">
        <v>3</v>
      </c>
      <c r="Q57" s="107">
        <f t="shared" si="22"/>
        <v>3</v>
      </c>
      <c r="R57" s="163">
        <f t="shared" si="23"/>
        <v>37</v>
      </c>
    </row>
    <row r="58" spans="1:18" s="8" customFormat="1" ht="14.25" customHeight="1" x14ac:dyDescent="0.15">
      <c r="A58" s="59" t="s">
        <v>66</v>
      </c>
      <c r="B58" s="76">
        <v>7</v>
      </c>
      <c r="C58" s="106">
        <v>1</v>
      </c>
      <c r="D58" s="106"/>
      <c r="E58" s="107">
        <f t="shared" si="24"/>
        <v>8</v>
      </c>
      <c r="F58" s="106"/>
      <c r="G58" s="106"/>
      <c r="H58" s="106"/>
      <c r="I58" s="130"/>
      <c r="J58" s="76"/>
      <c r="K58" s="106"/>
      <c r="L58" s="106"/>
      <c r="M58" s="107">
        <f t="shared" si="26"/>
        <v>0</v>
      </c>
      <c r="N58" s="76"/>
      <c r="O58" s="106"/>
      <c r="P58" s="106">
        <v>3</v>
      </c>
      <c r="Q58" s="107">
        <f t="shared" si="22"/>
        <v>3</v>
      </c>
      <c r="R58" s="163">
        <f t="shared" si="23"/>
        <v>11</v>
      </c>
    </row>
    <row r="59" spans="1:18" s="8" customFormat="1" ht="14.25" customHeight="1" x14ac:dyDescent="0.15">
      <c r="A59" s="59" t="s">
        <v>67</v>
      </c>
      <c r="B59" s="76">
        <v>14</v>
      </c>
      <c r="C59" s="106"/>
      <c r="D59" s="106"/>
      <c r="E59" s="107">
        <f t="shared" si="24"/>
        <v>14</v>
      </c>
      <c r="F59" s="106"/>
      <c r="G59" s="106"/>
      <c r="H59" s="106"/>
      <c r="I59" s="130"/>
      <c r="J59" s="76"/>
      <c r="K59" s="106">
        <v>4</v>
      </c>
      <c r="L59" s="106"/>
      <c r="M59" s="107">
        <f t="shared" si="26"/>
        <v>4</v>
      </c>
      <c r="N59" s="76"/>
      <c r="O59" s="106"/>
      <c r="P59" s="106">
        <v>11</v>
      </c>
      <c r="Q59" s="107">
        <f t="shared" si="22"/>
        <v>11</v>
      </c>
      <c r="R59" s="163">
        <f t="shared" si="23"/>
        <v>29</v>
      </c>
    </row>
    <row r="60" spans="1:18" s="8" customFormat="1" ht="14.25" customHeight="1" x14ac:dyDescent="0.15">
      <c r="A60" s="59" t="s">
        <v>68</v>
      </c>
      <c r="B60" s="76">
        <v>7</v>
      </c>
      <c r="C60" s="106"/>
      <c r="D60" s="106"/>
      <c r="E60" s="107">
        <f t="shared" si="24"/>
        <v>7</v>
      </c>
      <c r="F60" s="106"/>
      <c r="G60" s="106"/>
      <c r="H60" s="106"/>
      <c r="I60" s="130"/>
      <c r="J60" s="76"/>
      <c r="K60" s="106">
        <v>4</v>
      </c>
      <c r="L60" s="106">
        <v>1</v>
      </c>
      <c r="M60" s="107">
        <f t="shared" si="26"/>
        <v>5</v>
      </c>
      <c r="N60" s="76">
        <v>1</v>
      </c>
      <c r="O60" s="106"/>
      <c r="P60" s="106">
        <v>3</v>
      </c>
      <c r="Q60" s="107">
        <f t="shared" si="22"/>
        <v>4</v>
      </c>
      <c r="R60" s="163">
        <f t="shared" si="23"/>
        <v>16</v>
      </c>
    </row>
    <row r="61" spans="1:18" s="8" customFormat="1" ht="14.25" customHeight="1" x14ac:dyDescent="0.15">
      <c r="A61" s="59" t="s">
        <v>69</v>
      </c>
      <c r="B61" s="76">
        <v>15</v>
      </c>
      <c r="C61" s="106"/>
      <c r="D61" s="106"/>
      <c r="E61" s="107">
        <f t="shared" si="24"/>
        <v>15</v>
      </c>
      <c r="F61" s="106"/>
      <c r="G61" s="106"/>
      <c r="H61" s="106"/>
      <c r="I61" s="130"/>
      <c r="J61" s="76"/>
      <c r="K61" s="106"/>
      <c r="L61" s="106"/>
      <c r="M61" s="107">
        <f t="shared" si="26"/>
        <v>0</v>
      </c>
      <c r="N61" s="76"/>
      <c r="O61" s="106"/>
      <c r="P61" s="106">
        <v>2</v>
      </c>
      <c r="Q61" s="107">
        <f t="shared" si="22"/>
        <v>2</v>
      </c>
      <c r="R61" s="163">
        <f t="shared" si="23"/>
        <v>17</v>
      </c>
    </row>
    <row r="62" spans="1:18" s="8" customFormat="1" ht="14.25" customHeight="1" x14ac:dyDescent="0.15">
      <c r="A62" s="59" t="s">
        <v>86</v>
      </c>
      <c r="B62" s="76">
        <v>7</v>
      </c>
      <c r="C62" s="106">
        <v>1</v>
      </c>
      <c r="D62" s="106"/>
      <c r="E62" s="107">
        <f t="shared" si="24"/>
        <v>8</v>
      </c>
      <c r="F62" s="106"/>
      <c r="G62" s="106"/>
      <c r="H62" s="106"/>
      <c r="I62" s="130"/>
      <c r="J62" s="76"/>
      <c r="K62" s="106"/>
      <c r="L62" s="106"/>
      <c r="M62" s="107">
        <f t="shared" si="26"/>
        <v>0</v>
      </c>
      <c r="N62" s="76"/>
      <c r="O62" s="106"/>
      <c r="P62" s="106">
        <v>4</v>
      </c>
      <c r="Q62" s="107">
        <f t="shared" si="22"/>
        <v>4</v>
      </c>
      <c r="R62" s="163">
        <f t="shared" si="23"/>
        <v>12</v>
      </c>
    </row>
    <row r="63" spans="1:18" s="8" customFormat="1" ht="14.25" customHeight="1" x14ac:dyDescent="0.15">
      <c r="A63" s="59" t="s">
        <v>71</v>
      </c>
      <c r="B63" s="76">
        <v>4</v>
      </c>
      <c r="C63" s="106"/>
      <c r="D63" s="106"/>
      <c r="E63" s="107">
        <f t="shared" si="24"/>
        <v>4</v>
      </c>
      <c r="F63" s="106"/>
      <c r="G63" s="106"/>
      <c r="H63" s="106"/>
      <c r="I63" s="130"/>
      <c r="J63" s="76"/>
      <c r="K63" s="106"/>
      <c r="L63" s="106"/>
      <c r="M63" s="107">
        <f t="shared" si="26"/>
        <v>0</v>
      </c>
      <c r="N63" s="76"/>
      <c r="O63" s="106"/>
      <c r="P63" s="106"/>
      <c r="Q63" s="107">
        <f t="shared" si="22"/>
        <v>0</v>
      </c>
      <c r="R63" s="163">
        <f t="shared" si="23"/>
        <v>4</v>
      </c>
    </row>
    <row r="64" spans="1:18" s="8" customFormat="1" x14ac:dyDescent="0.15">
      <c r="A64" s="59" t="s">
        <v>72</v>
      </c>
      <c r="B64" s="76">
        <v>6</v>
      </c>
      <c r="C64" s="106"/>
      <c r="D64" s="106"/>
      <c r="E64" s="107">
        <f t="shared" si="24"/>
        <v>6</v>
      </c>
      <c r="F64" s="106"/>
      <c r="G64" s="106"/>
      <c r="H64" s="106"/>
      <c r="I64" s="130"/>
      <c r="J64" s="76"/>
      <c r="K64" s="106"/>
      <c r="L64" s="106"/>
      <c r="M64" s="107">
        <f t="shared" si="26"/>
        <v>0</v>
      </c>
      <c r="N64" s="76">
        <v>1</v>
      </c>
      <c r="O64" s="106"/>
      <c r="P64" s="106">
        <v>1</v>
      </c>
      <c r="Q64" s="107">
        <f t="shared" si="22"/>
        <v>2</v>
      </c>
      <c r="R64" s="163">
        <f t="shared" si="23"/>
        <v>8</v>
      </c>
    </row>
    <row r="65" spans="1:18" s="8" customFormat="1" x14ac:dyDescent="0.15">
      <c r="A65" s="68"/>
      <c r="B65" s="148"/>
      <c r="C65" s="149"/>
      <c r="D65" s="149"/>
      <c r="E65" s="150"/>
      <c r="F65" s="162"/>
      <c r="G65" s="149"/>
      <c r="H65" s="149"/>
      <c r="I65" s="216"/>
      <c r="J65" s="148"/>
      <c r="K65" s="149"/>
      <c r="L65" s="149"/>
      <c r="M65" s="150"/>
      <c r="N65" s="148"/>
      <c r="O65" s="149"/>
      <c r="P65" s="149"/>
      <c r="Q65" s="150"/>
      <c r="R65" s="193"/>
    </row>
    <row r="66" spans="1:18" s="8" customFormat="1" x14ac:dyDescent="0.15">
      <c r="A66" s="59" t="s">
        <v>73</v>
      </c>
      <c r="B66" s="76">
        <f>SUM(B49:B64)</f>
        <v>177</v>
      </c>
      <c r="C66" s="106">
        <f t="shared" ref="C66:R66" si="27">SUM(C49:C52)</f>
        <v>1</v>
      </c>
      <c r="D66" s="106">
        <f t="shared" si="27"/>
        <v>0</v>
      </c>
      <c r="E66" s="107">
        <f t="shared" si="27"/>
        <v>36</v>
      </c>
      <c r="F66" s="76">
        <f t="shared" si="27"/>
        <v>0</v>
      </c>
      <c r="G66" s="106">
        <f t="shared" si="27"/>
        <v>0</v>
      </c>
      <c r="H66" s="106">
        <f t="shared" si="27"/>
        <v>0</v>
      </c>
      <c r="I66" s="130">
        <f t="shared" si="27"/>
        <v>0</v>
      </c>
      <c r="J66" s="76">
        <f t="shared" si="27"/>
        <v>0</v>
      </c>
      <c r="K66" s="106">
        <f t="shared" si="27"/>
        <v>6</v>
      </c>
      <c r="L66" s="106">
        <f t="shared" si="27"/>
        <v>0</v>
      </c>
      <c r="M66" s="107">
        <f t="shared" si="27"/>
        <v>6</v>
      </c>
      <c r="N66" s="76">
        <f t="shared" si="27"/>
        <v>0</v>
      </c>
      <c r="O66" s="106">
        <f t="shared" si="27"/>
        <v>0</v>
      </c>
      <c r="P66" s="106">
        <f>SUM(P49:P62)</f>
        <v>55</v>
      </c>
      <c r="Q66" s="146">
        <f t="shared" si="27"/>
        <v>10</v>
      </c>
      <c r="R66" s="163">
        <f t="shared" si="27"/>
        <v>52</v>
      </c>
    </row>
    <row r="67" spans="1:18" s="8" customFormat="1" x14ac:dyDescent="0.15">
      <c r="A67" s="59" t="s">
        <v>76</v>
      </c>
      <c r="B67" s="76">
        <f t="shared" ref="B67:B78" si="28">SUM(B50:B53)</f>
        <v>44</v>
      </c>
      <c r="C67" s="106">
        <f t="shared" ref="C67:C78" si="29">SUM(C50:C53)</f>
        <v>1</v>
      </c>
      <c r="D67" s="106"/>
      <c r="E67" s="107">
        <f t="shared" ref="E67:I78" si="30">SUM(E50:E53)</f>
        <v>45</v>
      </c>
      <c r="F67" s="76">
        <f t="shared" si="30"/>
        <v>0</v>
      </c>
      <c r="G67" s="106">
        <f t="shared" si="30"/>
        <v>0</v>
      </c>
      <c r="H67" s="106">
        <f t="shared" si="30"/>
        <v>0</v>
      </c>
      <c r="I67" s="130">
        <f t="shared" si="30"/>
        <v>0</v>
      </c>
      <c r="J67" s="76"/>
      <c r="K67" s="106">
        <f t="shared" ref="K67:N78" si="31">SUM(K50:K53)</f>
        <v>4</v>
      </c>
      <c r="L67" s="106">
        <f t="shared" si="31"/>
        <v>0</v>
      </c>
      <c r="M67" s="107">
        <f t="shared" si="31"/>
        <v>4</v>
      </c>
      <c r="N67" s="76">
        <f t="shared" si="31"/>
        <v>0</v>
      </c>
      <c r="O67" s="106"/>
      <c r="P67" s="106">
        <f t="shared" ref="P67:R78" si="32">SUM(P50:P53)</f>
        <v>6</v>
      </c>
      <c r="Q67" s="146">
        <f t="shared" si="32"/>
        <v>6</v>
      </c>
      <c r="R67" s="163">
        <f t="shared" si="32"/>
        <v>55</v>
      </c>
    </row>
    <row r="68" spans="1:18" s="8" customFormat="1" x14ac:dyDescent="0.15">
      <c r="A68" s="59" t="s">
        <v>77</v>
      </c>
      <c r="B68" s="76">
        <f t="shared" si="28"/>
        <v>54</v>
      </c>
      <c r="C68" s="106">
        <f t="shared" si="29"/>
        <v>1</v>
      </c>
      <c r="D68" s="106"/>
      <c r="E68" s="107">
        <f t="shared" si="30"/>
        <v>55</v>
      </c>
      <c r="F68" s="76">
        <f t="shared" si="30"/>
        <v>0</v>
      </c>
      <c r="G68" s="106">
        <f t="shared" si="30"/>
        <v>0</v>
      </c>
      <c r="H68" s="106">
        <f t="shared" si="30"/>
        <v>0</v>
      </c>
      <c r="I68" s="130">
        <f t="shared" si="30"/>
        <v>0</v>
      </c>
      <c r="J68" s="76"/>
      <c r="K68" s="106">
        <f t="shared" si="31"/>
        <v>1</v>
      </c>
      <c r="L68" s="106">
        <f t="shared" si="31"/>
        <v>0</v>
      </c>
      <c r="M68" s="107">
        <f t="shared" si="31"/>
        <v>1</v>
      </c>
      <c r="N68" s="76">
        <f t="shared" si="31"/>
        <v>0</v>
      </c>
      <c r="O68" s="106"/>
      <c r="P68" s="106">
        <f t="shared" si="32"/>
        <v>14</v>
      </c>
      <c r="Q68" s="107">
        <f t="shared" si="32"/>
        <v>14</v>
      </c>
      <c r="R68" s="127">
        <f t="shared" si="32"/>
        <v>70</v>
      </c>
    </row>
    <row r="69" spans="1:18" s="8" customFormat="1" x14ac:dyDescent="0.15">
      <c r="A69" s="59" t="s">
        <v>78</v>
      </c>
      <c r="B69" s="76">
        <f t="shared" si="28"/>
        <v>42</v>
      </c>
      <c r="C69" s="106">
        <f t="shared" si="29"/>
        <v>1</v>
      </c>
      <c r="D69" s="106"/>
      <c r="E69" s="107">
        <f t="shared" si="30"/>
        <v>43</v>
      </c>
      <c r="F69" s="76">
        <f t="shared" si="30"/>
        <v>0</v>
      </c>
      <c r="G69" s="106">
        <f t="shared" si="30"/>
        <v>0</v>
      </c>
      <c r="H69" s="106">
        <f t="shared" si="30"/>
        <v>0</v>
      </c>
      <c r="I69" s="130">
        <f t="shared" si="30"/>
        <v>0</v>
      </c>
      <c r="J69" s="76"/>
      <c r="K69" s="106">
        <f t="shared" si="31"/>
        <v>3</v>
      </c>
      <c r="L69" s="106">
        <f t="shared" si="31"/>
        <v>0</v>
      </c>
      <c r="M69" s="107">
        <f t="shared" si="31"/>
        <v>3</v>
      </c>
      <c r="N69" s="76">
        <f t="shared" si="31"/>
        <v>0</v>
      </c>
      <c r="O69" s="106"/>
      <c r="P69" s="106">
        <f t="shared" si="32"/>
        <v>14</v>
      </c>
      <c r="Q69" s="146">
        <f t="shared" si="32"/>
        <v>14</v>
      </c>
      <c r="R69" s="163">
        <f t="shared" si="32"/>
        <v>60</v>
      </c>
    </row>
    <row r="70" spans="1:18" s="8" customFormat="1" ht="14" thickBot="1" x14ac:dyDescent="0.2">
      <c r="A70" s="59" t="s">
        <v>79</v>
      </c>
      <c r="B70" s="76">
        <f t="shared" si="28"/>
        <v>50</v>
      </c>
      <c r="C70" s="106">
        <f t="shared" si="29"/>
        <v>0</v>
      </c>
      <c r="D70" s="141"/>
      <c r="E70" s="107">
        <f t="shared" si="30"/>
        <v>50</v>
      </c>
      <c r="F70" s="140">
        <f t="shared" si="30"/>
        <v>0</v>
      </c>
      <c r="G70" s="141">
        <f t="shared" si="30"/>
        <v>0</v>
      </c>
      <c r="H70" s="141">
        <f t="shared" si="30"/>
        <v>0</v>
      </c>
      <c r="I70" s="217">
        <f t="shared" si="30"/>
        <v>0</v>
      </c>
      <c r="J70" s="140"/>
      <c r="K70" s="106">
        <f t="shared" si="31"/>
        <v>3</v>
      </c>
      <c r="L70" s="106">
        <f t="shared" si="31"/>
        <v>1</v>
      </c>
      <c r="M70" s="107">
        <f t="shared" si="31"/>
        <v>4</v>
      </c>
      <c r="N70" s="76">
        <f t="shared" si="31"/>
        <v>0</v>
      </c>
      <c r="O70" s="106"/>
      <c r="P70" s="106">
        <f t="shared" si="32"/>
        <v>19</v>
      </c>
      <c r="Q70" s="146">
        <f t="shared" si="32"/>
        <v>19</v>
      </c>
      <c r="R70" s="163">
        <f t="shared" si="32"/>
        <v>73</v>
      </c>
    </row>
    <row r="71" spans="1:18" s="8" customFormat="1" x14ac:dyDescent="0.15">
      <c r="A71" s="59" t="s">
        <v>80</v>
      </c>
      <c r="B71" s="76">
        <f t="shared" si="28"/>
        <v>67</v>
      </c>
      <c r="C71" s="106">
        <f t="shared" si="29"/>
        <v>0</v>
      </c>
      <c r="D71" s="149"/>
      <c r="E71" s="107">
        <f t="shared" si="30"/>
        <v>67</v>
      </c>
      <c r="F71" s="148">
        <f t="shared" si="30"/>
        <v>0</v>
      </c>
      <c r="G71" s="149">
        <f t="shared" si="30"/>
        <v>0</v>
      </c>
      <c r="H71" s="149">
        <f t="shared" si="30"/>
        <v>0</v>
      </c>
      <c r="I71" s="216">
        <f t="shared" si="30"/>
        <v>0</v>
      </c>
      <c r="J71" s="148"/>
      <c r="K71" s="106">
        <f t="shared" si="31"/>
        <v>5</v>
      </c>
      <c r="L71" s="106">
        <f t="shared" si="31"/>
        <v>1</v>
      </c>
      <c r="M71" s="107">
        <f t="shared" si="31"/>
        <v>6</v>
      </c>
      <c r="N71" s="76">
        <f t="shared" si="31"/>
        <v>0</v>
      </c>
      <c r="O71" s="106"/>
      <c r="P71" s="106">
        <f t="shared" si="32"/>
        <v>21</v>
      </c>
      <c r="Q71" s="146">
        <f t="shared" si="32"/>
        <v>21</v>
      </c>
      <c r="R71" s="163">
        <f t="shared" si="32"/>
        <v>94</v>
      </c>
    </row>
    <row r="72" spans="1:18" s="8" customFormat="1" x14ac:dyDescent="0.15">
      <c r="A72" s="59" t="s">
        <v>81</v>
      </c>
      <c r="B72" s="76">
        <f t="shared" si="28"/>
        <v>63</v>
      </c>
      <c r="C72" s="106">
        <f t="shared" si="29"/>
        <v>1</v>
      </c>
      <c r="D72" s="149"/>
      <c r="E72" s="107">
        <f t="shared" si="30"/>
        <v>64</v>
      </c>
      <c r="F72" s="148">
        <f t="shared" si="30"/>
        <v>0</v>
      </c>
      <c r="G72" s="149">
        <f t="shared" si="30"/>
        <v>0</v>
      </c>
      <c r="H72" s="149">
        <f t="shared" si="30"/>
        <v>0</v>
      </c>
      <c r="I72" s="216">
        <f t="shared" si="30"/>
        <v>0</v>
      </c>
      <c r="J72" s="148"/>
      <c r="K72" s="106">
        <f t="shared" si="31"/>
        <v>4</v>
      </c>
      <c r="L72" s="106">
        <f t="shared" si="31"/>
        <v>1</v>
      </c>
      <c r="M72" s="107">
        <f t="shared" si="31"/>
        <v>5</v>
      </c>
      <c r="N72" s="76">
        <f t="shared" si="31"/>
        <v>0</v>
      </c>
      <c r="O72" s="106"/>
      <c r="P72" s="106">
        <f t="shared" si="32"/>
        <v>14</v>
      </c>
      <c r="Q72" s="146">
        <f t="shared" si="32"/>
        <v>14</v>
      </c>
      <c r="R72" s="163">
        <f t="shared" si="32"/>
        <v>83</v>
      </c>
    </row>
    <row r="73" spans="1:18" s="8" customFormat="1" x14ac:dyDescent="0.15">
      <c r="A73" s="59" t="s">
        <v>82</v>
      </c>
      <c r="B73" s="76">
        <f t="shared" si="28"/>
        <v>73</v>
      </c>
      <c r="C73" s="106">
        <f t="shared" si="29"/>
        <v>1</v>
      </c>
      <c r="D73" s="149"/>
      <c r="E73" s="107">
        <f t="shared" si="30"/>
        <v>74</v>
      </c>
      <c r="F73" s="148">
        <f t="shared" si="30"/>
        <v>0</v>
      </c>
      <c r="G73" s="149">
        <f t="shared" si="30"/>
        <v>0</v>
      </c>
      <c r="H73" s="149">
        <f t="shared" si="30"/>
        <v>0</v>
      </c>
      <c r="I73" s="216">
        <f t="shared" si="30"/>
        <v>0</v>
      </c>
      <c r="J73" s="148"/>
      <c r="K73" s="106">
        <f t="shared" si="31"/>
        <v>6</v>
      </c>
      <c r="L73" s="106">
        <f t="shared" si="31"/>
        <v>1</v>
      </c>
      <c r="M73" s="107">
        <f t="shared" si="31"/>
        <v>7</v>
      </c>
      <c r="N73" s="76">
        <f t="shared" si="31"/>
        <v>0</v>
      </c>
      <c r="O73" s="106"/>
      <c r="P73" s="106">
        <f t="shared" si="32"/>
        <v>22</v>
      </c>
      <c r="Q73" s="146">
        <f t="shared" si="32"/>
        <v>22</v>
      </c>
      <c r="R73" s="163">
        <f t="shared" si="32"/>
        <v>103</v>
      </c>
    </row>
    <row r="74" spans="1:18" s="8" customFormat="1" x14ac:dyDescent="0.15">
      <c r="A74" s="59" t="s">
        <v>74</v>
      </c>
      <c r="B74" s="76">
        <f t="shared" si="28"/>
        <v>60</v>
      </c>
      <c r="C74" s="106">
        <f t="shared" si="29"/>
        <v>1</v>
      </c>
      <c r="D74" s="149"/>
      <c r="E74" s="107">
        <f t="shared" si="30"/>
        <v>61</v>
      </c>
      <c r="F74" s="148">
        <f t="shared" si="30"/>
        <v>0</v>
      </c>
      <c r="G74" s="149">
        <f t="shared" si="30"/>
        <v>0</v>
      </c>
      <c r="H74" s="149">
        <f t="shared" si="30"/>
        <v>0</v>
      </c>
      <c r="I74" s="216">
        <f t="shared" si="30"/>
        <v>0</v>
      </c>
      <c r="J74" s="148"/>
      <c r="K74" s="106">
        <f t="shared" si="31"/>
        <v>10</v>
      </c>
      <c r="L74" s="106">
        <f t="shared" si="31"/>
        <v>1</v>
      </c>
      <c r="M74" s="107">
        <f t="shared" si="31"/>
        <v>11</v>
      </c>
      <c r="N74" s="76">
        <f t="shared" si="31"/>
        <v>1</v>
      </c>
      <c r="O74" s="106"/>
      <c r="P74" s="106">
        <f t="shared" si="32"/>
        <v>20</v>
      </c>
      <c r="Q74" s="146">
        <f t="shared" si="32"/>
        <v>21</v>
      </c>
      <c r="R74" s="163">
        <f t="shared" si="32"/>
        <v>93</v>
      </c>
    </row>
    <row r="75" spans="1:18" s="8" customFormat="1" x14ac:dyDescent="0.15">
      <c r="A75" s="59" t="s">
        <v>83</v>
      </c>
      <c r="B75" s="76">
        <f t="shared" si="28"/>
        <v>43</v>
      </c>
      <c r="C75" s="106">
        <f t="shared" si="29"/>
        <v>1</v>
      </c>
      <c r="D75" s="149"/>
      <c r="E75" s="107">
        <f t="shared" si="30"/>
        <v>44</v>
      </c>
      <c r="F75" s="148">
        <f t="shared" si="30"/>
        <v>0</v>
      </c>
      <c r="G75" s="149">
        <f t="shared" si="30"/>
        <v>0</v>
      </c>
      <c r="H75" s="149">
        <f t="shared" si="30"/>
        <v>0</v>
      </c>
      <c r="I75" s="216">
        <f t="shared" si="30"/>
        <v>0</v>
      </c>
      <c r="J75" s="148"/>
      <c r="K75" s="106">
        <f t="shared" si="31"/>
        <v>8</v>
      </c>
      <c r="L75" s="106">
        <f t="shared" si="31"/>
        <v>1</v>
      </c>
      <c r="M75" s="107">
        <f t="shared" si="31"/>
        <v>9</v>
      </c>
      <c r="N75" s="76">
        <f t="shared" si="31"/>
        <v>1</v>
      </c>
      <c r="O75" s="106"/>
      <c r="P75" s="106">
        <f t="shared" si="32"/>
        <v>19</v>
      </c>
      <c r="Q75" s="146">
        <f t="shared" si="32"/>
        <v>20</v>
      </c>
      <c r="R75" s="163">
        <f t="shared" si="32"/>
        <v>73</v>
      </c>
    </row>
    <row r="76" spans="1:18" s="8" customFormat="1" x14ac:dyDescent="0.15">
      <c r="A76" s="59" t="s">
        <v>84</v>
      </c>
      <c r="B76" s="76">
        <f t="shared" si="28"/>
        <v>43</v>
      </c>
      <c r="C76" s="106">
        <f t="shared" si="29"/>
        <v>1</v>
      </c>
      <c r="D76" s="149"/>
      <c r="E76" s="107">
        <f t="shared" si="30"/>
        <v>44</v>
      </c>
      <c r="F76" s="148">
        <f t="shared" si="30"/>
        <v>0</v>
      </c>
      <c r="G76" s="149">
        <f t="shared" si="30"/>
        <v>0</v>
      </c>
      <c r="H76" s="149">
        <f t="shared" si="30"/>
        <v>0</v>
      </c>
      <c r="I76" s="216">
        <f t="shared" si="30"/>
        <v>0</v>
      </c>
      <c r="J76" s="148"/>
      <c r="K76" s="106">
        <f t="shared" si="31"/>
        <v>8</v>
      </c>
      <c r="L76" s="106">
        <f t="shared" si="31"/>
        <v>1</v>
      </c>
      <c r="M76" s="107">
        <f t="shared" si="31"/>
        <v>9</v>
      </c>
      <c r="N76" s="76">
        <f t="shared" si="31"/>
        <v>1</v>
      </c>
      <c r="O76" s="106"/>
      <c r="P76" s="106">
        <f t="shared" si="32"/>
        <v>20</v>
      </c>
      <c r="Q76" s="146">
        <f t="shared" si="32"/>
        <v>21</v>
      </c>
      <c r="R76" s="163">
        <f t="shared" si="32"/>
        <v>74</v>
      </c>
    </row>
    <row r="77" spans="1:18" s="8" customFormat="1" x14ac:dyDescent="0.15">
      <c r="A77" s="59" t="s">
        <v>85</v>
      </c>
      <c r="B77" s="76">
        <f t="shared" si="28"/>
        <v>33</v>
      </c>
      <c r="C77" s="106">
        <f t="shared" si="29"/>
        <v>1</v>
      </c>
      <c r="D77" s="149"/>
      <c r="E77" s="107">
        <f t="shared" si="30"/>
        <v>34</v>
      </c>
      <c r="F77" s="148">
        <f t="shared" si="30"/>
        <v>0</v>
      </c>
      <c r="G77" s="149">
        <f t="shared" si="30"/>
        <v>0</v>
      </c>
      <c r="H77" s="149">
        <f t="shared" si="30"/>
        <v>0</v>
      </c>
      <c r="I77" s="216">
        <f t="shared" si="30"/>
        <v>0</v>
      </c>
      <c r="J77" s="148"/>
      <c r="K77" s="106">
        <f t="shared" si="31"/>
        <v>4</v>
      </c>
      <c r="L77" s="106">
        <f t="shared" si="31"/>
        <v>1</v>
      </c>
      <c r="M77" s="107">
        <f t="shared" si="31"/>
        <v>5</v>
      </c>
      <c r="N77" s="76">
        <f t="shared" si="31"/>
        <v>1</v>
      </c>
      <c r="O77" s="106"/>
      <c r="P77" s="106">
        <f t="shared" si="32"/>
        <v>9</v>
      </c>
      <c r="Q77" s="146">
        <f t="shared" si="32"/>
        <v>10</v>
      </c>
      <c r="R77" s="163">
        <f t="shared" si="32"/>
        <v>49</v>
      </c>
    </row>
    <row r="78" spans="1:18" s="8" customFormat="1" ht="14" thickBot="1" x14ac:dyDescent="0.2">
      <c r="A78" s="59" t="s">
        <v>75</v>
      </c>
      <c r="B78" s="76">
        <f t="shared" si="28"/>
        <v>32</v>
      </c>
      <c r="C78" s="106">
        <f t="shared" si="29"/>
        <v>1</v>
      </c>
      <c r="D78" s="149"/>
      <c r="E78" s="107">
        <f t="shared" si="30"/>
        <v>33</v>
      </c>
      <c r="F78" s="148">
        <f t="shared" si="30"/>
        <v>0</v>
      </c>
      <c r="G78" s="149">
        <f t="shared" si="30"/>
        <v>0</v>
      </c>
      <c r="H78" s="149">
        <f t="shared" si="30"/>
        <v>0</v>
      </c>
      <c r="I78" s="216">
        <f t="shared" si="30"/>
        <v>0</v>
      </c>
      <c r="J78" s="148"/>
      <c r="K78" s="106">
        <f t="shared" si="31"/>
        <v>0</v>
      </c>
      <c r="L78" s="106">
        <f t="shared" si="31"/>
        <v>0</v>
      </c>
      <c r="M78" s="107">
        <f t="shared" si="31"/>
        <v>0</v>
      </c>
      <c r="N78" s="76">
        <f t="shared" si="31"/>
        <v>1</v>
      </c>
      <c r="O78" s="106"/>
      <c r="P78" s="106">
        <f t="shared" si="32"/>
        <v>7</v>
      </c>
      <c r="Q78" s="146">
        <f t="shared" si="32"/>
        <v>8</v>
      </c>
      <c r="R78" s="163">
        <f t="shared" si="32"/>
        <v>41</v>
      </c>
    </row>
    <row r="79" spans="1:18" ht="20.25" customHeight="1" x14ac:dyDescent="0.15">
      <c r="A79" s="15"/>
      <c r="B79" s="86"/>
      <c r="C79" s="87"/>
      <c r="D79" s="87"/>
      <c r="E79" s="88"/>
      <c r="F79" s="86"/>
      <c r="G79" s="87"/>
      <c r="H79" s="87"/>
      <c r="I79" s="88"/>
      <c r="J79" s="86"/>
      <c r="K79" s="87"/>
      <c r="L79" s="87"/>
      <c r="M79" s="88"/>
      <c r="N79" s="86"/>
      <c r="O79" s="87"/>
      <c r="P79" s="87"/>
      <c r="Q79" s="88"/>
      <c r="R79" s="154"/>
    </row>
    <row r="80" spans="1:18" x14ac:dyDescent="0.15">
      <c r="A80" s="51" t="s">
        <v>88</v>
      </c>
      <c r="B80" s="89">
        <f t="shared" ref="B80:R80" si="33">SUM(B49:B64)</f>
        <v>177</v>
      </c>
      <c r="C80" s="90">
        <f t="shared" si="33"/>
        <v>3</v>
      </c>
      <c r="D80" s="90">
        <f t="shared" si="33"/>
        <v>0</v>
      </c>
      <c r="E80" s="91">
        <f t="shared" si="33"/>
        <v>180</v>
      </c>
      <c r="F80" s="89">
        <f t="shared" si="33"/>
        <v>0</v>
      </c>
      <c r="G80" s="89">
        <f t="shared" si="33"/>
        <v>0</v>
      </c>
      <c r="H80" s="89">
        <f t="shared" si="33"/>
        <v>0</v>
      </c>
      <c r="I80" s="89">
        <f t="shared" si="33"/>
        <v>0</v>
      </c>
      <c r="J80" s="89">
        <f t="shared" si="33"/>
        <v>0</v>
      </c>
      <c r="K80" s="90">
        <f t="shared" si="33"/>
        <v>19</v>
      </c>
      <c r="L80" s="90">
        <f t="shared" si="33"/>
        <v>2</v>
      </c>
      <c r="M80" s="91">
        <f t="shared" si="33"/>
        <v>21</v>
      </c>
      <c r="N80" s="89">
        <f t="shared" si="33"/>
        <v>2</v>
      </c>
      <c r="O80" s="90">
        <f t="shared" si="33"/>
        <v>0</v>
      </c>
      <c r="P80" s="90">
        <f t="shared" si="33"/>
        <v>56</v>
      </c>
      <c r="Q80" s="91">
        <f t="shared" si="33"/>
        <v>58</v>
      </c>
      <c r="R80" s="133">
        <f t="shared" si="33"/>
        <v>259</v>
      </c>
    </row>
    <row r="81" spans="1:18" ht="14.25" customHeight="1" x14ac:dyDescent="0.15">
      <c r="A81" s="13" t="s">
        <v>10</v>
      </c>
      <c r="B81" s="89">
        <f t="shared" ref="B81:R81" si="34">MAX(B66:B78)</f>
        <v>177</v>
      </c>
      <c r="C81" s="90">
        <f t="shared" si="34"/>
        <v>1</v>
      </c>
      <c r="D81" s="90">
        <f t="shared" si="34"/>
        <v>0</v>
      </c>
      <c r="E81" s="91">
        <f t="shared" si="34"/>
        <v>74</v>
      </c>
      <c r="F81" s="89">
        <f t="shared" si="34"/>
        <v>0</v>
      </c>
      <c r="G81" s="89">
        <f t="shared" si="34"/>
        <v>0</v>
      </c>
      <c r="H81" s="89">
        <f t="shared" si="34"/>
        <v>0</v>
      </c>
      <c r="I81" s="89">
        <f t="shared" si="34"/>
        <v>0</v>
      </c>
      <c r="J81" s="89">
        <f t="shared" si="34"/>
        <v>0</v>
      </c>
      <c r="K81" s="90">
        <f t="shared" si="34"/>
        <v>10</v>
      </c>
      <c r="L81" s="90">
        <f t="shared" si="34"/>
        <v>1</v>
      </c>
      <c r="M81" s="91">
        <f t="shared" si="34"/>
        <v>11</v>
      </c>
      <c r="N81" s="89">
        <f t="shared" si="34"/>
        <v>1</v>
      </c>
      <c r="O81" s="90">
        <f t="shared" si="34"/>
        <v>0</v>
      </c>
      <c r="P81" s="90">
        <f t="shared" si="34"/>
        <v>55</v>
      </c>
      <c r="Q81" s="91">
        <f t="shared" si="34"/>
        <v>22</v>
      </c>
      <c r="R81" s="133">
        <f t="shared" si="34"/>
        <v>103</v>
      </c>
    </row>
    <row r="82" spans="1:18" x14ac:dyDescent="0.15">
      <c r="A82" s="13" t="s">
        <v>11</v>
      </c>
      <c r="B82" s="89">
        <f t="shared" ref="B82:R82" si="35">SUM(B49:B64)/4</f>
        <v>44.25</v>
      </c>
      <c r="C82" s="90">
        <f t="shared" si="35"/>
        <v>0.75</v>
      </c>
      <c r="D82" s="90">
        <f t="shared" si="35"/>
        <v>0</v>
      </c>
      <c r="E82" s="91">
        <f t="shared" si="35"/>
        <v>45</v>
      </c>
      <c r="F82" s="89">
        <f t="shared" si="35"/>
        <v>0</v>
      </c>
      <c r="G82" s="89">
        <f t="shared" si="35"/>
        <v>0</v>
      </c>
      <c r="H82" s="89">
        <f t="shared" si="35"/>
        <v>0</v>
      </c>
      <c r="I82" s="89">
        <f t="shared" si="35"/>
        <v>0</v>
      </c>
      <c r="J82" s="89">
        <f t="shared" si="35"/>
        <v>0</v>
      </c>
      <c r="K82" s="90">
        <f t="shared" si="35"/>
        <v>4.75</v>
      </c>
      <c r="L82" s="90">
        <f t="shared" si="35"/>
        <v>0.5</v>
      </c>
      <c r="M82" s="91">
        <f t="shared" si="35"/>
        <v>5.25</v>
      </c>
      <c r="N82" s="89">
        <f t="shared" si="35"/>
        <v>0.5</v>
      </c>
      <c r="O82" s="90">
        <f t="shared" si="35"/>
        <v>0</v>
      </c>
      <c r="P82" s="90">
        <f t="shared" si="35"/>
        <v>14</v>
      </c>
      <c r="Q82" s="91">
        <f t="shared" si="35"/>
        <v>14.5</v>
      </c>
      <c r="R82" s="133">
        <f t="shared" si="35"/>
        <v>64.75</v>
      </c>
    </row>
    <row r="83" spans="1:18" ht="14" thickBot="1" x14ac:dyDescent="0.2">
      <c r="A83" s="14"/>
      <c r="B83" s="92"/>
      <c r="C83" s="93"/>
      <c r="D83" s="93"/>
      <c r="E83" s="94"/>
      <c r="F83" s="92"/>
      <c r="G83" s="93"/>
      <c r="H83" s="93"/>
      <c r="I83" s="94"/>
      <c r="J83" s="92"/>
      <c r="K83" s="93"/>
      <c r="L83" s="93"/>
      <c r="M83" s="94"/>
      <c r="N83" s="92"/>
      <c r="O83" s="93"/>
      <c r="P83" s="93"/>
      <c r="Q83" s="94"/>
      <c r="R83" s="157"/>
    </row>
    <row r="84" spans="1:18" x14ac:dyDescent="0.15">
      <c r="A84" s="16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19"/>
    </row>
    <row r="85" spans="1:18" ht="14" thickBot="1" x14ac:dyDescent="0.2">
      <c r="A85" s="1"/>
      <c r="B85" s="97" t="s">
        <v>100</v>
      </c>
      <c r="C85" s="96"/>
      <c r="D85" s="98"/>
      <c r="E85" s="96"/>
      <c r="F85" s="96"/>
      <c r="G85" s="96"/>
      <c r="H85" s="96"/>
      <c r="I85" s="96"/>
      <c r="J85" s="96"/>
      <c r="K85" s="96"/>
      <c r="L85" s="96"/>
      <c r="M85" s="97" t="str">
        <f>cycle!B5</f>
        <v>Sunny</v>
      </c>
      <c r="N85" s="96"/>
      <c r="O85" s="96"/>
      <c r="P85" s="96"/>
      <c r="Q85" s="96"/>
      <c r="R85" s="19"/>
    </row>
    <row r="86" spans="1:18" x14ac:dyDescent="0.15">
      <c r="A86" s="4"/>
      <c r="B86" s="102" t="s">
        <v>2</v>
      </c>
      <c r="C86" s="103"/>
      <c r="D86" s="103"/>
      <c r="E86" s="104"/>
      <c r="F86" s="102" t="s">
        <v>3</v>
      </c>
      <c r="G86" s="103"/>
      <c r="H86" s="103"/>
      <c r="I86" s="103"/>
      <c r="J86" s="102" t="s">
        <v>4</v>
      </c>
      <c r="K86" s="103"/>
      <c r="L86" s="103"/>
      <c r="M86" s="104"/>
      <c r="N86" s="102" t="s">
        <v>5</v>
      </c>
      <c r="O86" s="103"/>
      <c r="P86" s="103"/>
      <c r="Q86" s="158"/>
      <c r="R86" s="158" t="s">
        <v>35</v>
      </c>
    </row>
    <row r="87" spans="1:18" s="8" customFormat="1" ht="14" thickBot="1" x14ac:dyDescent="0.2">
      <c r="A87" s="6"/>
      <c r="B87" s="108"/>
      <c r="C87" s="109" t="str">
        <f>C46</f>
        <v>Hutt Rd</v>
      </c>
      <c r="D87" s="110"/>
      <c r="E87" s="111"/>
      <c r="F87" s="108"/>
      <c r="G87" s="109" t="str">
        <f>G46</f>
        <v>XXXX</v>
      </c>
      <c r="H87" s="110"/>
      <c r="I87" s="110"/>
      <c r="J87" s="108"/>
      <c r="K87" s="109" t="str">
        <f>K46</f>
        <v>Tinakori Rd</v>
      </c>
      <c r="L87" s="110"/>
      <c r="M87" s="111"/>
      <c r="N87" s="208" t="s">
        <v>19</v>
      </c>
      <c r="O87" s="214" t="str">
        <f>O47</f>
        <v>THRU</v>
      </c>
      <c r="P87" s="206"/>
      <c r="Q87" s="207"/>
      <c r="R87" s="159"/>
    </row>
    <row r="88" spans="1:18" s="11" customFormat="1" ht="11" x14ac:dyDescent="0.15">
      <c r="A88" s="9"/>
      <c r="B88" s="116" t="s">
        <v>6</v>
      </c>
      <c r="C88" s="117" t="s">
        <v>7</v>
      </c>
      <c r="D88" s="117" t="s">
        <v>8</v>
      </c>
      <c r="E88" s="118" t="s">
        <v>9</v>
      </c>
      <c r="F88" s="116" t="s">
        <v>6</v>
      </c>
      <c r="G88" s="117" t="s">
        <v>7</v>
      </c>
      <c r="H88" s="117" t="s">
        <v>8</v>
      </c>
      <c r="I88" s="182" t="s">
        <v>9</v>
      </c>
      <c r="J88" s="116" t="s">
        <v>6</v>
      </c>
      <c r="K88" s="117" t="s">
        <v>7</v>
      </c>
      <c r="L88" s="117" t="s">
        <v>8</v>
      </c>
      <c r="M88" s="118" t="s">
        <v>9</v>
      </c>
      <c r="N88" s="116" t="s">
        <v>6</v>
      </c>
      <c r="O88" s="117" t="s">
        <v>7</v>
      </c>
      <c r="P88" s="117" t="s">
        <v>8</v>
      </c>
      <c r="Q88" s="160" t="s">
        <v>9</v>
      </c>
      <c r="R88" s="192"/>
    </row>
    <row r="89" spans="1:18" s="8" customFormat="1" x14ac:dyDescent="0.15">
      <c r="A89" s="6"/>
      <c r="B89" s="123"/>
      <c r="C89" s="124"/>
      <c r="D89" s="124"/>
      <c r="E89" s="125"/>
      <c r="F89" s="123"/>
      <c r="G89" s="124"/>
      <c r="H89" s="124"/>
      <c r="I89" s="215"/>
      <c r="J89" s="123"/>
      <c r="K89" s="124"/>
      <c r="L89" s="124"/>
      <c r="M89" s="125"/>
      <c r="N89" s="123"/>
      <c r="O89" s="124"/>
      <c r="P89" s="124"/>
      <c r="Q89" s="161"/>
      <c r="R89" s="193"/>
    </row>
    <row r="90" spans="1:18" s="8" customFormat="1" x14ac:dyDescent="0.15">
      <c r="A90" s="59" t="s">
        <v>60</v>
      </c>
      <c r="B90" s="76">
        <v>2</v>
      </c>
      <c r="C90" s="106">
        <v>1</v>
      </c>
      <c r="D90" s="106"/>
      <c r="E90" s="107">
        <f t="shared" ref="E90:E105" si="36">SUM(B90:D90)</f>
        <v>3</v>
      </c>
      <c r="F90" s="76"/>
      <c r="G90" s="106"/>
      <c r="H90" s="106"/>
      <c r="I90" s="130">
        <f t="shared" ref="I90:I97" si="37">SUM(F90:H90)</f>
        <v>0</v>
      </c>
      <c r="J90" s="76"/>
      <c r="K90" s="106"/>
      <c r="L90" s="106"/>
      <c r="M90" s="107">
        <f t="shared" ref="M90:M105" si="38">SUM(J90:L90)</f>
        <v>0</v>
      </c>
      <c r="N90" s="76"/>
      <c r="O90" s="106"/>
      <c r="P90" s="106">
        <v>12</v>
      </c>
      <c r="Q90" s="107">
        <f t="shared" ref="Q90:Q105" si="39">SUM(N90:P90)</f>
        <v>12</v>
      </c>
      <c r="R90" s="163">
        <f>E90+M90+Q90</f>
        <v>15</v>
      </c>
    </row>
    <row r="91" spans="1:18" s="8" customFormat="1" x14ac:dyDescent="0.15">
      <c r="A91" s="59" t="s">
        <v>43</v>
      </c>
      <c r="B91" s="76">
        <v>7</v>
      </c>
      <c r="C91" s="106">
        <v>1</v>
      </c>
      <c r="D91" s="106"/>
      <c r="E91" s="107">
        <f t="shared" si="36"/>
        <v>8</v>
      </c>
      <c r="F91" s="76"/>
      <c r="G91" s="106"/>
      <c r="H91" s="106"/>
      <c r="I91" s="130">
        <f t="shared" si="37"/>
        <v>0</v>
      </c>
      <c r="J91" s="76"/>
      <c r="K91" s="106">
        <v>1</v>
      </c>
      <c r="L91" s="106"/>
      <c r="M91" s="107">
        <v>0</v>
      </c>
      <c r="N91" s="76"/>
      <c r="O91" s="106"/>
      <c r="P91" s="106">
        <v>2</v>
      </c>
      <c r="Q91" s="107">
        <f t="shared" si="39"/>
        <v>2</v>
      </c>
      <c r="R91" s="163">
        <f t="shared" ref="R91:R105" si="40">E91+M91+Q91</f>
        <v>10</v>
      </c>
    </row>
    <row r="92" spans="1:18" s="8" customFormat="1" x14ac:dyDescent="0.15">
      <c r="A92" s="59" t="s">
        <v>44</v>
      </c>
      <c r="B92" s="76">
        <v>21</v>
      </c>
      <c r="C92" s="106"/>
      <c r="D92" s="106"/>
      <c r="E92" s="107">
        <f t="shared" si="36"/>
        <v>21</v>
      </c>
      <c r="F92" s="76"/>
      <c r="G92" s="106"/>
      <c r="H92" s="106"/>
      <c r="I92" s="130">
        <f t="shared" si="37"/>
        <v>0</v>
      </c>
      <c r="J92" s="76"/>
      <c r="K92" s="106"/>
      <c r="L92" s="106"/>
      <c r="M92" s="107">
        <f t="shared" si="38"/>
        <v>0</v>
      </c>
      <c r="N92" s="76"/>
      <c r="O92" s="106"/>
      <c r="P92" s="106">
        <v>4</v>
      </c>
      <c r="Q92" s="107">
        <f t="shared" si="39"/>
        <v>4</v>
      </c>
      <c r="R92" s="163">
        <f t="shared" si="40"/>
        <v>25</v>
      </c>
    </row>
    <row r="93" spans="1:18" s="8" customFormat="1" x14ac:dyDescent="0.15">
      <c r="A93" s="59" t="s">
        <v>45</v>
      </c>
      <c r="B93" s="76">
        <v>10</v>
      </c>
      <c r="C93" s="106"/>
      <c r="D93" s="106"/>
      <c r="E93" s="107">
        <f t="shared" si="36"/>
        <v>10</v>
      </c>
      <c r="F93" s="76"/>
      <c r="G93" s="106"/>
      <c r="H93" s="106"/>
      <c r="I93" s="130">
        <f t="shared" si="37"/>
        <v>0</v>
      </c>
      <c r="J93" s="76"/>
      <c r="K93" s="106">
        <v>4</v>
      </c>
      <c r="L93" s="106"/>
      <c r="M93" s="107">
        <f t="shared" si="38"/>
        <v>4</v>
      </c>
      <c r="N93" s="76"/>
      <c r="O93" s="106"/>
      <c r="P93" s="106">
        <v>2</v>
      </c>
      <c r="Q93" s="107">
        <f t="shared" si="39"/>
        <v>2</v>
      </c>
      <c r="R93" s="163">
        <f t="shared" si="40"/>
        <v>16</v>
      </c>
    </row>
    <row r="94" spans="1:18" s="8" customFormat="1" x14ac:dyDescent="0.15">
      <c r="A94" s="59" t="s">
        <v>61</v>
      </c>
      <c r="B94" s="76">
        <v>6</v>
      </c>
      <c r="C94" s="106">
        <v>2</v>
      </c>
      <c r="D94" s="106"/>
      <c r="E94" s="107">
        <f t="shared" si="36"/>
        <v>8</v>
      </c>
      <c r="F94" s="76"/>
      <c r="G94" s="106"/>
      <c r="H94" s="106"/>
      <c r="I94" s="130">
        <f t="shared" si="37"/>
        <v>0</v>
      </c>
      <c r="J94" s="76"/>
      <c r="K94" s="106">
        <v>4</v>
      </c>
      <c r="L94" s="106"/>
      <c r="M94" s="107">
        <f t="shared" si="38"/>
        <v>4</v>
      </c>
      <c r="N94" s="76"/>
      <c r="O94" s="106"/>
      <c r="P94" s="106">
        <v>5</v>
      </c>
      <c r="Q94" s="107">
        <f t="shared" si="39"/>
        <v>5</v>
      </c>
      <c r="R94" s="163">
        <f t="shared" si="40"/>
        <v>17</v>
      </c>
    </row>
    <row r="95" spans="1:18" s="8" customFormat="1" x14ac:dyDescent="0.15">
      <c r="A95" s="59" t="s">
        <v>62</v>
      </c>
      <c r="B95" s="76">
        <v>21</v>
      </c>
      <c r="C95" s="106">
        <v>4</v>
      </c>
      <c r="D95" s="106"/>
      <c r="E95" s="107">
        <f t="shared" si="36"/>
        <v>25</v>
      </c>
      <c r="F95" s="76"/>
      <c r="G95" s="106"/>
      <c r="H95" s="106"/>
      <c r="I95" s="130">
        <f t="shared" si="37"/>
        <v>0</v>
      </c>
      <c r="J95" s="76"/>
      <c r="K95" s="106">
        <v>2</v>
      </c>
      <c r="L95" s="106">
        <v>1</v>
      </c>
      <c r="M95" s="107">
        <f t="shared" si="38"/>
        <v>3</v>
      </c>
      <c r="N95" s="76"/>
      <c r="O95" s="106"/>
      <c r="P95" s="106">
        <v>1</v>
      </c>
      <c r="Q95" s="107">
        <f t="shared" si="39"/>
        <v>1</v>
      </c>
      <c r="R95" s="163">
        <f t="shared" si="40"/>
        <v>29</v>
      </c>
    </row>
    <row r="96" spans="1:18" s="8" customFormat="1" x14ac:dyDescent="0.15">
      <c r="A96" s="59" t="s">
        <v>63</v>
      </c>
      <c r="B96" s="76">
        <v>17</v>
      </c>
      <c r="C96" s="106">
        <v>1</v>
      </c>
      <c r="D96" s="106"/>
      <c r="E96" s="107">
        <f t="shared" si="36"/>
        <v>18</v>
      </c>
      <c r="F96" s="76"/>
      <c r="G96" s="106"/>
      <c r="H96" s="106"/>
      <c r="I96" s="130">
        <f t="shared" si="37"/>
        <v>0</v>
      </c>
      <c r="J96" s="76"/>
      <c r="K96" s="106"/>
      <c r="L96" s="106"/>
      <c r="M96" s="107">
        <f t="shared" si="38"/>
        <v>0</v>
      </c>
      <c r="N96" s="76"/>
      <c r="O96" s="106"/>
      <c r="P96" s="106"/>
      <c r="Q96" s="107">
        <f t="shared" si="39"/>
        <v>0</v>
      </c>
      <c r="R96" s="163">
        <f t="shared" si="40"/>
        <v>18</v>
      </c>
    </row>
    <row r="97" spans="1:18" s="8" customFormat="1" x14ac:dyDescent="0.15">
      <c r="A97" s="59" t="s">
        <v>64</v>
      </c>
      <c r="B97" s="76">
        <v>1</v>
      </c>
      <c r="C97" s="106"/>
      <c r="D97" s="106"/>
      <c r="E97" s="107">
        <f t="shared" si="36"/>
        <v>1</v>
      </c>
      <c r="F97" s="76"/>
      <c r="G97" s="106"/>
      <c r="H97" s="106"/>
      <c r="I97" s="130">
        <f t="shared" si="37"/>
        <v>0</v>
      </c>
      <c r="J97" s="76"/>
      <c r="K97" s="106"/>
      <c r="L97" s="106"/>
      <c r="M97" s="107">
        <f t="shared" si="38"/>
        <v>0</v>
      </c>
      <c r="N97" s="76"/>
      <c r="O97" s="106"/>
      <c r="P97" s="106">
        <v>4</v>
      </c>
      <c r="Q97" s="107">
        <f t="shared" si="39"/>
        <v>4</v>
      </c>
      <c r="R97" s="163">
        <f t="shared" si="40"/>
        <v>5</v>
      </c>
    </row>
    <row r="98" spans="1:18" s="8" customFormat="1" x14ac:dyDescent="0.15">
      <c r="A98" s="59" t="s">
        <v>65</v>
      </c>
      <c r="B98" s="76">
        <v>8</v>
      </c>
      <c r="C98" s="106">
        <v>4</v>
      </c>
      <c r="D98" s="106"/>
      <c r="E98" s="107">
        <f t="shared" si="36"/>
        <v>12</v>
      </c>
      <c r="F98" s="106"/>
      <c r="G98" s="106"/>
      <c r="H98" s="106"/>
      <c r="I98" s="130"/>
      <c r="J98" s="76"/>
      <c r="K98" s="106"/>
      <c r="L98" s="106"/>
      <c r="M98" s="107">
        <f t="shared" si="38"/>
        <v>0</v>
      </c>
      <c r="N98" s="76"/>
      <c r="O98" s="106"/>
      <c r="P98" s="106">
        <v>4</v>
      </c>
      <c r="Q98" s="107">
        <f t="shared" si="39"/>
        <v>4</v>
      </c>
      <c r="R98" s="163">
        <f t="shared" si="40"/>
        <v>16</v>
      </c>
    </row>
    <row r="99" spans="1:18" s="8" customFormat="1" x14ac:dyDescent="0.15">
      <c r="A99" s="59" t="s">
        <v>66</v>
      </c>
      <c r="B99" s="76">
        <v>5</v>
      </c>
      <c r="C99" s="106"/>
      <c r="D99" s="106"/>
      <c r="E99" s="107">
        <f t="shared" si="36"/>
        <v>5</v>
      </c>
      <c r="F99" s="106"/>
      <c r="G99" s="106"/>
      <c r="H99" s="106"/>
      <c r="I99" s="130"/>
      <c r="J99" s="76"/>
      <c r="K99" s="106">
        <v>2</v>
      </c>
      <c r="L99" s="106"/>
      <c r="M99" s="107">
        <f t="shared" si="38"/>
        <v>2</v>
      </c>
      <c r="N99" s="76">
        <v>2</v>
      </c>
      <c r="O99" s="106"/>
      <c r="P99" s="106">
        <v>12</v>
      </c>
      <c r="Q99" s="107">
        <f t="shared" si="39"/>
        <v>14</v>
      </c>
      <c r="R99" s="163">
        <f t="shared" si="40"/>
        <v>21</v>
      </c>
    </row>
    <row r="100" spans="1:18" s="8" customFormat="1" x14ac:dyDescent="0.15">
      <c r="A100" s="59" t="s">
        <v>67</v>
      </c>
      <c r="B100" s="76">
        <v>5</v>
      </c>
      <c r="C100" s="106">
        <v>4</v>
      </c>
      <c r="D100" s="106"/>
      <c r="E100" s="107">
        <f t="shared" si="36"/>
        <v>9</v>
      </c>
      <c r="F100" s="106"/>
      <c r="G100" s="106"/>
      <c r="H100" s="106"/>
      <c r="I100" s="130"/>
      <c r="J100" s="76"/>
      <c r="K100" s="106"/>
      <c r="L100" s="106"/>
      <c r="M100" s="107">
        <f t="shared" si="38"/>
        <v>0</v>
      </c>
      <c r="N100" s="76"/>
      <c r="O100" s="106"/>
      <c r="P100" s="106">
        <v>2</v>
      </c>
      <c r="Q100" s="107">
        <f t="shared" si="39"/>
        <v>2</v>
      </c>
      <c r="R100" s="163">
        <f t="shared" si="40"/>
        <v>11</v>
      </c>
    </row>
    <row r="101" spans="1:18" s="8" customFormat="1" x14ac:dyDescent="0.15">
      <c r="A101" s="59" t="s">
        <v>68</v>
      </c>
      <c r="B101" s="76">
        <v>5</v>
      </c>
      <c r="C101" s="106"/>
      <c r="D101" s="106"/>
      <c r="E101" s="107">
        <f t="shared" si="36"/>
        <v>5</v>
      </c>
      <c r="F101" s="106"/>
      <c r="G101" s="106"/>
      <c r="H101" s="106"/>
      <c r="I101" s="130"/>
      <c r="J101" s="76"/>
      <c r="K101" s="106"/>
      <c r="L101" s="106"/>
      <c r="M101" s="107">
        <f t="shared" si="38"/>
        <v>0</v>
      </c>
      <c r="N101" s="76"/>
      <c r="O101" s="106"/>
      <c r="P101" s="106">
        <v>4</v>
      </c>
      <c r="Q101" s="107">
        <f t="shared" si="39"/>
        <v>4</v>
      </c>
      <c r="R101" s="163">
        <f t="shared" si="40"/>
        <v>9</v>
      </c>
    </row>
    <row r="102" spans="1:18" s="8" customFormat="1" x14ac:dyDescent="0.15">
      <c r="A102" s="59" t="s">
        <v>69</v>
      </c>
      <c r="B102" s="76">
        <v>7</v>
      </c>
      <c r="C102" s="106"/>
      <c r="D102" s="106"/>
      <c r="E102" s="107">
        <f t="shared" si="36"/>
        <v>7</v>
      </c>
      <c r="F102" s="106"/>
      <c r="G102" s="106"/>
      <c r="H102" s="106"/>
      <c r="I102" s="130"/>
      <c r="J102" s="76"/>
      <c r="K102" s="106"/>
      <c r="L102" s="106"/>
      <c r="M102" s="107">
        <f t="shared" si="38"/>
        <v>0</v>
      </c>
      <c r="N102" s="76"/>
      <c r="O102" s="106"/>
      <c r="P102" s="106">
        <v>2</v>
      </c>
      <c r="Q102" s="107">
        <f t="shared" si="39"/>
        <v>2</v>
      </c>
      <c r="R102" s="163">
        <f t="shared" si="40"/>
        <v>9</v>
      </c>
    </row>
    <row r="103" spans="1:18" s="8" customFormat="1" x14ac:dyDescent="0.15">
      <c r="A103" s="59" t="s">
        <v>86</v>
      </c>
      <c r="B103" s="76">
        <v>2</v>
      </c>
      <c r="C103" s="106"/>
      <c r="D103" s="106"/>
      <c r="E103" s="107">
        <f t="shared" si="36"/>
        <v>2</v>
      </c>
      <c r="F103" s="106"/>
      <c r="G103" s="106"/>
      <c r="H103" s="106"/>
      <c r="I103" s="130"/>
      <c r="J103" s="76"/>
      <c r="K103" s="106"/>
      <c r="L103" s="106"/>
      <c r="M103" s="107">
        <f t="shared" si="38"/>
        <v>0</v>
      </c>
      <c r="N103" s="76"/>
      <c r="O103" s="106"/>
      <c r="P103" s="106">
        <v>2</v>
      </c>
      <c r="Q103" s="107">
        <f t="shared" si="39"/>
        <v>2</v>
      </c>
      <c r="R103" s="163">
        <f t="shared" si="40"/>
        <v>4</v>
      </c>
    </row>
    <row r="104" spans="1:18" s="8" customFormat="1" x14ac:dyDescent="0.15">
      <c r="A104" s="59" t="s">
        <v>71</v>
      </c>
      <c r="B104" s="76">
        <v>5</v>
      </c>
      <c r="C104" s="106"/>
      <c r="D104" s="106"/>
      <c r="E104" s="107">
        <f t="shared" si="36"/>
        <v>5</v>
      </c>
      <c r="F104" s="106"/>
      <c r="G104" s="106"/>
      <c r="H104" s="106"/>
      <c r="I104" s="130"/>
      <c r="J104" s="76"/>
      <c r="K104" s="106">
        <v>1</v>
      </c>
      <c r="L104" s="106"/>
      <c r="M104" s="107">
        <f t="shared" si="38"/>
        <v>1</v>
      </c>
      <c r="N104" s="76"/>
      <c r="O104" s="106"/>
      <c r="P104" s="106"/>
      <c r="Q104" s="107">
        <f t="shared" si="39"/>
        <v>0</v>
      </c>
      <c r="R104" s="163">
        <f t="shared" si="40"/>
        <v>6</v>
      </c>
    </row>
    <row r="105" spans="1:18" s="8" customFormat="1" x14ac:dyDescent="0.15">
      <c r="A105" s="59" t="s">
        <v>72</v>
      </c>
      <c r="B105" s="76">
        <v>3</v>
      </c>
      <c r="C105" s="106"/>
      <c r="D105" s="106"/>
      <c r="E105" s="107">
        <f t="shared" si="36"/>
        <v>3</v>
      </c>
      <c r="F105" s="106"/>
      <c r="G105" s="106"/>
      <c r="H105" s="106"/>
      <c r="I105" s="130"/>
      <c r="J105" s="76"/>
      <c r="K105" s="106"/>
      <c r="L105" s="106"/>
      <c r="M105" s="107">
        <f t="shared" si="38"/>
        <v>0</v>
      </c>
      <c r="N105" s="76"/>
      <c r="O105" s="106"/>
      <c r="P105" s="106">
        <v>3</v>
      </c>
      <c r="Q105" s="107">
        <f t="shared" si="39"/>
        <v>3</v>
      </c>
      <c r="R105" s="163">
        <f t="shared" si="40"/>
        <v>6</v>
      </c>
    </row>
    <row r="106" spans="1:18" s="8" customFormat="1" x14ac:dyDescent="0.15">
      <c r="A106" s="68"/>
      <c r="B106" s="148"/>
      <c r="C106" s="149"/>
      <c r="D106" s="149"/>
      <c r="E106" s="150"/>
      <c r="F106" s="162"/>
      <c r="G106" s="149"/>
      <c r="H106" s="149"/>
      <c r="I106" s="216"/>
      <c r="J106" s="148"/>
      <c r="K106" s="149"/>
      <c r="L106" s="149"/>
      <c r="M106" s="150"/>
      <c r="N106" s="148"/>
      <c r="O106" s="149"/>
      <c r="P106" s="149"/>
      <c r="Q106" s="150"/>
      <c r="R106" s="193"/>
    </row>
    <row r="107" spans="1:18" s="8" customFormat="1" x14ac:dyDescent="0.15">
      <c r="A107" s="59" t="s">
        <v>73</v>
      </c>
      <c r="B107" s="76">
        <f>SUM(B90:B105)</f>
        <v>125</v>
      </c>
      <c r="C107" s="106">
        <f t="shared" ref="C107:R107" si="41">SUM(C90:C93)</f>
        <v>2</v>
      </c>
      <c r="D107" s="106">
        <f t="shared" si="41"/>
        <v>0</v>
      </c>
      <c r="E107" s="107">
        <f t="shared" si="41"/>
        <v>42</v>
      </c>
      <c r="F107" s="76">
        <f t="shared" si="41"/>
        <v>0</v>
      </c>
      <c r="G107" s="106">
        <f t="shared" si="41"/>
        <v>0</v>
      </c>
      <c r="H107" s="106">
        <f t="shared" si="41"/>
        <v>0</v>
      </c>
      <c r="I107" s="130">
        <f t="shared" si="41"/>
        <v>0</v>
      </c>
      <c r="J107" s="76">
        <f t="shared" si="41"/>
        <v>0</v>
      </c>
      <c r="K107" s="106">
        <f t="shared" si="41"/>
        <v>5</v>
      </c>
      <c r="L107" s="106">
        <f t="shared" si="41"/>
        <v>0</v>
      </c>
      <c r="M107" s="107">
        <f t="shared" si="41"/>
        <v>4</v>
      </c>
      <c r="N107" s="76">
        <f t="shared" si="41"/>
        <v>0</v>
      </c>
      <c r="O107" s="106">
        <f t="shared" si="41"/>
        <v>0</v>
      </c>
      <c r="P107" s="106">
        <f>SUM(P90:P95)</f>
        <v>26</v>
      </c>
      <c r="Q107" s="146">
        <f t="shared" si="41"/>
        <v>20</v>
      </c>
      <c r="R107" s="163">
        <f t="shared" si="41"/>
        <v>66</v>
      </c>
    </row>
    <row r="108" spans="1:18" s="8" customFormat="1" x14ac:dyDescent="0.15">
      <c r="A108" s="59" t="s">
        <v>76</v>
      </c>
      <c r="B108" s="76">
        <f>SUM(B91:B94)</f>
        <v>44</v>
      </c>
      <c r="C108" s="106">
        <f t="shared" ref="C108:R108" si="42">SUM(C91:C94)</f>
        <v>3</v>
      </c>
      <c r="D108" s="106">
        <f t="shared" si="42"/>
        <v>0</v>
      </c>
      <c r="E108" s="107">
        <f t="shared" si="42"/>
        <v>47</v>
      </c>
      <c r="F108" s="76">
        <f t="shared" si="42"/>
        <v>0</v>
      </c>
      <c r="G108" s="106">
        <f t="shared" si="42"/>
        <v>0</v>
      </c>
      <c r="H108" s="106">
        <f t="shared" si="42"/>
        <v>0</v>
      </c>
      <c r="I108" s="130">
        <f t="shared" si="42"/>
        <v>0</v>
      </c>
      <c r="J108" s="76">
        <f t="shared" si="42"/>
        <v>0</v>
      </c>
      <c r="K108" s="106">
        <f t="shared" si="42"/>
        <v>9</v>
      </c>
      <c r="L108" s="106">
        <f t="shared" si="42"/>
        <v>0</v>
      </c>
      <c r="M108" s="107">
        <f t="shared" si="42"/>
        <v>8</v>
      </c>
      <c r="N108" s="76">
        <f t="shared" si="42"/>
        <v>0</v>
      </c>
      <c r="O108" s="106">
        <f t="shared" si="42"/>
        <v>0</v>
      </c>
      <c r="P108" s="106">
        <f t="shared" si="42"/>
        <v>13</v>
      </c>
      <c r="Q108" s="146">
        <f t="shared" si="42"/>
        <v>13</v>
      </c>
      <c r="R108" s="163">
        <f t="shared" si="42"/>
        <v>68</v>
      </c>
    </row>
    <row r="109" spans="1:18" s="8" customFormat="1" x14ac:dyDescent="0.15">
      <c r="A109" s="59" t="s">
        <v>77</v>
      </c>
      <c r="B109" s="76">
        <f t="shared" ref="B109:C119" si="43">SUM(B92:B95)</f>
        <v>58</v>
      </c>
      <c r="C109" s="106">
        <f t="shared" si="43"/>
        <v>6</v>
      </c>
      <c r="D109" s="106">
        <f t="shared" ref="D109:R109" si="44">SUM(D92:D95)</f>
        <v>0</v>
      </c>
      <c r="E109" s="107">
        <f t="shared" si="44"/>
        <v>64</v>
      </c>
      <c r="F109" s="76">
        <f t="shared" si="44"/>
        <v>0</v>
      </c>
      <c r="G109" s="106">
        <f t="shared" si="44"/>
        <v>0</v>
      </c>
      <c r="H109" s="106">
        <f t="shared" si="44"/>
        <v>0</v>
      </c>
      <c r="I109" s="130">
        <f t="shared" si="44"/>
        <v>0</v>
      </c>
      <c r="J109" s="76">
        <f t="shared" si="44"/>
        <v>0</v>
      </c>
      <c r="K109" s="106">
        <f t="shared" si="44"/>
        <v>10</v>
      </c>
      <c r="L109" s="106">
        <f t="shared" si="44"/>
        <v>1</v>
      </c>
      <c r="M109" s="107">
        <f t="shared" si="44"/>
        <v>11</v>
      </c>
      <c r="N109" s="76">
        <f t="shared" si="44"/>
        <v>0</v>
      </c>
      <c r="O109" s="106">
        <f t="shared" si="44"/>
        <v>0</v>
      </c>
      <c r="P109" s="106">
        <f t="shared" si="44"/>
        <v>12</v>
      </c>
      <c r="Q109" s="107">
        <f t="shared" si="44"/>
        <v>12</v>
      </c>
      <c r="R109" s="127">
        <f t="shared" si="44"/>
        <v>87</v>
      </c>
    </row>
    <row r="110" spans="1:18" s="8" customFormat="1" x14ac:dyDescent="0.15">
      <c r="A110" s="59" t="s">
        <v>78</v>
      </c>
      <c r="B110" s="76">
        <f t="shared" si="43"/>
        <v>54</v>
      </c>
      <c r="C110" s="106">
        <f>SUM(C93:C96)</f>
        <v>7</v>
      </c>
      <c r="D110" s="106">
        <f t="shared" ref="D110:R110" si="45">SUM(D93:D96)</f>
        <v>0</v>
      </c>
      <c r="E110" s="107">
        <f t="shared" si="45"/>
        <v>61</v>
      </c>
      <c r="F110" s="76">
        <f t="shared" si="45"/>
        <v>0</v>
      </c>
      <c r="G110" s="106">
        <f t="shared" si="45"/>
        <v>0</v>
      </c>
      <c r="H110" s="106">
        <f t="shared" si="45"/>
        <v>0</v>
      </c>
      <c r="I110" s="130">
        <f t="shared" si="45"/>
        <v>0</v>
      </c>
      <c r="J110" s="76">
        <f t="shared" si="45"/>
        <v>0</v>
      </c>
      <c r="K110" s="106">
        <f t="shared" si="45"/>
        <v>10</v>
      </c>
      <c r="L110" s="106">
        <f t="shared" si="45"/>
        <v>1</v>
      </c>
      <c r="M110" s="107">
        <f t="shared" si="45"/>
        <v>11</v>
      </c>
      <c r="N110" s="76">
        <f t="shared" si="45"/>
        <v>0</v>
      </c>
      <c r="O110" s="106">
        <f t="shared" si="45"/>
        <v>0</v>
      </c>
      <c r="P110" s="106">
        <f t="shared" si="45"/>
        <v>8</v>
      </c>
      <c r="Q110" s="146">
        <f t="shared" si="45"/>
        <v>8</v>
      </c>
      <c r="R110" s="163">
        <f t="shared" si="45"/>
        <v>80</v>
      </c>
    </row>
    <row r="111" spans="1:18" s="8" customFormat="1" ht="14" thickBot="1" x14ac:dyDescent="0.2">
      <c r="A111" s="59" t="s">
        <v>79</v>
      </c>
      <c r="B111" s="76">
        <f t="shared" si="43"/>
        <v>45</v>
      </c>
      <c r="C111" s="106">
        <f t="shared" si="43"/>
        <v>7</v>
      </c>
      <c r="D111" s="141">
        <f t="shared" ref="D111:R111" si="46">SUM(D94:D97)</f>
        <v>0</v>
      </c>
      <c r="E111" s="107">
        <f t="shared" si="46"/>
        <v>52</v>
      </c>
      <c r="F111" s="140">
        <f t="shared" si="46"/>
        <v>0</v>
      </c>
      <c r="G111" s="141">
        <f t="shared" si="46"/>
        <v>0</v>
      </c>
      <c r="H111" s="141">
        <f t="shared" si="46"/>
        <v>0</v>
      </c>
      <c r="I111" s="217">
        <f t="shared" si="46"/>
        <v>0</v>
      </c>
      <c r="J111" s="140">
        <f t="shared" si="46"/>
        <v>0</v>
      </c>
      <c r="K111" s="106">
        <f t="shared" si="46"/>
        <v>6</v>
      </c>
      <c r="L111" s="106">
        <f t="shared" si="46"/>
        <v>1</v>
      </c>
      <c r="M111" s="107">
        <f t="shared" si="46"/>
        <v>7</v>
      </c>
      <c r="N111" s="76">
        <f t="shared" si="46"/>
        <v>0</v>
      </c>
      <c r="O111" s="106">
        <f t="shared" si="46"/>
        <v>0</v>
      </c>
      <c r="P111" s="106">
        <f t="shared" si="46"/>
        <v>10</v>
      </c>
      <c r="Q111" s="146">
        <f t="shared" si="46"/>
        <v>10</v>
      </c>
      <c r="R111" s="163">
        <f t="shared" si="46"/>
        <v>69</v>
      </c>
    </row>
    <row r="112" spans="1:18" s="8" customFormat="1" x14ac:dyDescent="0.15">
      <c r="A112" s="59" t="s">
        <v>80</v>
      </c>
      <c r="B112" s="76">
        <f t="shared" si="43"/>
        <v>47</v>
      </c>
      <c r="C112" s="106">
        <f>SUM(C95:C98)</f>
        <v>9</v>
      </c>
      <c r="D112" s="149"/>
      <c r="E112" s="107">
        <f t="shared" ref="E112:E119" si="47">SUM(E95:E98)</f>
        <v>56</v>
      </c>
      <c r="F112" s="148"/>
      <c r="G112" s="149"/>
      <c r="H112" s="149"/>
      <c r="I112" s="216"/>
      <c r="J112" s="148"/>
      <c r="K112" s="106">
        <f t="shared" ref="K112:N119" si="48">SUM(K95:K98)</f>
        <v>2</v>
      </c>
      <c r="L112" s="106">
        <f t="shared" si="48"/>
        <v>1</v>
      </c>
      <c r="M112" s="107">
        <f t="shared" si="48"/>
        <v>3</v>
      </c>
      <c r="N112" s="76">
        <f t="shared" si="48"/>
        <v>0</v>
      </c>
      <c r="O112" s="106"/>
      <c r="P112" s="106">
        <f t="shared" ref="P112:R119" si="49">SUM(P95:P98)</f>
        <v>9</v>
      </c>
      <c r="Q112" s="146">
        <f t="shared" si="49"/>
        <v>9</v>
      </c>
      <c r="R112" s="163">
        <f t="shared" si="49"/>
        <v>68</v>
      </c>
    </row>
    <row r="113" spans="1:18" s="8" customFormat="1" x14ac:dyDescent="0.15">
      <c r="A113" s="59" t="s">
        <v>81</v>
      </c>
      <c r="B113" s="76">
        <f t="shared" si="43"/>
        <v>31</v>
      </c>
      <c r="C113" s="106">
        <f t="shared" si="43"/>
        <v>5</v>
      </c>
      <c r="D113" s="149"/>
      <c r="E113" s="107">
        <f t="shared" si="47"/>
        <v>36</v>
      </c>
      <c r="F113" s="148"/>
      <c r="G113" s="149"/>
      <c r="H113" s="149"/>
      <c r="I113" s="216"/>
      <c r="J113" s="148"/>
      <c r="K113" s="106">
        <f t="shared" si="48"/>
        <v>2</v>
      </c>
      <c r="L113" s="106">
        <f t="shared" si="48"/>
        <v>0</v>
      </c>
      <c r="M113" s="107">
        <f t="shared" si="48"/>
        <v>2</v>
      </c>
      <c r="N113" s="76">
        <f t="shared" si="48"/>
        <v>2</v>
      </c>
      <c r="O113" s="106"/>
      <c r="P113" s="106">
        <f t="shared" si="49"/>
        <v>20</v>
      </c>
      <c r="Q113" s="146">
        <f t="shared" si="49"/>
        <v>22</v>
      </c>
      <c r="R113" s="163">
        <f t="shared" si="49"/>
        <v>60</v>
      </c>
    </row>
    <row r="114" spans="1:18" s="8" customFormat="1" x14ac:dyDescent="0.15">
      <c r="A114" s="59" t="s">
        <v>82</v>
      </c>
      <c r="B114" s="76">
        <f t="shared" si="43"/>
        <v>19</v>
      </c>
      <c r="C114" s="106">
        <f>SUM(C97:C100)</f>
        <v>8</v>
      </c>
      <c r="D114" s="149"/>
      <c r="E114" s="107">
        <f t="shared" si="47"/>
        <v>27</v>
      </c>
      <c r="F114" s="148"/>
      <c r="G114" s="149"/>
      <c r="H114" s="149"/>
      <c r="I114" s="216"/>
      <c r="J114" s="148"/>
      <c r="K114" s="106">
        <f t="shared" si="48"/>
        <v>2</v>
      </c>
      <c r="L114" s="106">
        <f t="shared" si="48"/>
        <v>0</v>
      </c>
      <c r="M114" s="107">
        <f t="shared" si="48"/>
        <v>2</v>
      </c>
      <c r="N114" s="76">
        <f t="shared" si="48"/>
        <v>2</v>
      </c>
      <c r="O114" s="106"/>
      <c r="P114" s="106">
        <f t="shared" si="49"/>
        <v>22</v>
      </c>
      <c r="Q114" s="146">
        <f t="shared" si="49"/>
        <v>24</v>
      </c>
      <c r="R114" s="163">
        <f t="shared" si="49"/>
        <v>53</v>
      </c>
    </row>
    <row r="115" spans="1:18" s="8" customFormat="1" x14ac:dyDescent="0.15">
      <c r="A115" s="59" t="s">
        <v>74</v>
      </c>
      <c r="B115" s="76">
        <f t="shared" si="43"/>
        <v>23</v>
      </c>
      <c r="C115" s="106">
        <f t="shared" si="43"/>
        <v>8</v>
      </c>
      <c r="D115" s="149"/>
      <c r="E115" s="107">
        <f t="shared" si="47"/>
        <v>31</v>
      </c>
      <c r="F115" s="148"/>
      <c r="G115" s="149"/>
      <c r="H115" s="149"/>
      <c r="I115" s="216"/>
      <c r="J115" s="148"/>
      <c r="K115" s="106">
        <f t="shared" si="48"/>
        <v>2</v>
      </c>
      <c r="L115" s="106">
        <f t="shared" si="48"/>
        <v>0</v>
      </c>
      <c r="M115" s="107">
        <f t="shared" si="48"/>
        <v>2</v>
      </c>
      <c r="N115" s="76">
        <f t="shared" si="48"/>
        <v>2</v>
      </c>
      <c r="O115" s="106"/>
      <c r="P115" s="106">
        <f t="shared" si="49"/>
        <v>22</v>
      </c>
      <c r="Q115" s="146">
        <f t="shared" si="49"/>
        <v>24</v>
      </c>
      <c r="R115" s="163">
        <f t="shared" si="49"/>
        <v>57</v>
      </c>
    </row>
    <row r="116" spans="1:18" s="8" customFormat="1" x14ac:dyDescent="0.15">
      <c r="A116" s="59" t="s">
        <v>83</v>
      </c>
      <c r="B116" s="76">
        <f t="shared" si="43"/>
        <v>22</v>
      </c>
      <c r="C116" s="106">
        <f>SUM(C99:C102)</f>
        <v>4</v>
      </c>
      <c r="D116" s="149"/>
      <c r="E116" s="107">
        <f t="shared" si="47"/>
        <v>26</v>
      </c>
      <c r="F116" s="148"/>
      <c r="G116" s="149"/>
      <c r="H116" s="149"/>
      <c r="I116" s="216"/>
      <c r="J116" s="148"/>
      <c r="K116" s="106">
        <f t="shared" si="48"/>
        <v>2</v>
      </c>
      <c r="L116" s="106">
        <f t="shared" si="48"/>
        <v>0</v>
      </c>
      <c r="M116" s="107">
        <f t="shared" si="48"/>
        <v>2</v>
      </c>
      <c r="N116" s="76">
        <f t="shared" si="48"/>
        <v>2</v>
      </c>
      <c r="O116" s="106"/>
      <c r="P116" s="106">
        <f t="shared" si="49"/>
        <v>20</v>
      </c>
      <c r="Q116" s="146">
        <f t="shared" si="49"/>
        <v>22</v>
      </c>
      <c r="R116" s="163">
        <f t="shared" si="49"/>
        <v>50</v>
      </c>
    </row>
    <row r="117" spans="1:18" s="8" customFormat="1" x14ac:dyDescent="0.15">
      <c r="A117" s="59" t="s">
        <v>84</v>
      </c>
      <c r="B117" s="76">
        <f t="shared" si="43"/>
        <v>19</v>
      </c>
      <c r="C117" s="106">
        <f t="shared" si="43"/>
        <v>4</v>
      </c>
      <c r="D117" s="149"/>
      <c r="E117" s="107">
        <f t="shared" si="47"/>
        <v>23</v>
      </c>
      <c r="F117" s="148"/>
      <c r="G117" s="149"/>
      <c r="H117" s="149"/>
      <c r="I117" s="216"/>
      <c r="J117" s="148"/>
      <c r="K117" s="106">
        <f t="shared" si="48"/>
        <v>0</v>
      </c>
      <c r="L117" s="106">
        <f t="shared" si="48"/>
        <v>0</v>
      </c>
      <c r="M117" s="107">
        <f t="shared" si="48"/>
        <v>0</v>
      </c>
      <c r="N117" s="76">
        <f t="shared" si="48"/>
        <v>0</v>
      </c>
      <c r="O117" s="106"/>
      <c r="P117" s="106">
        <f t="shared" si="49"/>
        <v>10</v>
      </c>
      <c r="Q117" s="146">
        <f t="shared" si="49"/>
        <v>10</v>
      </c>
      <c r="R117" s="163">
        <f t="shared" si="49"/>
        <v>33</v>
      </c>
    </row>
    <row r="118" spans="1:18" s="8" customFormat="1" x14ac:dyDescent="0.15">
      <c r="A118" s="59" t="s">
        <v>85</v>
      </c>
      <c r="B118" s="76">
        <f t="shared" si="43"/>
        <v>19</v>
      </c>
      <c r="C118" s="106">
        <f>SUM(C101:C104)</f>
        <v>0</v>
      </c>
      <c r="D118" s="149"/>
      <c r="E118" s="107">
        <f t="shared" si="47"/>
        <v>19</v>
      </c>
      <c r="F118" s="148"/>
      <c r="G118" s="149"/>
      <c r="H118" s="149"/>
      <c r="I118" s="216"/>
      <c r="J118" s="148"/>
      <c r="K118" s="106">
        <f t="shared" si="48"/>
        <v>1</v>
      </c>
      <c r="L118" s="106">
        <f t="shared" si="48"/>
        <v>0</v>
      </c>
      <c r="M118" s="107">
        <f t="shared" si="48"/>
        <v>1</v>
      </c>
      <c r="N118" s="76">
        <f t="shared" si="48"/>
        <v>0</v>
      </c>
      <c r="O118" s="106"/>
      <c r="P118" s="106">
        <f t="shared" si="49"/>
        <v>8</v>
      </c>
      <c r="Q118" s="146">
        <f t="shared" si="49"/>
        <v>8</v>
      </c>
      <c r="R118" s="163">
        <f t="shared" si="49"/>
        <v>28</v>
      </c>
    </row>
    <row r="119" spans="1:18" s="8" customFormat="1" x14ac:dyDescent="0.15">
      <c r="A119" s="59" t="s">
        <v>75</v>
      </c>
      <c r="B119" s="76">
        <f t="shared" si="43"/>
        <v>17</v>
      </c>
      <c r="C119" s="106">
        <f t="shared" si="43"/>
        <v>0</v>
      </c>
      <c r="D119" s="149"/>
      <c r="E119" s="107">
        <f t="shared" si="47"/>
        <v>17</v>
      </c>
      <c r="F119" s="148"/>
      <c r="G119" s="149"/>
      <c r="H119" s="149"/>
      <c r="I119" s="216"/>
      <c r="J119" s="148"/>
      <c r="K119" s="106">
        <f t="shared" si="48"/>
        <v>1</v>
      </c>
      <c r="L119" s="106">
        <f t="shared" si="48"/>
        <v>0</v>
      </c>
      <c r="M119" s="107">
        <f t="shared" si="48"/>
        <v>1</v>
      </c>
      <c r="N119" s="76">
        <f t="shared" si="48"/>
        <v>0</v>
      </c>
      <c r="O119" s="106"/>
      <c r="P119" s="106">
        <f t="shared" si="49"/>
        <v>7</v>
      </c>
      <c r="Q119" s="146">
        <f t="shared" si="49"/>
        <v>7</v>
      </c>
      <c r="R119" s="163">
        <f t="shared" si="49"/>
        <v>25</v>
      </c>
    </row>
    <row r="120" spans="1:18" ht="14" thickBot="1" x14ac:dyDescent="0.2">
      <c r="A120" s="14"/>
      <c r="B120" s="164"/>
      <c r="C120" s="165"/>
      <c r="D120" s="165"/>
      <c r="E120" s="166"/>
      <c r="F120" s="164"/>
      <c r="G120" s="165"/>
      <c r="H120" s="165"/>
      <c r="I120" s="187"/>
      <c r="J120" s="164"/>
      <c r="K120" s="165"/>
      <c r="L120" s="165"/>
      <c r="M120" s="166"/>
      <c r="N120" s="164"/>
      <c r="O120" s="165"/>
      <c r="P120" s="165"/>
      <c r="Q120" s="166"/>
      <c r="R120" s="159"/>
    </row>
    <row r="121" spans="1:18" x14ac:dyDescent="0.15">
      <c r="A121" s="15"/>
      <c r="B121" s="86"/>
      <c r="C121" s="87"/>
      <c r="D121" s="87"/>
      <c r="E121" s="88"/>
      <c r="F121" s="86"/>
      <c r="G121" s="87"/>
      <c r="H121" s="87"/>
      <c r="I121" s="88"/>
      <c r="J121" s="86"/>
      <c r="K121" s="87"/>
      <c r="L121" s="87"/>
      <c r="M121" s="88"/>
      <c r="N121" s="86"/>
      <c r="O121" s="87"/>
      <c r="P121" s="87"/>
      <c r="Q121" s="88"/>
      <c r="R121" s="154"/>
    </row>
    <row r="122" spans="1:18" x14ac:dyDescent="0.15">
      <c r="A122" s="51" t="s">
        <v>88</v>
      </c>
      <c r="B122" s="89">
        <f>SUM(B90:B105)</f>
        <v>125</v>
      </c>
      <c r="C122" s="90">
        <f t="shared" ref="C122:R122" si="50">SUM(C90:C105)</f>
        <v>17</v>
      </c>
      <c r="D122" s="90">
        <f t="shared" si="50"/>
        <v>0</v>
      </c>
      <c r="E122" s="91">
        <f t="shared" si="50"/>
        <v>142</v>
      </c>
      <c r="F122" s="89">
        <f t="shared" si="50"/>
        <v>0</v>
      </c>
      <c r="G122" s="89">
        <f t="shared" si="50"/>
        <v>0</v>
      </c>
      <c r="H122" s="89">
        <f t="shared" si="50"/>
        <v>0</v>
      </c>
      <c r="I122" s="89">
        <f t="shared" si="50"/>
        <v>0</v>
      </c>
      <c r="J122" s="89">
        <f t="shared" si="50"/>
        <v>0</v>
      </c>
      <c r="K122" s="90">
        <f t="shared" si="50"/>
        <v>14</v>
      </c>
      <c r="L122" s="90">
        <f t="shared" si="50"/>
        <v>1</v>
      </c>
      <c r="M122" s="91">
        <f t="shared" si="50"/>
        <v>14</v>
      </c>
      <c r="N122" s="89">
        <f t="shared" si="50"/>
        <v>2</v>
      </c>
      <c r="O122" s="90">
        <f t="shared" si="50"/>
        <v>0</v>
      </c>
      <c r="P122" s="90">
        <f t="shared" si="50"/>
        <v>59</v>
      </c>
      <c r="Q122" s="91">
        <f t="shared" si="50"/>
        <v>61</v>
      </c>
      <c r="R122" s="133">
        <f t="shared" si="50"/>
        <v>217</v>
      </c>
    </row>
    <row r="123" spans="1:18" x14ac:dyDescent="0.15">
      <c r="A123" s="13" t="s">
        <v>10</v>
      </c>
      <c r="B123" s="89">
        <f>MAX(B107:B119)</f>
        <v>125</v>
      </c>
      <c r="C123" s="90">
        <f t="shared" ref="C123:R123" si="51">MAX(C107:C119)</f>
        <v>9</v>
      </c>
      <c r="D123" s="90">
        <f t="shared" si="51"/>
        <v>0</v>
      </c>
      <c r="E123" s="91">
        <f t="shared" si="51"/>
        <v>64</v>
      </c>
      <c r="F123" s="89">
        <f t="shared" si="51"/>
        <v>0</v>
      </c>
      <c r="G123" s="89">
        <f t="shared" si="51"/>
        <v>0</v>
      </c>
      <c r="H123" s="89">
        <f t="shared" si="51"/>
        <v>0</v>
      </c>
      <c r="I123" s="89">
        <f t="shared" si="51"/>
        <v>0</v>
      </c>
      <c r="J123" s="89">
        <f t="shared" si="51"/>
        <v>0</v>
      </c>
      <c r="K123" s="90">
        <f t="shared" si="51"/>
        <v>10</v>
      </c>
      <c r="L123" s="90">
        <f t="shared" si="51"/>
        <v>1</v>
      </c>
      <c r="M123" s="91">
        <f t="shared" si="51"/>
        <v>11</v>
      </c>
      <c r="N123" s="89">
        <f t="shared" si="51"/>
        <v>2</v>
      </c>
      <c r="O123" s="90">
        <f t="shared" si="51"/>
        <v>0</v>
      </c>
      <c r="P123" s="90">
        <f t="shared" si="51"/>
        <v>26</v>
      </c>
      <c r="Q123" s="91">
        <f t="shared" si="51"/>
        <v>24</v>
      </c>
      <c r="R123" s="133">
        <f t="shared" si="51"/>
        <v>87</v>
      </c>
    </row>
    <row r="124" spans="1:18" x14ac:dyDescent="0.15">
      <c r="A124" s="13" t="s">
        <v>11</v>
      </c>
      <c r="B124" s="89">
        <f>SUM(B90:B105)/4</f>
        <v>31.25</v>
      </c>
      <c r="C124" s="90">
        <f t="shared" ref="C124:R124" si="52">SUM(C90:C105)/4</f>
        <v>4.25</v>
      </c>
      <c r="D124" s="90">
        <f t="shared" si="52"/>
        <v>0</v>
      </c>
      <c r="E124" s="91">
        <f t="shared" si="52"/>
        <v>35.5</v>
      </c>
      <c r="F124" s="89">
        <f t="shared" si="52"/>
        <v>0</v>
      </c>
      <c r="G124" s="89">
        <f t="shared" si="52"/>
        <v>0</v>
      </c>
      <c r="H124" s="89">
        <f t="shared" si="52"/>
        <v>0</v>
      </c>
      <c r="I124" s="89">
        <f t="shared" si="52"/>
        <v>0</v>
      </c>
      <c r="J124" s="89">
        <f t="shared" si="52"/>
        <v>0</v>
      </c>
      <c r="K124" s="90">
        <f t="shared" si="52"/>
        <v>3.5</v>
      </c>
      <c r="L124" s="90">
        <f t="shared" si="52"/>
        <v>0.25</v>
      </c>
      <c r="M124" s="91">
        <f t="shared" si="52"/>
        <v>3.5</v>
      </c>
      <c r="N124" s="89">
        <f t="shared" si="52"/>
        <v>0.5</v>
      </c>
      <c r="O124" s="90">
        <f t="shared" si="52"/>
        <v>0</v>
      </c>
      <c r="P124" s="90">
        <f t="shared" si="52"/>
        <v>14.75</v>
      </c>
      <c r="Q124" s="91">
        <f t="shared" si="52"/>
        <v>15.25</v>
      </c>
      <c r="R124" s="133">
        <f t="shared" si="52"/>
        <v>54.25</v>
      </c>
    </row>
    <row r="125" spans="1:18" ht="14" thickBot="1" x14ac:dyDescent="0.2">
      <c r="A125" s="14"/>
      <c r="B125" s="92"/>
      <c r="C125" s="93"/>
      <c r="D125" s="93"/>
      <c r="E125" s="94"/>
      <c r="F125" s="92"/>
      <c r="G125" s="93"/>
      <c r="H125" s="93"/>
      <c r="I125" s="94"/>
      <c r="J125" s="92"/>
      <c r="K125" s="93"/>
      <c r="L125" s="93"/>
      <c r="M125" s="94"/>
      <c r="N125" s="92"/>
      <c r="O125" s="93"/>
      <c r="P125" s="93"/>
      <c r="Q125" s="94"/>
      <c r="R125" s="157"/>
    </row>
    <row r="126" spans="1:18" x14ac:dyDescent="0.15">
      <c r="A126" s="16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19"/>
    </row>
    <row r="127" spans="1:18" x14ac:dyDescent="0.15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19"/>
    </row>
    <row r="128" spans="1:18" x14ac:dyDescent="0.15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19"/>
    </row>
    <row r="129" spans="1:18" s="8" customFormat="1" x14ac:dyDescent="0.15">
      <c r="A129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19"/>
    </row>
    <row r="130" spans="1:18" s="11" customFormat="1" x14ac:dyDescent="0.15">
      <c r="A130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19"/>
    </row>
    <row r="131" spans="1:18" s="8" customFormat="1" x14ac:dyDescent="0.15">
      <c r="A131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19"/>
    </row>
    <row r="132" spans="1:18" s="8" customFormat="1" x14ac:dyDescent="0.15">
      <c r="A132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19"/>
    </row>
    <row r="133" spans="1:18" s="8" customFormat="1" x14ac:dyDescent="0.15">
      <c r="A133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19"/>
    </row>
    <row r="134" spans="1:18" s="8" customFormat="1" x14ac:dyDescent="0.15">
      <c r="A134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19"/>
    </row>
    <row r="135" spans="1:18" s="8" customFormat="1" x14ac:dyDescent="0.15">
      <c r="A135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19"/>
    </row>
    <row r="136" spans="1:18" s="8" customFormat="1" x14ac:dyDescent="0.15">
      <c r="A13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19"/>
    </row>
    <row r="137" spans="1:18" s="8" customFormat="1" x14ac:dyDescent="0.15">
      <c r="A137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19"/>
    </row>
    <row r="138" spans="1:18" s="8" customFormat="1" x14ac:dyDescent="0.15">
      <c r="A138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19"/>
    </row>
    <row r="139" spans="1:18" s="8" customFormat="1" x14ac:dyDescent="0.15">
      <c r="A139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19"/>
    </row>
    <row r="140" spans="1:18" s="8" customFormat="1" x14ac:dyDescent="0.15">
      <c r="A140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19"/>
    </row>
    <row r="141" spans="1:18" s="8" customFormat="1" x14ac:dyDescent="0.15">
      <c r="A141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19"/>
    </row>
    <row r="142" spans="1:18" s="8" customFormat="1" x14ac:dyDescent="0.15">
      <c r="A142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19"/>
    </row>
    <row r="143" spans="1:18" s="8" customFormat="1" x14ac:dyDescent="0.15">
      <c r="A143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19"/>
    </row>
    <row r="144" spans="1:18" s="8" customFormat="1" x14ac:dyDescent="0.15">
      <c r="A144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19"/>
    </row>
    <row r="145" spans="1:18" s="8" customFormat="1" x14ac:dyDescent="0.15">
      <c r="A145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19"/>
    </row>
    <row r="146" spans="1:18" x14ac:dyDescent="0.15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19"/>
    </row>
    <row r="147" spans="1:18" x14ac:dyDescent="0.15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19"/>
    </row>
    <row r="148" spans="1:18" x14ac:dyDescent="0.15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19"/>
    </row>
    <row r="149" spans="1:18" x14ac:dyDescent="0.15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19"/>
    </row>
    <row r="150" spans="1:18" x14ac:dyDescent="0.15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19"/>
    </row>
    <row r="151" spans="1:18" x14ac:dyDescent="0.15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19"/>
    </row>
    <row r="152" spans="1:18" x14ac:dyDescent="0.15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19"/>
    </row>
    <row r="153" spans="1:18" x14ac:dyDescent="0.15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19"/>
    </row>
    <row r="154" spans="1:18" s="8" customFormat="1" x14ac:dyDescent="0.15">
      <c r="A154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19"/>
    </row>
    <row r="155" spans="1:18" s="11" customFormat="1" x14ac:dyDescent="0.15">
      <c r="A155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19"/>
    </row>
    <row r="156" spans="1:18" s="8" customFormat="1" x14ac:dyDescent="0.15">
      <c r="A15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19"/>
    </row>
    <row r="157" spans="1:18" s="8" customFormat="1" x14ac:dyDescent="0.15">
      <c r="A157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19"/>
    </row>
    <row r="158" spans="1:18" s="8" customFormat="1" x14ac:dyDescent="0.15">
      <c r="A158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19"/>
    </row>
    <row r="159" spans="1:18" s="8" customFormat="1" x14ac:dyDescent="0.15">
      <c r="A159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19"/>
    </row>
    <row r="160" spans="1:18" s="8" customFormat="1" x14ac:dyDescent="0.15">
      <c r="A160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19"/>
    </row>
    <row r="161" spans="1:18" s="8" customFormat="1" x14ac:dyDescent="0.15">
      <c r="A161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19"/>
    </row>
    <row r="162" spans="1:18" s="8" customFormat="1" x14ac:dyDescent="0.15">
      <c r="A162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19"/>
    </row>
    <row r="163" spans="1:18" s="8" customFormat="1" x14ac:dyDescent="0.15">
      <c r="A163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19"/>
    </row>
    <row r="164" spans="1:18" s="8" customFormat="1" x14ac:dyDescent="0.15">
      <c r="A164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19"/>
    </row>
    <row r="165" spans="1:18" s="8" customFormat="1" x14ac:dyDescent="0.15">
      <c r="A165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19"/>
    </row>
    <row r="166" spans="1:18" s="8" customFormat="1" hidden="1" x14ac:dyDescent="0.15">
      <c r="A16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19"/>
    </row>
    <row r="167" spans="1:18" s="8" customFormat="1" hidden="1" x14ac:dyDescent="0.15">
      <c r="A167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19"/>
    </row>
    <row r="168" spans="1:18" s="8" customFormat="1" hidden="1" x14ac:dyDescent="0.15">
      <c r="A168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19"/>
    </row>
    <row r="169" spans="1:18" s="8" customFormat="1" hidden="1" x14ac:dyDescent="0.15">
      <c r="A169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19"/>
    </row>
    <row r="170" spans="1:18" s="8" customFormat="1" hidden="1" x14ac:dyDescent="0.15">
      <c r="A170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19"/>
    </row>
    <row r="171" spans="1:18" x14ac:dyDescent="0.15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19"/>
    </row>
    <row r="172" spans="1:18" x14ac:dyDescent="0.15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19"/>
    </row>
    <row r="173" spans="1:18" x14ac:dyDescent="0.15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19"/>
    </row>
    <row r="174" spans="1:18" x14ac:dyDescent="0.15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19"/>
    </row>
    <row r="175" spans="1:18" x14ac:dyDescent="0.15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19"/>
    </row>
    <row r="176" spans="1:18" x14ac:dyDescent="0.15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19"/>
    </row>
    <row r="177" spans="1:18" x14ac:dyDescent="0.15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19"/>
    </row>
    <row r="178" spans="1:18" x14ac:dyDescent="0.15">
      <c r="Q178" s="30"/>
    </row>
    <row r="179" spans="1:18" s="8" customFormat="1" x14ac:dyDescent="0.15">
      <c r="A179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/>
    </row>
    <row r="180" spans="1:18" s="11" customFormat="1" x14ac:dyDescent="0.15">
      <c r="A18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/>
    </row>
    <row r="181" spans="1:18" s="8" customFormat="1" x14ac:dyDescent="0.15">
      <c r="A181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/>
      <c r="R181"/>
    </row>
    <row r="182" spans="1:18" s="8" customFormat="1" x14ac:dyDescent="0.15">
      <c r="A182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/>
      <c r="R182"/>
    </row>
    <row r="183" spans="1:18" s="8" customFormat="1" x14ac:dyDescent="0.15">
      <c r="A183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/>
      <c r="R183"/>
    </row>
    <row r="184" spans="1:18" s="8" customFormat="1" x14ac:dyDescent="0.15">
      <c r="A184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/>
      <c r="R184"/>
    </row>
    <row r="185" spans="1:18" s="8" customFormat="1" x14ac:dyDescent="0.15">
      <c r="A185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/>
      <c r="R185"/>
    </row>
    <row r="186" spans="1:18" s="8" customFormat="1" x14ac:dyDescent="0.15">
      <c r="A186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/>
      <c r="R186"/>
    </row>
    <row r="187" spans="1:18" s="8" customFormat="1" x14ac:dyDescent="0.15">
      <c r="A187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/>
      <c r="R187"/>
    </row>
    <row r="188" spans="1:18" s="8" customFormat="1" x14ac:dyDescent="0.15">
      <c r="A188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/>
      <c r="R188"/>
    </row>
    <row r="189" spans="1:18" s="8" customFormat="1" x14ac:dyDescent="0.15">
      <c r="A189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/>
      <c r="R189"/>
    </row>
    <row r="190" spans="1:18" s="8" customFormat="1" x14ac:dyDescent="0.15">
      <c r="A19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/>
      <c r="R190"/>
    </row>
    <row r="191" spans="1:18" s="8" customFormat="1" hidden="1" x14ac:dyDescent="0.15">
      <c r="A191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/>
      <c r="R191"/>
    </row>
    <row r="192" spans="1:18" s="8" customFormat="1" hidden="1" x14ac:dyDescent="0.15">
      <c r="A192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/>
      <c r="R192"/>
    </row>
    <row r="193" spans="1:18" s="8" customFormat="1" hidden="1" x14ac:dyDescent="0.15">
      <c r="A193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/>
      <c r="R193"/>
    </row>
    <row r="194" spans="1:18" s="8" customFormat="1" hidden="1" x14ac:dyDescent="0.15">
      <c r="A194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/>
      <c r="R194"/>
    </row>
    <row r="195" spans="1:18" s="8" customFormat="1" hidden="1" x14ac:dyDescent="0.15">
      <c r="A195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/>
      <c r="R195"/>
    </row>
  </sheetData>
  <phoneticPr fontId="5" type="noConversion"/>
  <pageMargins left="0.39370078740157483" right="0" top="0.59055118110236227" bottom="0" header="0" footer="0"/>
  <pageSetup paperSize="9" scale="86" orientation="portrait" r:id="rId1"/>
  <headerFooter alignWithMargins="0"/>
  <rowBreaks count="2" manualBreakCount="2">
    <brk id="43" max="16383" man="1"/>
    <brk id="84" max="16383" man="1"/>
  </rowBreaks>
  <colBreaks count="1" manualBreakCount="1">
    <brk id="1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S125"/>
  <sheetViews>
    <sheetView topLeftCell="A64" zoomScale="125" zoomScaleNormal="125" zoomScalePageLayoutView="125" workbookViewId="0">
      <selection activeCell="B86" sqref="B86"/>
    </sheetView>
  </sheetViews>
  <sheetFormatPr baseColWidth="10" defaultColWidth="9.1640625" defaultRowHeight="13" x14ac:dyDescent="0.15"/>
  <cols>
    <col min="1" max="1" width="13.5" style="30" customWidth="1"/>
    <col min="2" max="2" width="14.6640625" style="30" customWidth="1"/>
    <col min="3" max="5" width="10.6640625" style="30" hidden="1" customWidth="1"/>
    <col min="6" max="6" width="14.6640625" style="30" customWidth="1"/>
    <col min="7" max="18" width="10.6640625" style="30" hidden="1" customWidth="1"/>
    <col min="19" max="19" width="14.6640625" style="30" customWidth="1"/>
    <col min="20" max="16384" width="9.1640625" style="30"/>
  </cols>
  <sheetData>
    <row r="1" spans="1:19" x14ac:dyDescent="0.15">
      <c r="A1" s="28" t="s">
        <v>38</v>
      </c>
      <c r="B1" s="28"/>
      <c r="C1" s="29"/>
      <c r="D1" s="29"/>
      <c r="F1" s="172" t="s">
        <v>94</v>
      </c>
      <c r="I1" s="38" t="s">
        <v>41</v>
      </c>
    </row>
    <row r="2" spans="1:19" x14ac:dyDescent="0.15">
      <c r="A2" s="28"/>
      <c r="B2" s="28"/>
      <c r="C2" s="29"/>
      <c r="D2" s="29"/>
      <c r="F2" s="28"/>
      <c r="I2" s="38"/>
    </row>
    <row r="3" spans="1:19" ht="14" thickBot="1" x14ac:dyDescent="0.2">
      <c r="A3" s="28"/>
      <c r="B3" s="28" t="s">
        <v>98</v>
      </c>
      <c r="D3" s="29"/>
    </row>
    <row r="4" spans="1:19" x14ac:dyDescent="0.15">
      <c r="A4" s="39"/>
      <c r="B4" s="41" t="s">
        <v>3</v>
      </c>
      <c r="C4" s="32"/>
      <c r="D4" s="32"/>
      <c r="E4" s="40"/>
      <c r="F4" s="31" t="s">
        <v>5</v>
      </c>
      <c r="G4" s="32"/>
      <c r="H4" s="32"/>
      <c r="I4" s="40"/>
      <c r="J4" s="31" t="s">
        <v>4</v>
      </c>
      <c r="K4" s="32"/>
      <c r="L4" s="32"/>
      <c r="M4" s="40"/>
      <c r="N4" s="31" t="s">
        <v>5</v>
      </c>
      <c r="O4" s="32"/>
      <c r="P4" s="32"/>
      <c r="Q4" s="32"/>
      <c r="R4" s="40"/>
      <c r="S4" s="41" t="s">
        <v>35</v>
      </c>
    </row>
    <row r="5" spans="1:19" s="27" customFormat="1" ht="14" thickBot="1" x14ac:dyDescent="0.2">
      <c r="A5" s="42"/>
      <c r="B5" s="179" t="s">
        <v>42</v>
      </c>
      <c r="C5" s="34"/>
      <c r="D5" s="37"/>
      <c r="E5" s="43"/>
      <c r="F5" s="34"/>
      <c r="H5" s="37"/>
      <c r="I5" s="43"/>
      <c r="J5" s="33"/>
      <c r="K5" s="34" t="s">
        <v>21</v>
      </c>
      <c r="L5" s="37"/>
      <c r="M5" s="43"/>
      <c r="N5" s="33"/>
      <c r="O5" s="34" t="s">
        <v>22</v>
      </c>
      <c r="P5" s="34"/>
      <c r="Q5" s="37"/>
      <c r="R5" s="43"/>
      <c r="S5" s="55"/>
    </row>
    <row r="6" spans="1:19" s="48" customFormat="1" ht="11.25" customHeight="1" x14ac:dyDescent="0.15">
      <c r="A6" s="45"/>
      <c r="B6" s="177" t="s">
        <v>7</v>
      </c>
      <c r="C6" s="36" t="s">
        <v>24</v>
      </c>
      <c r="D6" s="36" t="s">
        <v>25</v>
      </c>
      <c r="E6" s="46" t="s">
        <v>9</v>
      </c>
      <c r="F6" s="35" t="s">
        <v>7</v>
      </c>
      <c r="G6" s="36" t="s">
        <v>23</v>
      </c>
      <c r="H6" s="36" t="s">
        <v>25</v>
      </c>
      <c r="I6" s="46" t="s">
        <v>9</v>
      </c>
      <c r="J6" s="35" t="s">
        <v>23</v>
      </c>
      <c r="K6" s="36" t="s">
        <v>23</v>
      </c>
      <c r="L6" s="36" t="s">
        <v>24</v>
      </c>
      <c r="M6" s="46" t="s">
        <v>9</v>
      </c>
      <c r="N6" s="35" t="s">
        <v>23</v>
      </c>
      <c r="O6" s="36" t="s">
        <v>24</v>
      </c>
      <c r="P6" s="36" t="s">
        <v>25</v>
      </c>
      <c r="Q6" s="36" t="s">
        <v>25</v>
      </c>
      <c r="R6" s="46" t="s">
        <v>9</v>
      </c>
      <c r="S6" s="47"/>
    </row>
    <row r="7" spans="1:19" s="27" customFormat="1" ht="11.25" customHeight="1" x14ac:dyDescent="0.15">
      <c r="A7" s="42"/>
      <c r="B7" s="178"/>
      <c r="C7" s="25" t="s">
        <v>28</v>
      </c>
      <c r="D7" s="25" t="s">
        <v>29</v>
      </c>
      <c r="E7" s="49"/>
      <c r="F7" s="24"/>
      <c r="G7" s="25" t="s">
        <v>27</v>
      </c>
      <c r="H7" s="25" t="s">
        <v>28</v>
      </c>
      <c r="I7" s="49"/>
      <c r="J7" s="24" t="s">
        <v>29</v>
      </c>
      <c r="K7" s="25" t="s">
        <v>26</v>
      </c>
      <c r="L7" s="25" t="s">
        <v>27</v>
      </c>
      <c r="M7" s="49"/>
      <c r="N7" s="24" t="s">
        <v>28</v>
      </c>
      <c r="O7" s="25" t="s">
        <v>29</v>
      </c>
      <c r="P7" s="25" t="s">
        <v>26</v>
      </c>
      <c r="Q7" s="25" t="s">
        <v>27</v>
      </c>
      <c r="R7" s="50"/>
      <c r="S7" s="44"/>
    </row>
    <row r="8" spans="1:19" s="27" customFormat="1" x14ac:dyDescent="0.15">
      <c r="A8" s="26" t="s">
        <v>58</v>
      </c>
      <c r="B8" s="131">
        <f>+(B49+B90)/2</f>
        <v>3.5</v>
      </c>
      <c r="C8" s="106"/>
      <c r="D8" s="106"/>
      <c r="E8" s="107">
        <f>SUM(B8:D8)</f>
        <v>3.5</v>
      </c>
      <c r="F8" s="76">
        <f>+(F49+F90)/2</f>
        <v>14.5</v>
      </c>
      <c r="G8" s="106"/>
      <c r="H8" s="106"/>
      <c r="I8" s="107">
        <f t="shared" ref="I8:I23" si="0">SUM(F8:H8)</f>
        <v>14.5</v>
      </c>
      <c r="J8" s="76" t="e">
        <f>+(#REF!+J91+#REF!+#REF!+#REF!)/5</f>
        <v>#REF!</v>
      </c>
      <c r="K8" s="106" t="e">
        <f>+(#REF!+K91+#REF!+#REF!+#REF!)/5</f>
        <v>#REF!</v>
      </c>
      <c r="L8" s="106" t="e">
        <f>+(#REF!+L91+#REF!+#REF!+#REF!)/5</f>
        <v>#REF!</v>
      </c>
      <c r="M8" s="107" t="e">
        <f t="shared" ref="M8:M15" si="1">SUM(J8:L8)</f>
        <v>#REF!</v>
      </c>
      <c r="N8" s="76" t="e">
        <f>+(#REF!+N91+#REF!+#REF!+#REF!)/5</f>
        <v>#REF!</v>
      </c>
      <c r="O8" s="106" t="e">
        <f>+(#REF!+O91+#REF!+#REF!+#REF!)/5</f>
        <v>#REF!</v>
      </c>
      <c r="P8" s="106" t="e">
        <f>+(#REF!+P91+#REF!+#REF!+#REF!)/5</f>
        <v>#REF!</v>
      </c>
      <c r="Q8" s="106" t="e">
        <f>+(#REF!+Q91+#REF!+#REF!+#REF!)/5</f>
        <v>#REF!</v>
      </c>
      <c r="R8" s="107" t="e">
        <f t="shared" ref="R8:R15" si="2">SUM(N8:Q8)</f>
        <v>#REF!</v>
      </c>
      <c r="S8" s="77">
        <f>(E8+I8)</f>
        <v>18</v>
      </c>
    </row>
    <row r="9" spans="1:19" s="27" customFormat="1" x14ac:dyDescent="0.15">
      <c r="A9" s="26" t="s">
        <v>43</v>
      </c>
      <c r="B9" s="131">
        <f t="shared" ref="B9:B23" si="3">+(B50+B91)/2</f>
        <v>4.5</v>
      </c>
      <c r="C9" s="106"/>
      <c r="D9" s="106"/>
      <c r="E9" s="107">
        <f t="shared" ref="E9:E23" si="4">SUM(B9:D9)</f>
        <v>4.5</v>
      </c>
      <c r="F9" s="76">
        <f t="shared" ref="F9:F23" si="5">+(F50+F91)/2</f>
        <v>13</v>
      </c>
      <c r="G9" s="106"/>
      <c r="H9" s="106"/>
      <c r="I9" s="107">
        <f t="shared" si="0"/>
        <v>13</v>
      </c>
      <c r="J9" s="76" t="e">
        <f>+(J50+J92+#REF!+#REF!+#REF!)/5</f>
        <v>#REF!</v>
      </c>
      <c r="K9" s="106" t="e">
        <f>+(K50+K92+#REF!+#REF!+#REF!)/5</f>
        <v>#REF!</v>
      </c>
      <c r="L9" s="106" t="e">
        <f>+(L50+L92+#REF!+#REF!+#REF!)/5</f>
        <v>#REF!</v>
      </c>
      <c r="M9" s="107" t="e">
        <f t="shared" si="1"/>
        <v>#REF!</v>
      </c>
      <c r="N9" s="76" t="e">
        <f>+(N50+N92+#REF!+#REF!+#REF!)/5</f>
        <v>#REF!</v>
      </c>
      <c r="O9" s="106" t="e">
        <f>+(O50+O92+#REF!+#REF!+#REF!)/5</f>
        <v>#REF!</v>
      </c>
      <c r="P9" s="106" t="e">
        <f>+(P50+P92+#REF!+#REF!+#REF!)/5</f>
        <v>#REF!</v>
      </c>
      <c r="Q9" s="106" t="e">
        <f>+(Q50+Q92+#REF!+#REF!+#REF!)/5</f>
        <v>#REF!</v>
      </c>
      <c r="R9" s="107" t="e">
        <f t="shared" si="2"/>
        <v>#REF!</v>
      </c>
      <c r="S9" s="77">
        <f t="shared" ref="S9:S23" si="6">(E9+I9)</f>
        <v>17.5</v>
      </c>
    </row>
    <row r="10" spans="1:19" s="27" customFormat="1" x14ac:dyDescent="0.15">
      <c r="A10" s="26" t="s">
        <v>44</v>
      </c>
      <c r="B10" s="131">
        <f t="shared" si="3"/>
        <v>1.5</v>
      </c>
      <c r="C10" s="106"/>
      <c r="D10" s="106"/>
      <c r="E10" s="107">
        <f t="shared" si="4"/>
        <v>1.5</v>
      </c>
      <c r="F10" s="76">
        <f t="shared" si="5"/>
        <v>9.5</v>
      </c>
      <c r="G10" s="106"/>
      <c r="H10" s="106"/>
      <c r="I10" s="107">
        <f t="shared" si="0"/>
        <v>9.5</v>
      </c>
      <c r="J10" s="76" t="e">
        <f>+(J51+J93+#REF!+#REF!+#REF!)/5</f>
        <v>#REF!</v>
      </c>
      <c r="K10" s="106" t="e">
        <f>+(K51+K93+#REF!+#REF!+#REF!)/5</f>
        <v>#REF!</v>
      </c>
      <c r="L10" s="106" t="e">
        <f>+(L51+L93+#REF!+#REF!+#REF!)/5</f>
        <v>#REF!</v>
      </c>
      <c r="M10" s="107" t="e">
        <f t="shared" si="1"/>
        <v>#REF!</v>
      </c>
      <c r="N10" s="76" t="e">
        <f>+(N51+N93+#REF!+#REF!+#REF!)/5</f>
        <v>#REF!</v>
      </c>
      <c r="O10" s="106" t="e">
        <f>+(O51+O93+#REF!+#REF!+#REF!)/5</f>
        <v>#REF!</v>
      </c>
      <c r="P10" s="106" t="e">
        <f>+(P51+P93+#REF!+#REF!+#REF!)/5</f>
        <v>#REF!</v>
      </c>
      <c r="Q10" s="106" t="e">
        <f>+(Q51+Q93+#REF!+#REF!+#REF!)/5</f>
        <v>#REF!</v>
      </c>
      <c r="R10" s="107" t="e">
        <f t="shared" si="2"/>
        <v>#REF!</v>
      </c>
      <c r="S10" s="77">
        <f t="shared" si="6"/>
        <v>11</v>
      </c>
    </row>
    <row r="11" spans="1:19" s="27" customFormat="1" x14ac:dyDescent="0.15">
      <c r="A11" s="26" t="s">
        <v>45</v>
      </c>
      <c r="B11" s="131">
        <f t="shared" si="3"/>
        <v>8.5</v>
      </c>
      <c r="C11" s="106"/>
      <c r="D11" s="106"/>
      <c r="E11" s="107">
        <f t="shared" si="4"/>
        <v>8.5</v>
      </c>
      <c r="F11" s="76">
        <f t="shared" si="5"/>
        <v>10</v>
      </c>
      <c r="G11" s="106"/>
      <c r="H11" s="106"/>
      <c r="I11" s="107">
        <f t="shared" si="0"/>
        <v>10</v>
      </c>
      <c r="J11" s="76" t="e">
        <f>+(J52+J94+#REF!+#REF!+#REF!)/5</f>
        <v>#REF!</v>
      </c>
      <c r="K11" s="106" t="e">
        <f>+(K52+K94+#REF!+#REF!+#REF!)/5</f>
        <v>#REF!</v>
      </c>
      <c r="L11" s="106" t="e">
        <f>+(L52+L94+#REF!+#REF!+#REF!)/5</f>
        <v>#REF!</v>
      </c>
      <c r="M11" s="107" t="e">
        <f t="shared" si="1"/>
        <v>#REF!</v>
      </c>
      <c r="N11" s="76" t="e">
        <f>+(N52+N94+#REF!+#REF!+#REF!)/5</f>
        <v>#REF!</v>
      </c>
      <c r="O11" s="106" t="e">
        <f>+(O52+O94+#REF!+#REF!+#REF!)/5</f>
        <v>#REF!</v>
      </c>
      <c r="P11" s="106" t="e">
        <f>+(P52+P94+#REF!+#REF!+#REF!)/5</f>
        <v>#REF!</v>
      </c>
      <c r="Q11" s="106" t="e">
        <f>+(Q52+Q94+#REF!+#REF!+#REF!)/5</f>
        <v>#REF!</v>
      </c>
      <c r="R11" s="107" t="e">
        <f t="shared" si="2"/>
        <v>#REF!</v>
      </c>
      <c r="S11" s="77">
        <f t="shared" si="6"/>
        <v>18.5</v>
      </c>
    </row>
    <row r="12" spans="1:19" s="27" customFormat="1" x14ac:dyDescent="0.15">
      <c r="A12" s="26" t="s">
        <v>46</v>
      </c>
      <c r="B12" s="131">
        <f t="shared" si="3"/>
        <v>5</v>
      </c>
      <c r="C12" s="106"/>
      <c r="D12" s="106"/>
      <c r="E12" s="107">
        <f t="shared" si="4"/>
        <v>5</v>
      </c>
      <c r="F12" s="76">
        <f t="shared" si="5"/>
        <v>8.5</v>
      </c>
      <c r="G12" s="106"/>
      <c r="H12" s="106"/>
      <c r="I12" s="107">
        <f t="shared" si="0"/>
        <v>8.5</v>
      </c>
      <c r="J12" s="76" t="e">
        <f>+(J53+J95+#REF!+#REF!+#REF!)/5</f>
        <v>#REF!</v>
      </c>
      <c r="K12" s="106" t="e">
        <f>+(K53+K95+#REF!+#REF!+#REF!)/5</f>
        <v>#REF!</v>
      </c>
      <c r="L12" s="106" t="e">
        <f>+(L53+L95+#REF!+#REF!+#REF!)/5</f>
        <v>#REF!</v>
      </c>
      <c r="M12" s="107" t="e">
        <f t="shared" si="1"/>
        <v>#REF!</v>
      </c>
      <c r="N12" s="76" t="e">
        <f>+(N53+N95+#REF!+#REF!+#REF!)/5</f>
        <v>#REF!</v>
      </c>
      <c r="O12" s="106" t="e">
        <f>+(O53+O95+#REF!+#REF!+#REF!)/5</f>
        <v>#REF!</v>
      </c>
      <c r="P12" s="106" t="e">
        <f>+(P53+P95+#REF!+#REF!+#REF!)/5</f>
        <v>#REF!</v>
      </c>
      <c r="Q12" s="106" t="e">
        <f>+(Q53+Q95+#REF!+#REF!+#REF!)/5</f>
        <v>#REF!</v>
      </c>
      <c r="R12" s="107" t="e">
        <f t="shared" si="2"/>
        <v>#REF!</v>
      </c>
      <c r="S12" s="77">
        <f t="shared" si="6"/>
        <v>13.5</v>
      </c>
    </row>
    <row r="13" spans="1:19" s="27" customFormat="1" x14ac:dyDescent="0.15">
      <c r="A13" s="26" t="s">
        <v>47</v>
      </c>
      <c r="B13" s="131">
        <f t="shared" si="3"/>
        <v>3.5</v>
      </c>
      <c r="C13" s="106"/>
      <c r="D13" s="106"/>
      <c r="E13" s="107">
        <f t="shared" si="4"/>
        <v>3.5</v>
      </c>
      <c r="F13" s="76">
        <f t="shared" si="5"/>
        <v>7</v>
      </c>
      <c r="G13" s="106"/>
      <c r="H13" s="106"/>
      <c r="I13" s="107">
        <f t="shared" si="0"/>
        <v>7</v>
      </c>
      <c r="J13" s="76" t="e">
        <f>+(J54+J96+#REF!+#REF!+#REF!)/5</f>
        <v>#REF!</v>
      </c>
      <c r="K13" s="106" t="e">
        <f>+(K54+K96+#REF!+#REF!+#REF!)/5</f>
        <v>#REF!</v>
      </c>
      <c r="L13" s="106" t="e">
        <f>+(L54+L96+#REF!+#REF!+#REF!)/5</f>
        <v>#REF!</v>
      </c>
      <c r="M13" s="107" t="e">
        <f t="shared" si="1"/>
        <v>#REF!</v>
      </c>
      <c r="N13" s="76" t="e">
        <f>+(N54+N96+#REF!+#REF!+#REF!)/5</f>
        <v>#REF!</v>
      </c>
      <c r="O13" s="106" t="e">
        <f>+(O54+O96+#REF!+#REF!+#REF!)/5</f>
        <v>#REF!</v>
      </c>
      <c r="P13" s="106" t="e">
        <f>+(P54+P96+#REF!+#REF!+#REF!)/5</f>
        <v>#REF!</v>
      </c>
      <c r="Q13" s="106" t="e">
        <f>+(Q54+Q96+#REF!+#REF!+#REF!)/5</f>
        <v>#REF!</v>
      </c>
      <c r="R13" s="107" t="e">
        <f t="shared" si="2"/>
        <v>#REF!</v>
      </c>
      <c r="S13" s="77">
        <f t="shared" si="6"/>
        <v>10.5</v>
      </c>
    </row>
    <row r="14" spans="1:19" s="27" customFormat="1" x14ac:dyDescent="0.15">
      <c r="A14" s="26" t="s">
        <v>48</v>
      </c>
      <c r="B14" s="131">
        <f t="shared" si="3"/>
        <v>2</v>
      </c>
      <c r="C14" s="106"/>
      <c r="D14" s="106"/>
      <c r="E14" s="107">
        <f t="shared" si="4"/>
        <v>2</v>
      </c>
      <c r="F14" s="76">
        <f t="shared" si="5"/>
        <v>5</v>
      </c>
      <c r="G14" s="106"/>
      <c r="H14" s="106"/>
      <c r="I14" s="107">
        <f t="shared" si="0"/>
        <v>5</v>
      </c>
      <c r="J14" s="76" t="e">
        <f>+(J60+J97+#REF!+#REF!+#REF!)/5</f>
        <v>#REF!</v>
      </c>
      <c r="K14" s="106" t="e">
        <f>+(K60+K97+#REF!+#REF!+#REF!)/5</f>
        <v>#REF!</v>
      </c>
      <c r="L14" s="106" t="e">
        <f>+(L60+L97+#REF!+#REF!+#REF!)/5</f>
        <v>#REF!</v>
      </c>
      <c r="M14" s="107" t="e">
        <f t="shared" si="1"/>
        <v>#REF!</v>
      </c>
      <c r="N14" s="76" t="e">
        <f>+(N60+N97+#REF!+#REF!+#REF!)/5</f>
        <v>#REF!</v>
      </c>
      <c r="O14" s="106" t="e">
        <f>+(O60+O97+#REF!+#REF!+#REF!)/5</f>
        <v>#REF!</v>
      </c>
      <c r="P14" s="106" t="e">
        <f>+(P60+P97+#REF!+#REF!+#REF!)/5</f>
        <v>#REF!</v>
      </c>
      <c r="Q14" s="106" t="e">
        <f>+(Q60+Q97+#REF!+#REF!+#REF!)/5</f>
        <v>#REF!</v>
      </c>
      <c r="R14" s="107" t="e">
        <f t="shared" si="2"/>
        <v>#REF!</v>
      </c>
      <c r="S14" s="77">
        <f t="shared" si="6"/>
        <v>7</v>
      </c>
    </row>
    <row r="15" spans="1:19" s="27" customFormat="1" x14ac:dyDescent="0.15">
      <c r="A15" s="26" t="s">
        <v>49</v>
      </c>
      <c r="B15" s="131">
        <f t="shared" si="3"/>
        <v>2.5</v>
      </c>
      <c r="C15" s="106"/>
      <c r="D15" s="106"/>
      <c r="E15" s="107">
        <f t="shared" si="4"/>
        <v>2.5</v>
      </c>
      <c r="F15" s="76">
        <f t="shared" si="5"/>
        <v>6.5</v>
      </c>
      <c r="G15" s="106"/>
      <c r="H15" s="106"/>
      <c r="I15" s="107">
        <f t="shared" si="0"/>
        <v>6.5</v>
      </c>
      <c r="J15" s="76" t="e">
        <f>+(J64+J98+#REF!+#REF!+#REF!)/5</f>
        <v>#REF!</v>
      </c>
      <c r="K15" s="106" t="e">
        <f>+(K64+K98+#REF!+#REF!+#REF!)/5</f>
        <v>#REF!</v>
      </c>
      <c r="L15" s="106" t="e">
        <f>+(L64+L98+#REF!+#REF!+#REF!)/5</f>
        <v>#REF!</v>
      </c>
      <c r="M15" s="107" t="e">
        <f t="shared" si="1"/>
        <v>#REF!</v>
      </c>
      <c r="N15" s="76" t="e">
        <f>+(N64+N98+#REF!+#REF!+#REF!)/5</f>
        <v>#REF!</v>
      </c>
      <c r="O15" s="106" t="e">
        <f>+(O64+O98+#REF!+#REF!+#REF!)/5</f>
        <v>#REF!</v>
      </c>
      <c r="P15" s="106" t="e">
        <f>+(P64+P98+#REF!+#REF!+#REF!)/5</f>
        <v>#REF!</v>
      </c>
      <c r="Q15" s="106" t="e">
        <f>+(Q64+Q98+#REF!+#REF!+#REF!)/5</f>
        <v>#REF!</v>
      </c>
      <c r="R15" s="107" t="e">
        <f t="shared" si="2"/>
        <v>#REF!</v>
      </c>
      <c r="S15" s="77">
        <f t="shared" si="6"/>
        <v>9</v>
      </c>
    </row>
    <row r="16" spans="1:19" s="27" customFormat="1" x14ac:dyDescent="0.15">
      <c r="A16" s="26" t="s">
        <v>50</v>
      </c>
      <c r="B16" s="131">
        <f t="shared" si="3"/>
        <v>3</v>
      </c>
      <c r="C16" s="149"/>
      <c r="D16" s="149"/>
      <c r="E16" s="107">
        <f t="shared" si="4"/>
        <v>3</v>
      </c>
      <c r="F16" s="76">
        <f t="shared" si="5"/>
        <v>5.5</v>
      </c>
      <c r="G16" s="149"/>
      <c r="H16" s="149"/>
      <c r="I16" s="107">
        <f t="shared" si="0"/>
        <v>5.5</v>
      </c>
      <c r="J16" s="148"/>
      <c r="K16" s="149"/>
      <c r="L16" s="149"/>
      <c r="M16" s="150"/>
      <c r="N16" s="148"/>
      <c r="O16" s="149"/>
      <c r="P16" s="149"/>
      <c r="Q16" s="149"/>
      <c r="R16" s="150"/>
      <c r="S16" s="77">
        <f t="shared" si="6"/>
        <v>8.5</v>
      </c>
    </row>
    <row r="17" spans="1:19" s="27" customFormat="1" x14ac:dyDescent="0.15">
      <c r="A17" s="26" t="s">
        <v>51</v>
      </c>
      <c r="B17" s="131">
        <f t="shared" si="3"/>
        <v>5.5</v>
      </c>
      <c r="C17" s="149"/>
      <c r="D17" s="149"/>
      <c r="E17" s="107">
        <f t="shared" si="4"/>
        <v>5.5</v>
      </c>
      <c r="F17" s="76">
        <f t="shared" si="5"/>
        <v>10</v>
      </c>
      <c r="G17" s="149"/>
      <c r="H17" s="149"/>
      <c r="I17" s="107">
        <f t="shared" si="0"/>
        <v>10</v>
      </c>
      <c r="J17" s="148"/>
      <c r="K17" s="149"/>
      <c r="L17" s="149"/>
      <c r="M17" s="150"/>
      <c r="N17" s="148"/>
      <c r="O17" s="149"/>
      <c r="P17" s="149"/>
      <c r="Q17" s="149"/>
      <c r="R17" s="150"/>
      <c r="S17" s="77">
        <f t="shared" si="6"/>
        <v>15.5</v>
      </c>
    </row>
    <row r="18" spans="1:19" s="27" customFormat="1" x14ac:dyDescent="0.15">
      <c r="A18" s="26" t="s">
        <v>52</v>
      </c>
      <c r="B18" s="131">
        <f t="shared" si="3"/>
        <v>4</v>
      </c>
      <c r="C18" s="149"/>
      <c r="D18" s="149"/>
      <c r="E18" s="107">
        <f t="shared" si="4"/>
        <v>4</v>
      </c>
      <c r="F18" s="76">
        <f t="shared" si="5"/>
        <v>4</v>
      </c>
      <c r="G18" s="149"/>
      <c r="H18" s="149"/>
      <c r="I18" s="107">
        <f t="shared" si="0"/>
        <v>4</v>
      </c>
      <c r="J18" s="148"/>
      <c r="K18" s="149"/>
      <c r="L18" s="149"/>
      <c r="M18" s="150"/>
      <c r="N18" s="148"/>
      <c r="O18" s="149"/>
      <c r="P18" s="149"/>
      <c r="Q18" s="149"/>
      <c r="R18" s="150"/>
      <c r="S18" s="77">
        <f t="shared" si="6"/>
        <v>8</v>
      </c>
    </row>
    <row r="19" spans="1:19" s="27" customFormat="1" x14ac:dyDescent="0.15">
      <c r="A19" s="26" t="s">
        <v>53</v>
      </c>
      <c r="B19" s="131">
        <f t="shared" si="3"/>
        <v>4</v>
      </c>
      <c r="C19" s="149"/>
      <c r="D19" s="149"/>
      <c r="E19" s="107">
        <f t="shared" si="4"/>
        <v>4</v>
      </c>
      <c r="F19" s="76">
        <f t="shared" si="5"/>
        <v>5</v>
      </c>
      <c r="G19" s="149"/>
      <c r="H19" s="149"/>
      <c r="I19" s="107">
        <f t="shared" si="0"/>
        <v>5</v>
      </c>
      <c r="J19" s="148"/>
      <c r="K19" s="149"/>
      <c r="L19" s="149"/>
      <c r="M19" s="150"/>
      <c r="N19" s="148"/>
      <c r="O19" s="149"/>
      <c r="P19" s="149"/>
      <c r="Q19" s="149"/>
      <c r="R19" s="150"/>
      <c r="S19" s="77">
        <f t="shared" si="6"/>
        <v>9</v>
      </c>
    </row>
    <row r="20" spans="1:19" s="27" customFormat="1" x14ac:dyDescent="0.15">
      <c r="A20" s="26" t="s">
        <v>54</v>
      </c>
      <c r="B20" s="131">
        <f t="shared" si="3"/>
        <v>2</v>
      </c>
      <c r="C20" s="149"/>
      <c r="D20" s="149"/>
      <c r="E20" s="107">
        <f t="shared" si="4"/>
        <v>2</v>
      </c>
      <c r="F20" s="76">
        <f t="shared" si="5"/>
        <v>9</v>
      </c>
      <c r="G20" s="149"/>
      <c r="H20" s="149"/>
      <c r="I20" s="107">
        <f t="shared" si="0"/>
        <v>9</v>
      </c>
      <c r="J20" s="148"/>
      <c r="K20" s="149"/>
      <c r="L20" s="149"/>
      <c r="M20" s="150"/>
      <c r="N20" s="148"/>
      <c r="O20" s="149"/>
      <c r="P20" s="149"/>
      <c r="Q20" s="149"/>
      <c r="R20" s="150"/>
      <c r="S20" s="77">
        <f t="shared" si="6"/>
        <v>11</v>
      </c>
    </row>
    <row r="21" spans="1:19" s="27" customFormat="1" x14ac:dyDescent="0.15">
      <c r="A21" s="26" t="s">
        <v>55</v>
      </c>
      <c r="B21" s="131">
        <f t="shared" si="3"/>
        <v>4</v>
      </c>
      <c r="C21" s="149"/>
      <c r="D21" s="149"/>
      <c r="E21" s="107">
        <f t="shared" si="4"/>
        <v>4</v>
      </c>
      <c r="F21" s="76">
        <f t="shared" si="5"/>
        <v>7.5</v>
      </c>
      <c r="G21" s="149"/>
      <c r="H21" s="149"/>
      <c r="I21" s="107">
        <f t="shared" si="0"/>
        <v>7.5</v>
      </c>
      <c r="J21" s="148"/>
      <c r="K21" s="149"/>
      <c r="L21" s="149"/>
      <c r="M21" s="150"/>
      <c r="N21" s="148"/>
      <c r="O21" s="149"/>
      <c r="P21" s="149"/>
      <c r="Q21" s="149"/>
      <c r="R21" s="150"/>
      <c r="S21" s="77">
        <f t="shared" si="6"/>
        <v>11.5</v>
      </c>
    </row>
    <row r="22" spans="1:19" s="27" customFormat="1" x14ac:dyDescent="0.15">
      <c r="A22" s="26" t="s">
        <v>56</v>
      </c>
      <c r="B22" s="131">
        <f t="shared" si="3"/>
        <v>4</v>
      </c>
      <c r="C22" s="149"/>
      <c r="D22" s="149"/>
      <c r="E22" s="107">
        <f t="shared" si="4"/>
        <v>4</v>
      </c>
      <c r="F22" s="76">
        <f t="shared" si="5"/>
        <v>4.5</v>
      </c>
      <c r="G22" s="149"/>
      <c r="H22" s="149"/>
      <c r="I22" s="107">
        <f t="shared" si="0"/>
        <v>4.5</v>
      </c>
      <c r="J22" s="148"/>
      <c r="K22" s="149"/>
      <c r="L22" s="149"/>
      <c r="M22" s="150"/>
      <c r="N22" s="148"/>
      <c r="O22" s="149"/>
      <c r="P22" s="149"/>
      <c r="Q22" s="149"/>
      <c r="R22" s="150"/>
      <c r="S22" s="77">
        <f t="shared" si="6"/>
        <v>8.5</v>
      </c>
    </row>
    <row r="23" spans="1:19" s="27" customFormat="1" x14ac:dyDescent="0.15">
      <c r="A23" s="26" t="s">
        <v>57</v>
      </c>
      <c r="B23" s="131">
        <f t="shared" si="3"/>
        <v>2.5</v>
      </c>
      <c r="C23" s="149"/>
      <c r="D23" s="149"/>
      <c r="E23" s="107">
        <f t="shared" si="4"/>
        <v>2.5</v>
      </c>
      <c r="F23" s="76">
        <f t="shared" si="5"/>
        <v>3.5</v>
      </c>
      <c r="G23" s="149"/>
      <c r="H23" s="149"/>
      <c r="I23" s="107">
        <f t="shared" si="0"/>
        <v>3.5</v>
      </c>
      <c r="J23" s="148"/>
      <c r="K23" s="149"/>
      <c r="L23" s="149"/>
      <c r="M23" s="150"/>
      <c r="N23" s="148"/>
      <c r="O23" s="149"/>
      <c r="P23" s="149"/>
      <c r="Q23" s="149"/>
      <c r="R23" s="150"/>
      <c r="S23" s="77">
        <f t="shared" si="6"/>
        <v>6</v>
      </c>
    </row>
    <row r="24" spans="1:19" s="27" customFormat="1" x14ac:dyDescent="0.15">
      <c r="A24" s="51"/>
      <c r="B24" s="162"/>
      <c r="C24" s="149"/>
      <c r="D24" s="149"/>
      <c r="E24" s="150"/>
      <c r="F24" s="148"/>
      <c r="G24" s="149"/>
      <c r="H24" s="149"/>
      <c r="I24" s="150"/>
      <c r="J24" s="148"/>
      <c r="K24" s="149"/>
      <c r="L24" s="149"/>
      <c r="M24" s="150"/>
      <c r="N24" s="148"/>
      <c r="O24" s="149"/>
      <c r="P24" s="149"/>
      <c r="Q24" s="149"/>
      <c r="R24" s="150"/>
      <c r="S24" s="137"/>
    </row>
    <row r="25" spans="1:19" s="27" customFormat="1" x14ac:dyDescent="0.15">
      <c r="A25" s="26" t="s">
        <v>73</v>
      </c>
      <c r="B25" s="131">
        <f t="shared" ref="B25:S25" si="7">SUM(B8:B11)</f>
        <v>18</v>
      </c>
      <c r="C25" s="106">
        <f t="shared" si="7"/>
        <v>0</v>
      </c>
      <c r="D25" s="106">
        <f t="shared" si="7"/>
        <v>0</v>
      </c>
      <c r="E25" s="107">
        <f t="shared" si="7"/>
        <v>18</v>
      </c>
      <c r="F25" s="76">
        <f t="shared" si="7"/>
        <v>47</v>
      </c>
      <c r="G25" s="106">
        <f t="shared" si="7"/>
        <v>0</v>
      </c>
      <c r="H25" s="106">
        <f t="shared" si="7"/>
        <v>0</v>
      </c>
      <c r="I25" s="107">
        <f t="shared" si="7"/>
        <v>47</v>
      </c>
      <c r="J25" s="76" t="e">
        <f t="shared" si="7"/>
        <v>#REF!</v>
      </c>
      <c r="K25" s="106" t="e">
        <f t="shared" si="7"/>
        <v>#REF!</v>
      </c>
      <c r="L25" s="106" t="e">
        <f t="shared" si="7"/>
        <v>#REF!</v>
      </c>
      <c r="M25" s="107" t="e">
        <f t="shared" si="7"/>
        <v>#REF!</v>
      </c>
      <c r="N25" s="76" t="e">
        <f t="shared" si="7"/>
        <v>#REF!</v>
      </c>
      <c r="O25" s="106" t="e">
        <f t="shared" si="7"/>
        <v>#REF!</v>
      </c>
      <c r="P25" s="106" t="e">
        <f t="shared" si="7"/>
        <v>#REF!</v>
      </c>
      <c r="Q25" s="106" t="e">
        <f t="shared" si="7"/>
        <v>#REF!</v>
      </c>
      <c r="R25" s="107" t="e">
        <f t="shared" si="7"/>
        <v>#REF!</v>
      </c>
      <c r="S25" s="77">
        <f t="shared" si="7"/>
        <v>65</v>
      </c>
    </row>
    <row r="26" spans="1:19" s="27" customFormat="1" x14ac:dyDescent="0.15">
      <c r="A26" s="26" t="s">
        <v>76</v>
      </c>
      <c r="B26" s="131">
        <f t="shared" ref="B26:S26" si="8">SUM(B9:B12)</f>
        <v>19.5</v>
      </c>
      <c r="C26" s="106">
        <f t="shared" si="8"/>
        <v>0</v>
      </c>
      <c r="D26" s="106">
        <f t="shared" si="8"/>
        <v>0</v>
      </c>
      <c r="E26" s="107">
        <f t="shared" si="8"/>
        <v>19.5</v>
      </c>
      <c r="F26" s="76">
        <f t="shared" si="8"/>
        <v>41</v>
      </c>
      <c r="G26" s="106">
        <f t="shared" si="8"/>
        <v>0</v>
      </c>
      <c r="H26" s="106">
        <f t="shared" si="8"/>
        <v>0</v>
      </c>
      <c r="I26" s="107">
        <f t="shared" si="8"/>
        <v>41</v>
      </c>
      <c r="J26" s="76" t="e">
        <f t="shared" si="8"/>
        <v>#REF!</v>
      </c>
      <c r="K26" s="106" t="e">
        <f t="shared" si="8"/>
        <v>#REF!</v>
      </c>
      <c r="L26" s="106" t="e">
        <f t="shared" si="8"/>
        <v>#REF!</v>
      </c>
      <c r="M26" s="107" t="e">
        <f t="shared" si="8"/>
        <v>#REF!</v>
      </c>
      <c r="N26" s="76" t="e">
        <f t="shared" si="8"/>
        <v>#REF!</v>
      </c>
      <c r="O26" s="106" t="e">
        <f t="shared" si="8"/>
        <v>#REF!</v>
      </c>
      <c r="P26" s="106" t="e">
        <f t="shared" si="8"/>
        <v>#REF!</v>
      </c>
      <c r="Q26" s="106" t="e">
        <f t="shared" si="8"/>
        <v>#REF!</v>
      </c>
      <c r="R26" s="107" t="e">
        <f t="shared" si="8"/>
        <v>#REF!</v>
      </c>
      <c r="S26" s="77">
        <f t="shared" si="8"/>
        <v>60.5</v>
      </c>
    </row>
    <row r="27" spans="1:19" s="27" customFormat="1" x14ac:dyDescent="0.15">
      <c r="A27" s="26" t="s">
        <v>77</v>
      </c>
      <c r="B27" s="131">
        <f t="shared" ref="B27:S27" si="9">SUM(B10:B13)</f>
        <v>18.5</v>
      </c>
      <c r="C27" s="106">
        <f t="shared" si="9"/>
        <v>0</v>
      </c>
      <c r="D27" s="106">
        <f t="shared" si="9"/>
        <v>0</v>
      </c>
      <c r="E27" s="107">
        <f t="shared" si="9"/>
        <v>18.5</v>
      </c>
      <c r="F27" s="76">
        <f t="shared" si="9"/>
        <v>35</v>
      </c>
      <c r="G27" s="106">
        <f t="shared" si="9"/>
        <v>0</v>
      </c>
      <c r="H27" s="106">
        <f t="shared" si="9"/>
        <v>0</v>
      </c>
      <c r="I27" s="107">
        <f t="shared" si="9"/>
        <v>35</v>
      </c>
      <c r="J27" s="76" t="e">
        <f t="shared" si="9"/>
        <v>#REF!</v>
      </c>
      <c r="K27" s="106" t="e">
        <f t="shared" si="9"/>
        <v>#REF!</v>
      </c>
      <c r="L27" s="106" t="e">
        <f t="shared" si="9"/>
        <v>#REF!</v>
      </c>
      <c r="M27" s="107" t="e">
        <f t="shared" si="9"/>
        <v>#REF!</v>
      </c>
      <c r="N27" s="76" t="e">
        <f t="shared" si="9"/>
        <v>#REF!</v>
      </c>
      <c r="O27" s="106" t="e">
        <f t="shared" si="9"/>
        <v>#REF!</v>
      </c>
      <c r="P27" s="106" t="e">
        <f t="shared" si="9"/>
        <v>#REF!</v>
      </c>
      <c r="Q27" s="106" t="e">
        <f t="shared" si="9"/>
        <v>#REF!</v>
      </c>
      <c r="R27" s="107" t="e">
        <f t="shared" si="9"/>
        <v>#REF!</v>
      </c>
      <c r="S27" s="77">
        <f t="shared" si="9"/>
        <v>53.5</v>
      </c>
    </row>
    <row r="28" spans="1:19" s="27" customFormat="1" x14ac:dyDescent="0.15">
      <c r="A28" s="26" t="s">
        <v>78</v>
      </c>
      <c r="B28" s="131">
        <f t="shared" ref="B28:S28" si="10">SUM(B11:B14)</f>
        <v>19</v>
      </c>
      <c r="C28" s="106">
        <f t="shared" si="10"/>
        <v>0</v>
      </c>
      <c r="D28" s="106">
        <f t="shared" si="10"/>
        <v>0</v>
      </c>
      <c r="E28" s="107">
        <f t="shared" si="10"/>
        <v>19</v>
      </c>
      <c r="F28" s="76">
        <f t="shared" si="10"/>
        <v>30.5</v>
      </c>
      <c r="G28" s="106">
        <f t="shared" si="10"/>
        <v>0</v>
      </c>
      <c r="H28" s="106">
        <f t="shared" si="10"/>
        <v>0</v>
      </c>
      <c r="I28" s="107">
        <f t="shared" si="10"/>
        <v>30.5</v>
      </c>
      <c r="J28" s="76" t="e">
        <f t="shared" si="10"/>
        <v>#REF!</v>
      </c>
      <c r="K28" s="106" t="e">
        <f t="shared" si="10"/>
        <v>#REF!</v>
      </c>
      <c r="L28" s="106" t="e">
        <f t="shared" si="10"/>
        <v>#REF!</v>
      </c>
      <c r="M28" s="107" t="e">
        <f t="shared" si="10"/>
        <v>#REF!</v>
      </c>
      <c r="N28" s="76" t="e">
        <f t="shared" si="10"/>
        <v>#REF!</v>
      </c>
      <c r="O28" s="106" t="e">
        <f t="shared" si="10"/>
        <v>#REF!</v>
      </c>
      <c r="P28" s="106" t="e">
        <f t="shared" si="10"/>
        <v>#REF!</v>
      </c>
      <c r="Q28" s="106" t="e">
        <f t="shared" si="10"/>
        <v>#REF!</v>
      </c>
      <c r="R28" s="107" t="e">
        <f t="shared" si="10"/>
        <v>#REF!</v>
      </c>
      <c r="S28" s="77">
        <f t="shared" si="10"/>
        <v>49.5</v>
      </c>
    </row>
    <row r="29" spans="1:19" s="27" customFormat="1" ht="14" thickBot="1" x14ac:dyDescent="0.2">
      <c r="A29" s="26" t="s">
        <v>79</v>
      </c>
      <c r="B29" s="131">
        <f t="shared" ref="B29:S29" si="11">SUM(B12:B15)</f>
        <v>13</v>
      </c>
      <c r="C29" s="141">
        <f t="shared" si="11"/>
        <v>0</v>
      </c>
      <c r="D29" s="141">
        <f t="shared" si="11"/>
        <v>0</v>
      </c>
      <c r="E29" s="107">
        <f t="shared" si="11"/>
        <v>13</v>
      </c>
      <c r="F29" s="76">
        <f t="shared" si="11"/>
        <v>27</v>
      </c>
      <c r="G29" s="141">
        <f t="shared" si="11"/>
        <v>0</v>
      </c>
      <c r="H29" s="141">
        <f t="shared" si="11"/>
        <v>0</v>
      </c>
      <c r="I29" s="107">
        <f t="shared" si="11"/>
        <v>27</v>
      </c>
      <c r="J29" s="140" t="e">
        <f t="shared" si="11"/>
        <v>#REF!</v>
      </c>
      <c r="K29" s="141" t="e">
        <f t="shared" si="11"/>
        <v>#REF!</v>
      </c>
      <c r="L29" s="141" t="e">
        <f t="shared" si="11"/>
        <v>#REF!</v>
      </c>
      <c r="M29" s="142" t="e">
        <f t="shared" si="11"/>
        <v>#REF!</v>
      </c>
      <c r="N29" s="140" t="e">
        <f t="shared" si="11"/>
        <v>#REF!</v>
      </c>
      <c r="O29" s="141" t="e">
        <f t="shared" si="11"/>
        <v>#REF!</v>
      </c>
      <c r="P29" s="141" t="e">
        <f t="shared" si="11"/>
        <v>#REF!</v>
      </c>
      <c r="Q29" s="141" t="e">
        <f t="shared" si="11"/>
        <v>#REF!</v>
      </c>
      <c r="R29" s="142" t="e">
        <f t="shared" si="11"/>
        <v>#REF!</v>
      </c>
      <c r="S29" s="77">
        <f t="shared" si="11"/>
        <v>40</v>
      </c>
    </row>
    <row r="30" spans="1:19" s="27" customFormat="1" x14ac:dyDescent="0.15">
      <c r="A30" s="26" t="s">
        <v>80</v>
      </c>
      <c r="B30" s="131">
        <f t="shared" ref="B30:F37" si="12">SUM(B13:B16)</f>
        <v>11</v>
      </c>
      <c r="C30" s="149">
        <f t="shared" si="12"/>
        <v>0</v>
      </c>
      <c r="D30" s="149">
        <f t="shared" si="12"/>
        <v>0</v>
      </c>
      <c r="E30" s="107">
        <f t="shared" si="12"/>
        <v>11</v>
      </c>
      <c r="F30" s="76">
        <f t="shared" si="12"/>
        <v>24</v>
      </c>
      <c r="G30" s="149"/>
      <c r="H30" s="149"/>
      <c r="I30" s="107">
        <f t="shared" ref="I30:I37" si="13">SUM(I13:I16)</f>
        <v>24</v>
      </c>
      <c r="J30" s="148"/>
      <c r="K30" s="149"/>
      <c r="L30" s="149"/>
      <c r="M30" s="150"/>
      <c r="N30" s="148"/>
      <c r="O30" s="149"/>
      <c r="P30" s="149"/>
      <c r="Q30" s="149"/>
      <c r="R30" s="150"/>
      <c r="S30" s="77">
        <f t="shared" ref="S30:S37" si="14">SUM(S13:S16)</f>
        <v>35</v>
      </c>
    </row>
    <row r="31" spans="1:19" s="27" customFormat="1" x14ac:dyDescent="0.15">
      <c r="A31" s="26" t="s">
        <v>81</v>
      </c>
      <c r="B31" s="131">
        <f t="shared" si="12"/>
        <v>13</v>
      </c>
      <c r="C31" s="149">
        <f t="shared" si="12"/>
        <v>0</v>
      </c>
      <c r="D31" s="149">
        <f t="shared" si="12"/>
        <v>0</v>
      </c>
      <c r="E31" s="107">
        <f t="shared" si="12"/>
        <v>13</v>
      </c>
      <c r="F31" s="76">
        <f t="shared" si="12"/>
        <v>27</v>
      </c>
      <c r="G31" s="149"/>
      <c r="H31" s="149"/>
      <c r="I31" s="107">
        <f t="shared" si="13"/>
        <v>27</v>
      </c>
      <c r="J31" s="148"/>
      <c r="K31" s="149"/>
      <c r="L31" s="149"/>
      <c r="M31" s="150"/>
      <c r="N31" s="148"/>
      <c r="O31" s="149"/>
      <c r="P31" s="149"/>
      <c r="Q31" s="149"/>
      <c r="R31" s="150"/>
      <c r="S31" s="77">
        <f t="shared" si="14"/>
        <v>40</v>
      </c>
    </row>
    <row r="32" spans="1:19" s="27" customFormat="1" x14ac:dyDescent="0.15">
      <c r="A32" s="26" t="s">
        <v>82</v>
      </c>
      <c r="B32" s="131">
        <f t="shared" si="12"/>
        <v>15</v>
      </c>
      <c r="C32" s="149">
        <f t="shared" si="12"/>
        <v>0</v>
      </c>
      <c r="D32" s="149">
        <f t="shared" si="12"/>
        <v>0</v>
      </c>
      <c r="E32" s="107">
        <f t="shared" si="12"/>
        <v>15</v>
      </c>
      <c r="F32" s="76">
        <f t="shared" si="12"/>
        <v>26</v>
      </c>
      <c r="G32" s="149"/>
      <c r="H32" s="149"/>
      <c r="I32" s="107">
        <f t="shared" si="13"/>
        <v>26</v>
      </c>
      <c r="J32" s="148"/>
      <c r="K32" s="149"/>
      <c r="L32" s="149"/>
      <c r="M32" s="150"/>
      <c r="N32" s="148"/>
      <c r="O32" s="149"/>
      <c r="P32" s="149"/>
      <c r="Q32" s="149"/>
      <c r="R32" s="150"/>
      <c r="S32" s="77">
        <f t="shared" si="14"/>
        <v>41</v>
      </c>
    </row>
    <row r="33" spans="1:19" s="27" customFormat="1" x14ac:dyDescent="0.15">
      <c r="A33" s="26" t="s">
        <v>74</v>
      </c>
      <c r="B33" s="131">
        <f t="shared" si="12"/>
        <v>16.5</v>
      </c>
      <c r="C33" s="149">
        <f t="shared" si="12"/>
        <v>0</v>
      </c>
      <c r="D33" s="149">
        <f t="shared" si="12"/>
        <v>0</v>
      </c>
      <c r="E33" s="107">
        <f t="shared" si="12"/>
        <v>16.5</v>
      </c>
      <c r="F33" s="76">
        <f t="shared" si="12"/>
        <v>24.5</v>
      </c>
      <c r="G33" s="149"/>
      <c r="H33" s="149"/>
      <c r="I33" s="107">
        <f t="shared" si="13"/>
        <v>24.5</v>
      </c>
      <c r="J33" s="148"/>
      <c r="K33" s="149"/>
      <c r="L33" s="149"/>
      <c r="M33" s="150"/>
      <c r="N33" s="148"/>
      <c r="O33" s="149"/>
      <c r="P33" s="149"/>
      <c r="Q33" s="149"/>
      <c r="R33" s="150"/>
      <c r="S33" s="77">
        <f t="shared" si="14"/>
        <v>41</v>
      </c>
    </row>
    <row r="34" spans="1:19" s="27" customFormat="1" x14ac:dyDescent="0.15">
      <c r="A34" s="26" t="s">
        <v>83</v>
      </c>
      <c r="B34" s="131">
        <f t="shared" si="12"/>
        <v>15.5</v>
      </c>
      <c r="C34" s="149">
        <f t="shared" si="12"/>
        <v>0</v>
      </c>
      <c r="D34" s="149">
        <f t="shared" si="12"/>
        <v>0</v>
      </c>
      <c r="E34" s="107">
        <f t="shared" si="12"/>
        <v>15.5</v>
      </c>
      <c r="F34" s="76">
        <f t="shared" si="12"/>
        <v>28</v>
      </c>
      <c r="G34" s="149"/>
      <c r="H34" s="149"/>
      <c r="I34" s="107">
        <f t="shared" si="13"/>
        <v>28</v>
      </c>
      <c r="J34" s="148"/>
      <c r="K34" s="149"/>
      <c r="L34" s="149"/>
      <c r="M34" s="150"/>
      <c r="N34" s="148"/>
      <c r="O34" s="149"/>
      <c r="P34" s="149"/>
      <c r="Q34" s="149"/>
      <c r="R34" s="150"/>
      <c r="S34" s="77">
        <f t="shared" si="14"/>
        <v>43.5</v>
      </c>
    </row>
    <row r="35" spans="1:19" s="27" customFormat="1" x14ac:dyDescent="0.15">
      <c r="A35" s="26" t="s">
        <v>84</v>
      </c>
      <c r="B35" s="131">
        <f t="shared" si="12"/>
        <v>14</v>
      </c>
      <c r="C35" s="149">
        <f t="shared" si="12"/>
        <v>0</v>
      </c>
      <c r="D35" s="149">
        <f t="shared" si="12"/>
        <v>0</v>
      </c>
      <c r="E35" s="107">
        <f t="shared" si="12"/>
        <v>14</v>
      </c>
      <c r="F35" s="76">
        <f t="shared" si="12"/>
        <v>25.5</v>
      </c>
      <c r="G35" s="149"/>
      <c r="H35" s="149"/>
      <c r="I35" s="107">
        <f t="shared" si="13"/>
        <v>25.5</v>
      </c>
      <c r="J35" s="148"/>
      <c r="K35" s="149"/>
      <c r="L35" s="149"/>
      <c r="M35" s="150"/>
      <c r="N35" s="148"/>
      <c r="O35" s="149"/>
      <c r="P35" s="149"/>
      <c r="Q35" s="149"/>
      <c r="R35" s="150"/>
      <c r="S35" s="77">
        <f t="shared" si="14"/>
        <v>39.5</v>
      </c>
    </row>
    <row r="36" spans="1:19" s="27" customFormat="1" x14ac:dyDescent="0.15">
      <c r="A36" s="26" t="s">
        <v>85</v>
      </c>
      <c r="B36" s="131">
        <f t="shared" si="12"/>
        <v>14</v>
      </c>
      <c r="C36" s="149">
        <f t="shared" si="12"/>
        <v>0</v>
      </c>
      <c r="D36" s="149">
        <f t="shared" si="12"/>
        <v>0</v>
      </c>
      <c r="E36" s="107">
        <f t="shared" si="12"/>
        <v>14</v>
      </c>
      <c r="F36" s="76">
        <f t="shared" si="12"/>
        <v>26</v>
      </c>
      <c r="G36" s="149"/>
      <c r="H36" s="149"/>
      <c r="I36" s="107">
        <f t="shared" si="13"/>
        <v>26</v>
      </c>
      <c r="J36" s="148"/>
      <c r="K36" s="149"/>
      <c r="L36" s="149"/>
      <c r="M36" s="150"/>
      <c r="N36" s="148"/>
      <c r="O36" s="149"/>
      <c r="P36" s="149"/>
      <c r="Q36" s="149"/>
      <c r="R36" s="150"/>
      <c r="S36" s="77">
        <f t="shared" si="14"/>
        <v>40</v>
      </c>
    </row>
    <row r="37" spans="1:19" s="27" customFormat="1" ht="14" thickBot="1" x14ac:dyDescent="0.2">
      <c r="A37" s="26" t="s">
        <v>75</v>
      </c>
      <c r="B37" s="131">
        <f t="shared" si="12"/>
        <v>12.5</v>
      </c>
      <c r="C37" s="149">
        <f t="shared" si="12"/>
        <v>0</v>
      </c>
      <c r="D37" s="149">
        <f t="shared" si="12"/>
        <v>0</v>
      </c>
      <c r="E37" s="107">
        <f t="shared" si="12"/>
        <v>12.5</v>
      </c>
      <c r="F37" s="76">
        <f t="shared" si="12"/>
        <v>24.5</v>
      </c>
      <c r="G37" s="149"/>
      <c r="H37" s="149"/>
      <c r="I37" s="107">
        <f t="shared" si="13"/>
        <v>24.5</v>
      </c>
      <c r="J37" s="148"/>
      <c r="K37" s="149"/>
      <c r="L37" s="149"/>
      <c r="M37" s="150"/>
      <c r="N37" s="148"/>
      <c r="O37" s="149"/>
      <c r="P37" s="149"/>
      <c r="Q37" s="149"/>
      <c r="R37" s="150"/>
      <c r="S37" s="77">
        <f t="shared" si="14"/>
        <v>37</v>
      </c>
    </row>
    <row r="38" spans="1:19" x14ac:dyDescent="0.15">
      <c r="A38" s="52"/>
      <c r="B38" s="86"/>
      <c r="C38" s="87"/>
      <c r="D38" s="87"/>
      <c r="E38" s="88"/>
      <c r="F38" s="86"/>
      <c r="G38" s="87"/>
      <c r="H38" s="87"/>
      <c r="I38" s="88"/>
      <c r="J38" s="86"/>
      <c r="K38" s="87"/>
      <c r="L38" s="87"/>
      <c r="M38" s="88"/>
      <c r="N38" s="86"/>
      <c r="O38" s="87"/>
      <c r="P38" s="87"/>
      <c r="Q38" s="87"/>
      <c r="R38" s="88"/>
      <c r="S38" s="135"/>
    </row>
    <row r="39" spans="1:19" x14ac:dyDescent="0.15">
      <c r="A39" s="51" t="s">
        <v>88</v>
      </c>
      <c r="B39" s="89">
        <f>SUM(B8:B23)</f>
        <v>60</v>
      </c>
      <c r="C39" s="89"/>
      <c r="D39" s="89"/>
      <c r="E39" s="89">
        <f>SUM(E8:E23)</f>
        <v>60</v>
      </c>
      <c r="F39" s="89">
        <f>SUM(F8:F23)</f>
        <v>123</v>
      </c>
      <c r="G39" s="89"/>
      <c r="H39" s="89"/>
      <c r="I39" s="89">
        <f t="shared" ref="I39:S39" si="15">SUM(I8:I23)</f>
        <v>123</v>
      </c>
      <c r="J39" s="89" t="e">
        <f t="shared" si="15"/>
        <v>#REF!</v>
      </c>
      <c r="K39" s="89" t="e">
        <f t="shared" si="15"/>
        <v>#REF!</v>
      </c>
      <c r="L39" s="89" t="e">
        <f t="shared" si="15"/>
        <v>#REF!</v>
      </c>
      <c r="M39" s="89" t="e">
        <f t="shared" si="15"/>
        <v>#REF!</v>
      </c>
      <c r="N39" s="89" t="e">
        <f t="shared" si="15"/>
        <v>#REF!</v>
      </c>
      <c r="O39" s="89" t="e">
        <f t="shared" si="15"/>
        <v>#REF!</v>
      </c>
      <c r="P39" s="89" t="e">
        <f t="shared" si="15"/>
        <v>#REF!</v>
      </c>
      <c r="Q39" s="89" t="e">
        <f t="shared" si="15"/>
        <v>#REF!</v>
      </c>
      <c r="R39" s="89" t="e">
        <f t="shared" si="15"/>
        <v>#REF!</v>
      </c>
      <c r="S39" s="133">
        <f t="shared" si="15"/>
        <v>183</v>
      </c>
    </row>
    <row r="40" spans="1:19" x14ac:dyDescent="0.15">
      <c r="A40" s="51" t="s">
        <v>10</v>
      </c>
      <c r="B40" s="89">
        <f t="shared" ref="B40:S40" si="16">MAX(B25:B37)</f>
        <v>19.5</v>
      </c>
      <c r="C40" s="89">
        <f t="shared" si="16"/>
        <v>0</v>
      </c>
      <c r="D40" s="89">
        <f t="shared" si="16"/>
        <v>0</v>
      </c>
      <c r="E40" s="89">
        <f t="shared" si="16"/>
        <v>19.5</v>
      </c>
      <c r="F40" s="89">
        <f t="shared" si="16"/>
        <v>47</v>
      </c>
      <c r="G40" s="89">
        <f t="shared" si="16"/>
        <v>0</v>
      </c>
      <c r="H40" s="89">
        <f t="shared" si="16"/>
        <v>0</v>
      </c>
      <c r="I40" s="89">
        <f t="shared" si="16"/>
        <v>47</v>
      </c>
      <c r="J40" s="89" t="e">
        <f t="shared" si="16"/>
        <v>#REF!</v>
      </c>
      <c r="K40" s="89" t="e">
        <f t="shared" si="16"/>
        <v>#REF!</v>
      </c>
      <c r="L40" s="89" t="e">
        <f t="shared" si="16"/>
        <v>#REF!</v>
      </c>
      <c r="M40" s="89" t="e">
        <f t="shared" si="16"/>
        <v>#REF!</v>
      </c>
      <c r="N40" s="89" t="e">
        <f t="shared" si="16"/>
        <v>#REF!</v>
      </c>
      <c r="O40" s="89" t="e">
        <f t="shared" si="16"/>
        <v>#REF!</v>
      </c>
      <c r="P40" s="89" t="e">
        <f t="shared" si="16"/>
        <v>#REF!</v>
      </c>
      <c r="Q40" s="89" t="e">
        <f t="shared" si="16"/>
        <v>#REF!</v>
      </c>
      <c r="R40" s="89" t="e">
        <f t="shared" si="16"/>
        <v>#REF!</v>
      </c>
      <c r="S40" s="133">
        <f t="shared" si="16"/>
        <v>65</v>
      </c>
    </row>
    <row r="41" spans="1:19" x14ac:dyDescent="0.15">
      <c r="A41" s="51" t="s">
        <v>11</v>
      </c>
      <c r="B41" s="89">
        <f t="shared" ref="B41:S41" si="17">SUM(B8:B23)/4</f>
        <v>15</v>
      </c>
      <c r="C41" s="89">
        <f t="shared" si="17"/>
        <v>0</v>
      </c>
      <c r="D41" s="89">
        <f t="shared" si="17"/>
        <v>0</v>
      </c>
      <c r="E41" s="89">
        <f t="shared" si="17"/>
        <v>15</v>
      </c>
      <c r="F41" s="89">
        <f t="shared" si="17"/>
        <v>30.75</v>
      </c>
      <c r="G41" s="89">
        <f t="shared" si="17"/>
        <v>0</v>
      </c>
      <c r="H41" s="89">
        <f t="shared" si="17"/>
        <v>0</v>
      </c>
      <c r="I41" s="89">
        <f t="shared" si="17"/>
        <v>30.75</v>
      </c>
      <c r="J41" s="89" t="e">
        <f t="shared" si="17"/>
        <v>#REF!</v>
      </c>
      <c r="K41" s="89" t="e">
        <f t="shared" si="17"/>
        <v>#REF!</v>
      </c>
      <c r="L41" s="89" t="e">
        <f t="shared" si="17"/>
        <v>#REF!</v>
      </c>
      <c r="M41" s="89" t="e">
        <f t="shared" si="17"/>
        <v>#REF!</v>
      </c>
      <c r="N41" s="89" t="e">
        <f t="shared" si="17"/>
        <v>#REF!</v>
      </c>
      <c r="O41" s="89" t="e">
        <f t="shared" si="17"/>
        <v>#REF!</v>
      </c>
      <c r="P41" s="89" t="e">
        <f t="shared" si="17"/>
        <v>#REF!</v>
      </c>
      <c r="Q41" s="89" t="e">
        <f t="shared" si="17"/>
        <v>#REF!</v>
      </c>
      <c r="R41" s="89" t="e">
        <f t="shared" si="17"/>
        <v>#REF!</v>
      </c>
      <c r="S41" s="133">
        <f t="shared" si="17"/>
        <v>45.75</v>
      </c>
    </row>
    <row r="42" spans="1:19" ht="14" thickBot="1" x14ac:dyDescent="0.2">
      <c r="A42" s="53"/>
      <c r="B42" s="92"/>
      <c r="C42" s="93"/>
      <c r="D42" s="93"/>
      <c r="E42" s="94"/>
      <c r="F42" s="92"/>
      <c r="G42" s="93"/>
      <c r="H42" s="93"/>
      <c r="I42" s="94"/>
      <c r="J42" s="92"/>
      <c r="K42" s="93"/>
      <c r="L42" s="93"/>
      <c r="M42" s="94"/>
      <c r="N42" s="92"/>
      <c r="O42" s="93"/>
      <c r="P42" s="93"/>
      <c r="Q42" s="93"/>
      <c r="R42" s="94"/>
      <c r="S42" s="95"/>
    </row>
    <row r="43" spans="1:19" x14ac:dyDescent="0.15">
      <c r="A43" s="54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96"/>
    </row>
    <row r="44" spans="1:19" ht="14" thickBot="1" x14ac:dyDescent="0.2">
      <c r="A44" s="28"/>
      <c r="B44" s="97" t="s">
        <v>99</v>
      </c>
      <c r="C44" s="96"/>
      <c r="D44" s="98"/>
      <c r="E44" s="96"/>
      <c r="F44" s="96"/>
      <c r="G44" s="96"/>
      <c r="H44" s="97" t="str">
        <f>cycle!B5</f>
        <v>Sunny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</row>
    <row r="45" spans="1:19" x14ac:dyDescent="0.15">
      <c r="A45" s="39"/>
      <c r="B45" s="135" t="s">
        <v>3</v>
      </c>
      <c r="C45" s="103"/>
      <c r="D45" s="103"/>
      <c r="E45" s="104"/>
      <c r="F45" s="102" t="s">
        <v>5</v>
      </c>
      <c r="G45" s="103"/>
      <c r="H45" s="103"/>
      <c r="I45" s="104"/>
      <c r="J45" s="102" t="s">
        <v>4</v>
      </c>
      <c r="K45" s="103"/>
      <c r="L45" s="103"/>
      <c r="M45" s="104"/>
      <c r="N45" s="102" t="s">
        <v>5</v>
      </c>
      <c r="O45" s="103"/>
      <c r="P45" s="103"/>
      <c r="Q45" s="103"/>
      <c r="R45" s="104"/>
      <c r="S45" s="135" t="s">
        <v>35</v>
      </c>
    </row>
    <row r="46" spans="1:19" s="27" customFormat="1" ht="14" thickBot="1" x14ac:dyDescent="0.2">
      <c r="A46" s="42"/>
      <c r="B46" s="181" t="str">
        <f>B5</f>
        <v>Lyall Pde</v>
      </c>
      <c r="C46" s="109"/>
      <c r="D46" s="110"/>
      <c r="E46" s="111"/>
      <c r="F46" s="109"/>
      <c r="G46" s="85"/>
      <c r="H46" s="110"/>
      <c r="I46" s="111"/>
      <c r="J46" s="108"/>
      <c r="K46" s="109" t="str">
        <f>K5</f>
        <v>Hutt (S)</v>
      </c>
      <c r="L46" s="110"/>
      <c r="M46" s="111"/>
      <c r="N46" s="108"/>
      <c r="O46" s="109" t="str">
        <f>O5</f>
        <v>Off Ramp</v>
      </c>
      <c r="P46" s="109"/>
      <c r="Q46" s="110"/>
      <c r="R46" s="111"/>
      <c r="S46" s="167"/>
    </row>
    <row r="47" spans="1:19" s="48" customFormat="1" ht="11.25" customHeight="1" x14ac:dyDescent="0.15">
      <c r="A47" s="45"/>
      <c r="B47" s="138" t="s">
        <v>7</v>
      </c>
      <c r="C47" s="173" t="s">
        <v>24</v>
      </c>
      <c r="D47" s="117" t="s">
        <v>25</v>
      </c>
      <c r="E47" s="182" t="s">
        <v>9</v>
      </c>
      <c r="F47" s="138" t="s">
        <v>7</v>
      </c>
      <c r="G47" s="173" t="s">
        <v>23</v>
      </c>
      <c r="H47" s="117" t="s">
        <v>25</v>
      </c>
      <c r="I47" s="118" t="s">
        <v>9</v>
      </c>
      <c r="J47" s="116" t="s">
        <v>23</v>
      </c>
      <c r="K47" s="117" t="s">
        <v>23</v>
      </c>
      <c r="L47" s="117" t="s">
        <v>24</v>
      </c>
      <c r="M47" s="118" t="s">
        <v>9</v>
      </c>
      <c r="N47" s="116" t="s">
        <v>23</v>
      </c>
      <c r="O47" s="117" t="s">
        <v>24</v>
      </c>
      <c r="P47" s="117" t="s">
        <v>25</v>
      </c>
      <c r="Q47" s="117" t="s">
        <v>25</v>
      </c>
      <c r="R47" s="182" t="s">
        <v>9</v>
      </c>
      <c r="S47" s="138"/>
    </row>
    <row r="48" spans="1:19" s="48" customFormat="1" ht="11.25" customHeight="1" x14ac:dyDescent="0.15">
      <c r="A48" s="45"/>
      <c r="B48" s="171"/>
      <c r="C48" s="174"/>
      <c r="D48" s="170"/>
      <c r="E48" s="183"/>
      <c r="F48" s="171"/>
      <c r="G48" s="174"/>
      <c r="H48" s="170"/>
      <c r="I48" s="169"/>
      <c r="J48" s="168"/>
      <c r="K48" s="170"/>
      <c r="L48" s="170"/>
      <c r="M48" s="169"/>
      <c r="N48" s="168"/>
      <c r="O48" s="170"/>
      <c r="P48" s="170"/>
      <c r="Q48" s="170"/>
      <c r="R48" s="183"/>
      <c r="S48" s="171"/>
    </row>
    <row r="49" spans="1:19" s="27" customFormat="1" x14ac:dyDescent="0.15">
      <c r="A49" s="26" t="s">
        <v>58</v>
      </c>
      <c r="B49" s="211">
        <v>4</v>
      </c>
      <c r="C49" s="212"/>
      <c r="D49" s="213"/>
      <c r="E49" s="130"/>
      <c r="F49" s="211">
        <v>27</v>
      </c>
      <c r="G49" s="175" t="s">
        <v>27</v>
      </c>
      <c r="H49" s="121" t="s">
        <v>28</v>
      </c>
      <c r="I49" s="106">
        <f t="shared" ref="I49:I64" si="18">SUM(F49:H49)</f>
        <v>27</v>
      </c>
      <c r="J49" s="121" t="s">
        <v>29</v>
      </c>
      <c r="K49" s="121" t="s">
        <v>26</v>
      </c>
      <c r="L49" s="121" t="s">
        <v>27</v>
      </c>
      <c r="M49" s="121"/>
      <c r="N49" s="121" t="s">
        <v>28</v>
      </c>
      <c r="O49" s="121" t="s">
        <v>29</v>
      </c>
      <c r="P49" s="121" t="s">
        <v>26</v>
      </c>
      <c r="Q49" s="121" t="s">
        <v>27</v>
      </c>
      <c r="R49" s="185"/>
      <c r="S49" s="77">
        <f>B49+F49</f>
        <v>31</v>
      </c>
    </row>
    <row r="50" spans="1:19" s="27" customFormat="1" x14ac:dyDescent="0.15">
      <c r="A50" s="26" t="s">
        <v>43</v>
      </c>
      <c r="B50" s="211">
        <v>3</v>
      </c>
      <c r="C50" s="131"/>
      <c r="D50" s="106"/>
      <c r="E50" s="130"/>
      <c r="F50" s="211">
        <v>16</v>
      </c>
      <c r="G50" s="131"/>
      <c r="H50" s="106"/>
      <c r="I50" s="106">
        <f t="shared" si="18"/>
        <v>16</v>
      </c>
      <c r="J50" s="106"/>
      <c r="K50" s="106"/>
      <c r="L50" s="106"/>
      <c r="M50" s="106">
        <f t="shared" ref="M50:M64" si="19">SUM(J50:L50)</f>
        <v>0</v>
      </c>
      <c r="N50" s="106"/>
      <c r="O50" s="106"/>
      <c r="P50" s="106"/>
      <c r="Q50" s="106"/>
      <c r="R50" s="130">
        <f t="shared" ref="R50:R60" si="20">SUM(N50:Q50)</f>
        <v>0</v>
      </c>
      <c r="S50" s="77">
        <f t="shared" ref="S50:S64" si="21">B50+F50</f>
        <v>19</v>
      </c>
    </row>
    <row r="51" spans="1:19" s="27" customFormat="1" x14ac:dyDescent="0.15">
      <c r="A51" s="26" t="s">
        <v>44</v>
      </c>
      <c r="B51" s="211">
        <v>3</v>
      </c>
      <c r="C51" s="131"/>
      <c r="D51" s="106"/>
      <c r="E51" s="130"/>
      <c r="F51" s="211">
        <v>14</v>
      </c>
      <c r="G51" s="131"/>
      <c r="H51" s="106"/>
      <c r="I51" s="106">
        <f t="shared" si="18"/>
        <v>14</v>
      </c>
      <c r="J51" s="106"/>
      <c r="K51" s="106"/>
      <c r="L51" s="106"/>
      <c r="M51" s="106">
        <f t="shared" si="19"/>
        <v>0</v>
      </c>
      <c r="N51" s="106"/>
      <c r="O51" s="106"/>
      <c r="P51" s="106"/>
      <c r="Q51" s="106"/>
      <c r="R51" s="130">
        <f t="shared" si="20"/>
        <v>0</v>
      </c>
      <c r="S51" s="77">
        <f t="shared" si="21"/>
        <v>17</v>
      </c>
    </row>
    <row r="52" spans="1:19" s="27" customFormat="1" x14ac:dyDescent="0.15">
      <c r="A52" s="26" t="s">
        <v>45</v>
      </c>
      <c r="B52" s="211">
        <v>10</v>
      </c>
      <c r="C52" s="131"/>
      <c r="D52" s="106"/>
      <c r="E52" s="130"/>
      <c r="F52" s="211">
        <v>17</v>
      </c>
      <c r="G52" s="131"/>
      <c r="H52" s="106"/>
      <c r="I52" s="106">
        <f t="shared" si="18"/>
        <v>17</v>
      </c>
      <c r="J52" s="106"/>
      <c r="K52" s="106"/>
      <c r="L52" s="106"/>
      <c r="M52" s="106">
        <f t="shared" si="19"/>
        <v>0</v>
      </c>
      <c r="N52" s="106"/>
      <c r="O52" s="106"/>
      <c r="P52" s="106"/>
      <c r="Q52" s="106"/>
      <c r="R52" s="130">
        <f t="shared" si="20"/>
        <v>0</v>
      </c>
      <c r="S52" s="77">
        <f t="shared" si="21"/>
        <v>27</v>
      </c>
    </row>
    <row r="53" spans="1:19" s="27" customFormat="1" x14ac:dyDescent="0.15">
      <c r="A53" s="26" t="s">
        <v>46</v>
      </c>
      <c r="B53" s="211">
        <v>8</v>
      </c>
      <c r="C53" s="131"/>
      <c r="D53" s="106"/>
      <c r="E53" s="130"/>
      <c r="F53" s="211">
        <v>6</v>
      </c>
      <c r="G53" s="131"/>
      <c r="H53" s="106"/>
      <c r="I53" s="106">
        <f t="shared" si="18"/>
        <v>6</v>
      </c>
      <c r="J53" s="106"/>
      <c r="K53" s="106"/>
      <c r="L53" s="106"/>
      <c r="M53" s="106">
        <f t="shared" si="19"/>
        <v>0</v>
      </c>
      <c r="N53" s="106"/>
      <c r="O53" s="106"/>
      <c r="P53" s="106"/>
      <c r="Q53" s="106"/>
      <c r="R53" s="130">
        <f t="shared" si="20"/>
        <v>0</v>
      </c>
      <c r="S53" s="77">
        <f t="shared" si="21"/>
        <v>14</v>
      </c>
    </row>
    <row r="54" spans="1:19" s="27" customFormat="1" x14ac:dyDescent="0.15">
      <c r="A54" s="26" t="s">
        <v>47</v>
      </c>
      <c r="B54" s="211">
        <v>2</v>
      </c>
      <c r="C54" s="131"/>
      <c r="D54" s="106"/>
      <c r="E54" s="130"/>
      <c r="F54" s="211">
        <v>8</v>
      </c>
      <c r="G54" s="131"/>
      <c r="H54" s="106"/>
      <c r="I54" s="106">
        <f t="shared" si="18"/>
        <v>8</v>
      </c>
      <c r="J54" s="106"/>
      <c r="K54" s="106"/>
      <c r="L54" s="106"/>
      <c r="M54" s="106">
        <f t="shared" si="19"/>
        <v>0</v>
      </c>
      <c r="N54" s="106"/>
      <c r="O54" s="106"/>
      <c r="P54" s="106"/>
      <c r="Q54" s="106"/>
      <c r="R54" s="130">
        <f t="shared" si="20"/>
        <v>0</v>
      </c>
      <c r="S54" s="77">
        <f t="shared" si="21"/>
        <v>10</v>
      </c>
    </row>
    <row r="55" spans="1:19" s="27" customFormat="1" x14ac:dyDescent="0.15">
      <c r="A55" s="26" t="s">
        <v>48</v>
      </c>
      <c r="B55" s="211">
        <v>1</v>
      </c>
      <c r="C55" s="131"/>
      <c r="D55" s="106"/>
      <c r="E55" s="130"/>
      <c r="F55" s="211">
        <v>8</v>
      </c>
      <c r="G55" s="131"/>
      <c r="H55" s="106"/>
      <c r="I55" s="106">
        <f t="shared" si="18"/>
        <v>8</v>
      </c>
      <c r="J55" s="106"/>
      <c r="K55" s="106"/>
      <c r="L55" s="106"/>
      <c r="M55" s="106"/>
      <c r="N55" s="106"/>
      <c r="O55" s="106"/>
      <c r="P55" s="106"/>
      <c r="Q55" s="106"/>
      <c r="R55" s="130"/>
      <c r="S55" s="77">
        <f t="shared" si="21"/>
        <v>9</v>
      </c>
    </row>
    <row r="56" spans="1:19" s="27" customFormat="1" x14ac:dyDescent="0.15">
      <c r="A56" s="26" t="s">
        <v>49</v>
      </c>
      <c r="B56" s="211">
        <v>3</v>
      </c>
      <c r="C56" s="131"/>
      <c r="D56" s="106"/>
      <c r="E56" s="130"/>
      <c r="F56" s="211">
        <v>11</v>
      </c>
      <c r="G56" s="131"/>
      <c r="H56" s="106"/>
      <c r="I56" s="106">
        <f t="shared" si="18"/>
        <v>11</v>
      </c>
      <c r="J56" s="106"/>
      <c r="K56" s="106"/>
      <c r="L56" s="106"/>
      <c r="M56" s="106"/>
      <c r="N56" s="106"/>
      <c r="O56" s="106"/>
      <c r="P56" s="106"/>
      <c r="Q56" s="106"/>
      <c r="R56" s="130"/>
      <c r="S56" s="77">
        <f t="shared" si="21"/>
        <v>14</v>
      </c>
    </row>
    <row r="57" spans="1:19" s="27" customFormat="1" x14ac:dyDescent="0.15">
      <c r="A57" s="26" t="s">
        <v>50</v>
      </c>
      <c r="B57" s="211">
        <v>1</v>
      </c>
      <c r="C57" s="131"/>
      <c r="D57" s="106"/>
      <c r="E57" s="130"/>
      <c r="F57" s="211">
        <v>6</v>
      </c>
      <c r="G57" s="131"/>
      <c r="H57" s="106"/>
      <c r="I57" s="106">
        <f t="shared" si="18"/>
        <v>6</v>
      </c>
      <c r="J57" s="106"/>
      <c r="K57" s="106"/>
      <c r="L57" s="106"/>
      <c r="M57" s="106"/>
      <c r="N57" s="106"/>
      <c r="O57" s="106"/>
      <c r="P57" s="106"/>
      <c r="Q57" s="106"/>
      <c r="R57" s="130"/>
      <c r="S57" s="77">
        <f t="shared" si="21"/>
        <v>7</v>
      </c>
    </row>
    <row r="58" spans="1:19" s="27" customFormat="1" x14ac:dyDescent="0.15">
      <c r="A58" s="26" t="s">
        <v>51</v>
      </c>
      <c r="B58" s="211">
        <v>7</v>
      </c>
      <c r="C58" s="131"/>
      <c r="D58" s="106"/>
      <c r="E58" s="130"/>
      <c r="F58" s="211">
        <v>9</v>
      </c>
      <c r="G58" s="131"/>
      <c r="H58" s="106"/>
      <c r="I58" s="106">
        <f t="shared" si="18"/>
        <v>9</v>
      </c>
      <c r="J58" s="106"/>
      <c r="K58" s="106"/>
      <c r="L58" s="106"/>
      <c r="M58" s="106"/>
      <c r="N58" s="106"/>
      <c r="O58" s="106"/>
      <c r="P58" s="106"/>
      <c r="Q58" s="106"/>
      <c r="R58" s="130"/>
      <c r="S58" s="77">
        <f t="shared" si="21"/>
        <v>16</v>
      </c>
    </row>
    <row r="59" spans="1:19" s="27" customFormat="1" x14ac:dyDescent="0.15">
      <c r="A59" s="26" t="s">
        <v>52</v>
      </c>
      <c r="B59" s="211">
        <v>4</v>
      </c>
      <c r="C59" s="131"/>
      <c r="D59" s="106"/>
      <c r="E59" s="130"/>
      <c r="F59" s="211">
        <v>4</v>
      </c>
      <c r="G59" s="131"/>
      <c r="H59" s="106"/>
      <c r="I59" s="106">
        <f t="shared" si="18"/>
        <v>4</v>
      </c>
      <c r="J59" s="106"/>
      <c r="K59" s="106"/>
      <c r="L59" s="106"/>
      <c r="M59" s="106"/>
      <c r="N59" s="106"/>
      <c r="O59" s="106"/>
      <c r="P59" s="106"/>
      <c r="Q59" s="106"/>
      <c r="R59" s="130"/>
      <c r="S59" s="77">
        <f t="shared" si="21"/>
        <v>8</v>
      </c>
    </row>
    <row r="60" spans="1:19" s="27" customFormat="1" x14ac:dyDescent="0.15">
      <c r="A60" s="26" t="s">
        <v>53</v>
      </c>
      <c r="B60" s="211">
        <v>1</v>
      </c>
      <c r="C60" s="131"/>
      <c r="D60" s="106"/>
      <c r="E60" s="130"/>
      <c r="F60" s="211">
        <v>3</v>
      </c>
      <c r="G60" s="131"/>
      <c r="H60" s="106"/>
      <c r="I60" s="106">
        <f t="shared" si="18"/>
        <v>3</v>
      </c>
      <c r="J60" s="106"/>
      <c r="K60" s="106"/>
      <c r="L60" s="106"/>
      <c r="M60" s="106">
        <f t="shared" si="19"/>
        <v>0</v>
      </c>
      <c r="N60" s="106"/>
      <c r="O60" s="106"/>
      <c r="P60" s="106"/>
      <c r="Q60" s="106"/>
      <c r="R60" s="130">
        <f t="shared" si="20"/>
        <v>0</v>
      </c>
      <c r="S60" s="77">
        <f t="shared" si="21"/>
        <v>4</v>
      </c>
    </row>
    <row r="61" spans="1:19" s="27" customFormat="1" x14ac:dyDescent="0.15">
      <c r="A61" s="26" t="s">
        <v>54</v>
      </c>
      <c r="B61" s="211">
        <v>0</v>
      </c>
      <c r="C61" s="131"/>
      <c r="D61" s="106"/>
      <c r="E61" s="130"/>
      <c r="F61" s="211">
        <v>12</v>
      </c>
      <c r="G61" s="131"/>
      <c r="H61" s="106"/>
      <c r="I61" s="106">
        <f t="shared" si="18"/>
        <v>12</v>
      </c>
      <c r="J61" s="106"/>
      <c r="K61" s="106"/>
      <c r="L61" s="106"/>
      <c r="M61" s="106"/>
      <c r="N61" s="106"/>
      <c r="O61" s="106"/>
      <c r="P61" s="106"/>
      <c r="Q61" s="106"/>
      <c r="R61" s="130"/>
      <c r="S61" s="77">
        <f t="shared" si="21"/>
        <v>12</v>
      </c>
    </row>
    <row r="62" spans="1:19" s="27" customFormat="1" x14ac:dyDescent="0.15">
      <c r="A62" s="26" t="s">
        <v>55</v>
      </c>
      <c r="B62" s="211">
        <v>7</v>
      </c>
      <c r="C62" s="131"/>
      <c r="D62" s="106"/>
      <c r="E62" s="130"/>
      <c r="F62" s="211">
        <v>8</v>
      </c>
      <c r="G62" s="131"/>
      <c r="H62" s="106"/>
      <c r="I62" s="106">
        <f t="shared" si="18"/>
        <v>8</v>
      </c>
      <c r="J62" s="106"/>
      <c r="K62" s="106"/>
      <c r="L62" s="106"/>
      <c r="M62" s="106"/>
      <c r="N62" s="106"/>
      <c r="O62" s="106"/>
      <c r="P62" s="106"/>
      <c r="Q62" s="106"/>
      <c r="R62" s="130"/>
      <c r="S62" s="77">
        <f t="shared" si="21"/>
        <v>15</v>
      </c>
    </row>
    <row r="63" spans="1:19" s="27" customFormat="1" x14ac:dyDescent="0.15">
      <c r="A63" s="26" t="s">
        <v>56</v>
      </c>
      <c r="B63" s="211">
        <v>5</v>
      </c>
      <c r="C63" s="131"/>
      <c r="D63" s="106"/>
      <c r="E63" s="130"/>
      <c r="F63" s="211">
        <v>7</v>
      </c>
      <c r="G63" s="131"/>
      <c r="H63" s="106"/>
      <c r="I63" s="106">
        <f t="shared" si="18"/>
        <v>7</v>
      </c>
      <c r="J63" s="106"/>
      <c r="K63" s="106"/>
      <c r="L63" s="106"/>
      <c r="M63" s="106"/>
      <c r="N63" s="106"/>
      <c r="O63" s="106"/>
      <c r="P63" s="106"/>
      <c r="Q63" s="106"/>
      <c r="R63" s="130"/>
      <c r="S63" s="77">
        <f t="shared" si="21"/>
        <v>12</v>
      </c>
    </row>
    <row r="64" spans="1:19" s="27" customFormat="1" x14ac:dyDescent="0.15">
      <c r="A64" s="26" t="s">
        <v>57</v>
      </c>
      <c r="B64" s="211">
        <v>2</v>
      </c>
      <c r="C64" s="131"/>
      <c r="D64" s="106"/>
      <c r="E64" s="130"/>
      <c r="F64" s="211">
        <v>2</v>
      </c>
      <c r="G64" s="131"/>
      <c r="H64" s="106"/>
      <c r="I64" s="106">
        <f t="shared" si="18"/>
        <v>2</v>
      </c>
      <c r="J64" s="106"/>
      <c r="K64" s="106"/>
      <c r="L64" s="106"/>
      <c r="M64" s="106">
        <f t="shared" si="19"/>
        <v>0</v>
      </c>
      <c r="N64" s="106"/>
      <c r="O64" s="106"/>
      <c r="P64" s="106"/>
      <c r="Q64" s="106"/>
      <c r="R64" s="130">
        <f>SUM(N64:Q64)</f>
        <v>0</v>
      </c>
      <c r="S64" s="77">
        <f t="shared" si="21"/>
        <v>4</v>
      </c>
    </row>
    <row r="65" spans="1:19" s="27" customFormat="1" x14ac:dyDescent="0.15">
      <c r="A65" s="26"/>
      <c r="B65" s="77"/>
      <c r="C65" s="131"/>
      <c r="D65" s="106"/>
      <c r="E65" s="130"/>
      <c r="F65" s="77"/>
      <c r="G65" s="131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30"/>
      <c r="S65" s="77"/>
    </row>
    <row r="66" spans="1:19" s="27" customFormat="1" x14ac:dyDescent="0.15">
      <c r="A66" s="26" t="s">
        <v>73</v>
      </c>
      <c r="B66" s="77">
        <f>SUM(B49:E52)</f>
        <v>20</v>
      </c>
      <c r="C66" s="77">
        <f t="shared" ref="C66:S66" si="22">SUM(C49:F52)</f>
        <v>74</v>
      </c>
      <c r="D66" s="77">
        <f t="shared" si="22"/>
        <v>74</v>
      </c>
      <c r="E66" s="77">
        <f t="shared" si="22"/>
        <v>74</v>
      </c>
      <c r="F66" s="77">
        <f t="shared" si="22"/>
        <v>148</v>
      </c>
      <c r="G66" s="77">
        <f t="shared" si="22"/>
        <v>74</v>
      </c>
      <c r="H66" s="77">
        <f t="shared" si="22"/>
        <v>74</v>
      </c>
      <c r="I66" s="77">
        <f t="shared" si="22"/>
        <v>74</v>
      </c>
      <c r="J66" s="77">
        <f t="shared" si="22"/>
        <v>0</v>
      </c>
      <c r="K66" s="77">
        <f t="shared" si="22"/>
        <v>0</v>
      </c>
      <c r="L66" s="77">
        <f t="shared" si="22"/>
        <v>0</v>
      </c>
      <c r="M66" s="77">
        <f t="shared" si="22"/>
        <v>0</v>
      </c>
      <c r="N66" s="77">
        <f t="shared" si="22"/>
        <v>0</v>
      </c>
      <c r="O66" s="77">
        <f t="shared" si="22"/>
        <v>0</v>
      </c>
      <c r="P66" s="77">
        <f t="shared" si="22"/>
        <v>94</v>
      </c>
      <c r="Q66" s="77">
        <f t="shared" si="22"/>
        <v>94</v>
      </c>
      <c r="R66" s="77">
        <f t="shared" si="22"/>
        <v>94</v>
      </c>
      <c r="S66" s="77">
        <f t="shared" si="22"/>
        <v>94</v>
      </c>
    </row>
    <row r="67" spans="1:19" s="27" customFormat="1" x14ac:dyDescent="0.15">
      <c r="A67" s="26" t="s">
        <v>76</v>
      </c>
      <c r="B67" s="77">
        <f t="shared" ref="B67:B78" si="23">SUM(B50:B53)</f>
        <v>24</v>
      </c>
      <c r="C67" s="131"/>
      <c r="D67" s="106"/>
      <c r="E67" s="130">
        <f t="shared" ref="E67:F78" si="24">SUM(E50:E53)</f>
        <v>0</v>
      </c>
      <c r="F67" s="77">
        <f t="shared" si="24"/>
        <v>53</v>
      </c>
      <c r="G67" s="131"/>
      <c r="H67" s="106"/>
      <c r="I67" s="106">
        <f t="shared" ref="I67:S67" si="25">SUM(I50:I53)</f>
        <v>53</v>
      </c>
      <c r="J67" s="106">
        <f t="shared" si="25"/>
        <v>0</v>
      </c>
      <c r="K67" s="106">
        <f t="shared" si="25"/>
        <v>0</v>
      </c>
      <c r="L67" s="106">
        <f t="shared" si="25"/>
        <v>0</v>
      </c>
      <c r="M67" s="106">
        <f t="shared" si="25"/>
        <v>0</v>
      </c>
      <c r="N67" s="106">
        <f t="shared" si="25"/>
        <v>0</v>
      </c>
      <c r="O67" s="106">
        <f t="shared" si="25"/>
        <v>0</v>
      </c>
      <c r="P67" s="106">
        <f t="shared" si="25"/>
        <v>0</v>
      </c>
      <c r="Q67" s="106">
        <f t="shared" si="25"/>
        <v>0</v>
      </c>
      <c r="R67" s="130">
        <f t="shared" si="25"/>
        <v>0</v>
      </c>
      <c r="S67" s="77">
        <f t="shared" si="25"/>
        <v>77</v>
      </c>
    </row>
    <row r="68" spans="1:19" s="27" customFormat="1" x14ac:dyDescent="0.15">
      <c r="A68" s="26" t="s">
        <v>77</v>
      </c>
      <c r="B68" s="77">
        <f t="shared" si="23"/>
        <v>23</v>
      </c>
      <c r="C68" s="131"/>
      <c r="D68" s="106"/>
      <c r="E68" s="130">
        <f t="shared" si="24"/>
        <v>0</v>
      </c>
      <c r="F68" s="77">
        <f t="shared" si="24"/>
        <v>45</v>
      </c>
      <c r="G68" s="131"/>
      <c r="H68" s="106"/>
      <c r="I68" s="106">
        <f t="shared" ref="I68:O68" si="26">SUM(I51:I54)</f>
        <v>45</v>
      </c>
      <c r="J68" s="106">
        <f t="shared" si="26"/>
        <v>0</v>
      </c>
      <c r="K68" s="106">
        <f t="shared" si="26"/>
        <v>0</v>
      </c>
      <c r="L68" s="106">
        <f t="shared" si="26"/>
        <v>0</v>
      </c>
      <c r="M68" s="106">
        <f t="shared" si="26"/>
        <v>0</v>
      </c>
      <c r="N68" s="106">
        <f t="shared" si="26"/>
        <v>0</v>
      </c>
      <c r="O68" s="106">
        <f t="shared" si="26"/>
        <v>0</v>
      </c>
      <c r="P68" s="106"/>
      <c r="Q68" s="106">
        <f>SUM(Q51:Q54)</f>
        <v>0</v>
      </c>
      <c r="R68" s="130">
        <f>SUM(R51:R54)</f>
        <v>0</v>
      </c>
      <c r="S68" s="77">
        <f>SUM(S51:S54)</f>
        <v>68</v>
      </c>
    </row>
    <row r="69" spans="1:19" s="27" customFormat="1" x14ac:dyDescent="0.15">
      <c r="A69" s="26" t="s">
        <v>78</v>
      </c>
      <c r="B69" s="77">
        <f t="shared" si="23"/>
        <v>21</v>
      </c>
      <c r="C69" s="131"/>
      <c r="D69" s="106"/>
      <c r="E69" s="130">
        <f t="shared" si="24"/>
        <v>0</v>
      </c>
      <c r="F69" s="77">
        <f t="shared" si="24"/>
        <v>39</v>
      </c>
      <c r="G69" s="131"/>
      <c r="H69" s="106"/>
      <c r="I69" s="106">
        <f t="shared" ref="I69:I78" si="27">SUM(I52:I55)</f>
        <v>39</v>
      </c>
      <c r="J69" s="106">
        <f t="shared" ref="J69:O69" si="28">SUM(J52:J60)</f>
        <v>0</v>
      </c>
      <c r="K69" s="106">
        <f t="shared" si="28"/>
        <v>0</v>
      </c>
      <c r="L69" s="106">
        <f t="shared" si="28"/>
        <v>0</v>
      </c>
      <c r="M69" s="106">
        <f t="shared" si="28"/>
        <v>0</v>
      </c>
      <c r="N69" s="106">
        <f t="shared" si="28"/>
        <v>0</v>
      </c>
      <c r="O69" s="106">
        <f t="shared" si="28"/>
        <v>0</v>
      </c>
      <c r="P69" s="106"/>
      <c r="Q69" s="106">
        <f>SUM(Q52:Q60)</f>
        <v>0</v>
      </c>
      <c r="R69" s="130">
        <f>SUM(R52:R60)</f>
        <v>0</v>
      </c>
      <c r="S69" s="77">
        <f t="shared" ref="S69:S78" si="29">SUM(S52:S55)</f>
        <v>60</v>
      </c>
    </row>
    <row r="70" spans="1:19" s="27" customFormat="1" x14ac:dyDescent="0.15">
      <c r="A70" s="26" t="s">
        <v>79</v>
      </c>
      <c r="B70" s="77">
        <f t="shared" si="23"/>
        <v>14</v>
      </c>
      <c r="C70" s="131"/>
      <c r="D70" s="106"/>
      <c r="E70" s="130">
        <f t="shared" si="24"/>
        <v>0</v>
      </c>
      <c r="F70" s="77">
        <f t="shared" si="24"/>
        <v>33</v>
      </c>
      <c r="G70" s="131"/>
      <c r="H70" s="106"/>
      <c r="I70" s="106">
        <f t="shared" si="27"/>
        <v>33</v>
      </c>
      <c r="J70" s="106"/>
      <c r="K70" s="106"/>
      <c r="L70" s="106"/>
      <c r="M70" s="106"/>
      <c r="N70" s="106"/>
      <c r="O70" s="106"/>
      <c r="P70" s="106"/>
      <c r="Q70" s="106"/>
      <c r="R70" s="130"/>
      <c r="S70" s="77">
        <f t="shared" si="29"/>
        <v>47</v>
      </c>
    </row>
    <row r="71" spans="1:19" s="27" customFormat="1" x14ac:dyDescent="0.15">
      <c r="A71" s="26" t="s">
        <v>80</v>
      </c>
      <c r="B71" s="77">
        <f t="shared" si="23"/>
        <v>7</v>
      </c>
      <c r="C71" s="131"/>
      <c r="D71" s="106"/>
      <c r="E71" s="130">
        <f t="shared" si="24"/>
        <v>0</v>
      </c>
      <c r="F71" s="77">
        <f t="shared" si="24"/>
        <v>33</v>
      </c>
      <c r="G71" s="131"/>
      <c r="H71" s="106"/>
      <c r="I71" s="106">
        <f t="shared" si="27"/>
        <v>33</v>
      </c>
      <c r="J71" s="106">
        <f t="shared" ref="J71:O71" si="30">SUM(J53:J64)</f>
        <v>0</v>
      </c>
      <c r="K71" s="106">
        <f t="shared" si="30"/>
        <v>0</v>
      </c>
      <c r="L71" s="106">
        <f t="shared" si="30"/>
        <v>0</v>
      </c>
      <c r="M71" s="106">
        <f t="shared" si="30"/>
        <v>0</v>
      </c>
      <c r="N71" s="106">
        <f t="shared" si="30"/>
        <v>0</v>
      </c>
      <c r="O71" s="106">
        <f t="shared" si="30"/>
        <v>0</v>
      </c>
      <c r="P71" s="106"/>
      <c r="Q71" s="106">
        <f>SUM(Q53:Q64)</f>
        <v>0</v>
      </c>
      <c r="R71" s="130">
        <f>SUM(R53:R64)</f>
        <v>0</v>
      </c>
      <c r="S71" s="77">
        <f t="shared" si="29"/>
        <v>40</v>
      </c>
    </row>
    <row r="72" spans="1:19" s="27" customFormat="1" x14ac:dyDescent="0.15">
      <c r="A72" s="26" t="s">
        <v>81</v>
      </c>
      <c r="B72" s="77">
        <f t="shared" si="23"/>
        <v>12</v>
      </c>
      <c r="C72" s="131"/>
      <c r="D72" s="106"/>
      <c r="E72" s="130">
        <f t="shared" si="24"/>
        <v>0</v>
      </c>
      <c r="F72" s="77">
        <f t="shared" si="24"/>
        <v>34</v>
      </c>
      <c r="G72" s="131"/>
      <c r="H72" s="106"/>
      <c r="I72" s="106">
        <f t="shared" si="27"/>
        <v>34</v>
      </c>
      <c r="J72" s="106"/>
      <c r="K72" s="106"/>
      <c r="L72" s="106"/>
      <c r="M72" s="106"/>
      <c r="N72" s="106"/>
      <c r="O72" s="106"/>
      <c r="P72" s="106"/>
      <c r="Q72" s="106"/>
      <c r="R72" s="130"/>
      <c r="S72" s="77">
        <f t="shared" si="29"/>
        <v>46</v>
      </c>
    </row>
    <row r="73" spans="1:19" s="27" customFormat="1" x14ac:dyDescent="0.15">
      <c r="A73" s="26" t="s">
        <v>82</v>
      </c>
      <c r="B73" s="77">
        <f t="shared" si="23"/>
        <v>15</v>
      </c>
      <c r="C73" s="131"/>
      <c r="D73" s="106"/>
      <c r="E73" s="130">
        <f t="shared" si="24"/>
        <v>0</v>
      </c>
      <c r="F73" s="77">
        <f t="shared" si="24"/>
        <v>30</v>
      </c>
      <c r="G73" s="131"/>
      <c r="H73" s="106"/>
      <c r="I73" s="106">
        <f t="shared" si="27"/>
        <v>30</v>
      </c>
      <c r="J73" s="106"/>
      <c r="K73" s="106"/>
      <c r="L73" s="106"/>
      <c r="M73" s="106"/>
      <c r="N73" s="106"/>
      <c r="O73" s="106"/>
      <c r="P73" s="106"/>
      <c r="Q73" s="106"/>
      <c r="R73" s="130"/>
      <c r="S73" s="77">
        <f t="shared" si="29"/>
        <v>45</v>
      </c>
    </row>
    <row r="74" spans="1:19" s="27" customFormat="1" x14ac:dyDescent="0.15">
      <c r="A74" s="26" t="s">
        <v>74</v>
      </c>
      <c r="B74" s="77">
        <f t="shared" si="23"/>
        <v>13</v>
      </c>
      <c r="C74" s="131"/>
      <c r="D74" s="106"/>
      <c r="E74" s="130">
        <f t="shared" si="24"/>
        <v>0</v>
      </c>
      <c r="F74" s="77">
        <f t="shared" si="24"/>
        <v>22</v>
      </c>
      <c r="G74" s="131"/>
      <c r="H74" s="106"/>
      <c r="I74" s="106">
        <f t="shared" si="27"/>
        <v>22</v>
      </c>
      <c r="J74" s="106"/>
      <c r="K74" s="106"/>
      <c r="L74" s="106"/>
      <c r="M74" s="106"/>
      <c r="N74" s="106"/>
      <c r="O74" s="106"/>
      <c r="P74" s="106"/>
      <c r="Q74" s="106"/>
      <c r="R74" s="130"/>
      <c r="S74" s="77">
        <f t="shared" si="29"/>
        <v>35</v>
      </c>
    </row>
    <row r="75" spans="1:19" s="27" customFormat="1" x14ac:dyDescent="0.15">
      <c r="A75" s="26" t="s">
        <v>83</v>
      </c>
      <c r="B75" s="77">
        <f t="shared" si="23"/>
        <v>12</v>
      </c>
      <c r="C75" s="131"/>
      <c r="D75" s="106"/>
      <c r="E75" s="130">
        <f t="shared" si="24"/>
        <v>0</v>
      </c>
      <c r="F75" s="77">
        <f t="shared" si="24"/>
        <v>28</v>
      </c>
      <c r="G75" s="131"/>
      <c r="H75" s="106"/>
      <c r="I75" s="106">
        <f t="shared" si="27"/>
        <v>28</v>
      </c>
      <c r="J75" s="106"/>
      <c r="K75" s="106"/>
      <c r="L75" s="106"/>
      <c r="M75" s="106"/>
      <c r="N75" s="106"/>
      <c r="O75" s="106"/>
      <c r="P75" s="106"/>
      <c r="Q75" s="106"/>
      <c r="R75" s="130"/>
      <c r="S75" s="77">
        <f t="shared" si="29"/>
        <v>40</v>
      </c>
    </row>
    <row r="76" spans="1:19" s="27" customFormat="1" x14ac:dyDescent="0.15">
      <c r="A76" s="26" t="s">
        <v>84</v>
      </c>
      <c r="B76" s="77">
        <f t="shared" si="23"/>
        <v>12</v>
      </c>
      <c r="C76" s="131"/>
      <c r="D76" s="106"/>
      <c r="E76" s="130">
        <f t="shared" si="24"/>
        <v>0</v>
      </c>
      <c r="F76" s="77">
        <f t="shared" si="24"/>
        <v>27</v>
      </c>
      <c r="G76" s="131"/>
      <c r="H76" s="106"/>
      <c r="I76" s="106">
        <f t="shared" si="27"/>
        <v>27</v>
      </c>
      <c r="J76" s="106"/>
      <c r="K76" s="106"/>
      <c r="L76" s="106"/>
      <c r="M76" s="106"/>
      <c r="N76" s="106"/>
      <c r="O76" s="106"/>
      <c r="P76" s="106"/>
      <c r="Q76" s="106"/>
      <c r="R76" s="130"/>
      <c r="S76" s="77">
        <f t="shared" si="29"/>
        <v>39</v>
      </c>
    </row>
    <row r="77" spans="1:19" s="27" customFormat="1" x14ac:dyDescent="0.15">
      <c r="A77" s="26" t="s">
        <v>85</v>
      </c>
      <c r="B77" s="77">
        <f t="shared" si="23"/>
        <v>13</v>
      </c>
      <c r="C77" s="131"/>
      <c r="D77" s="106"/>
      <c r="E77" s="130">
        <f t="shared" si="24"/>
        <v>0</v>
      </c>
      <c r="F77" s="77">
        <f t="shared" si="24"/>
        <v>30</v>
      </c>
      <c r="G77" s="131"/>
      <c r="H77" s="106"/>
      <c r="I77" s="106">
        <f t="shared" si="27"/>
        <v>30</v>
      </c>
      <c r="J77" s="106"/>
      <c r="K77" s="106"/>
      <c r="L77" s="106"/>
      <c r="M77" s="106"/>
      <c r="N77" s="106"/>
      <c r="O77" s="106"/>
      <c r="P77" s="106"/>
      <c r="Q77" s="106"/>
      <c r="R77" s="130"/>
      <c r="S77" s="77">
        <f t="shared" si="29"/>
        <v>43</v>
      </c>
    </row>
    <row r="78" spans="1:19" s="27" customFormat="1" ht="14" thickBot="1" x14ac:dyDescent="0.2">
      <c r="A78" s="176" t="s">
        <v>75</v>
      </c>
      <c r="B78" s="79">
        <f t="shared" si="23"/>
        <v>14</v>
      </c>
      <c r="C78" s="131"/>
      <c r="D78" s="106"/>
      <c r="E78" s="130">
        <f t="shared" si="24"/>
        <v>0</v>
      </c>
      <c r="F78" s="184">
        <f t="shared" si="24"/>
        <v>29</v>
      </c>
      <c r="G78" s="131"/>
      <c r="H78" s="106"/>
      <c r="I78" s="106">
        <f t="shared" si="27"/>
        <v>29</v>
      </c>
      <c r="J78" s="106"/>
      <c r="K78" s="106"/>
      <c r="L78" s="106"/>
      <c r="M78" s="106"/>
      <c r="N78" s="106"/>
      <c r="O78" s="106"/>
      <c r="P78" s="106"/>
      <c r="Q78" s="106"/>
      <c r="R78" s="130"/>
      <c r="S78" s="184">
        <f t="shared" si="29"/>
        <v>43</v>
      </c>
    </row>
    <row r="79" spans="1:19" x14ac:dyDescent="0.15">
      <c r="A79" s="51"/>
      <c r="B79" s="135"/>
      <c r="C79" s="132"/>
      <c r="D79" s="90"/>
      <c r="E79" s="91"/>
      <c r="F79" s="89"/>
      <c r="G79" s="90"/>
      <c r="H79" s="90"/>
      <c r="I79" s="91"/>
      <c r="J79" s="89"/>
      <c r="K79" s="90"/>
      <c r="L79" s="90"/>
      <c r="M79" s="91"/>
      <c r="N79" s="89"/>
      <c r="O79" s="90"/>
      <c r="P79" s="90"/>
      <c r="Q79" s="90"/>
      <c r="R79" s="91"/>
      <c r="S79" s="135"/>
    </row>
    <row r="80" spans="1:19" x14ac:dyDescent="0.15">
      <c r="A80" s="51" t="s">
        <v>88</v>
      </c>
      <c r="B80" s="133">
        <f>SUM(B49:B64)</f>
        <v>61</v>
      </c>
      <c r="C80" s="132"/>
      <c r="D80" s="90"/>
      <c r="E80" s="91">
        <f t="shared" ref="E80:S80" si="31">SUM(E49:E64)</f>
        <v>0</v>
      </c>
      <c r="F80" s="89">
        <f t="shared" si="31"/>
        <v>158</v>
      </c>
      <c r="G80" s="90"/>
      <c r="H80" s="90"/>
      <c r="I80" s="91">
        <f t="shared" si="31"/>
        <v>158</v>
      </c>
      <c r="J80" s="89">
        <f t="shared" si="31"/>
        <v>0</v>
      </c>
      <c r="K80" s="89">
        <f t="shared" si="31"/>
        <v>0</v>
      </c>
      <c r="L80" s="89">
        <f t="shared" si="31"/>
        <v>0</v>
      </c>
      <c r="M80" s="89">
        <f t="shared" si="31"/>
        <v>0</v>
      </c>
      <c r="N80" s="89">
        <f t="shared" si="31"/>
        <v>0</v>
      </c>
      <c r="O80" s="89">
        <f t="shared" si="31"/>
        <v>0</v>
      </c>
      <c r="P80" s="89">
        <f t="shared" si="31"/>
        <v>0</v>
      </c>
      <c r="Q80" s="89">
        <f t="shared" si="31"/>
        <v>0</v>
      </c>
      <c r="R80" s="89">
        <f t="shared" si="31"/>
        <v>0</v>
      </c>
      <c r="S80" s="133">
        <f t="shared" si="31"/>
        <v>219</v>
      </c>
    </row>
    <row r="81" spans="1:19" x14ac:dyDescent="0.15">
      <c r="A81" s="51" t="s">
        <v>10</v>
      </c>
      <c r="B81" s="133">
        <f>MAX(B66:B78)</f>
        <v>24</v>
      </c>
      <c r="C81" s="132"/>
      <c r="D81" s="90"/>
      <c r="E81" s="91">
        <f t="shared" ref="E81:S81" si="32">MAX(E66:E78)</f>
        <v>74</v>
      </c>
      <c r="F81" s="89">
        <f t="shared" si="32"/>
        <v>148</v>
      </c>
      <c r="G81" s="90"/>
      <c r="H81" s="90"/>
      <c r="I81" s="91">
        <f t="shared" si="32"/>
        <v>74</v>
      </c>
      <c r="J81" s="89">
        <f t="shared" si="32"/>
        <v>0</v>
      </c>
      <c r="K81" s="89">
        <f t="shared" si="32"/>
        <v>0</v>
      </c>
      <c r="L81" s="89">
        <f t="shared" si="32"/>
        <v>0</v>
      </c>
      <c r="M81" s="89">
        <f t="shared" si="32"/>
        <v>0</v>
      </c>
      <c r="N81" s="89">
        <f t="shared" si="32"/>
        <v>0</v>
      </c>
      <c r="O81" s="89">
        <f t="shared" si="32"/>
        <v>0</v>
      </c>
      <c r="P81" s="89">
        <f t="shared" si="32"/>
        <v>94</v>
      </c>
      <c r="Q81" s="89">
        <f t="shared" si="32"/>
        <v>94</v>
      </c>
      <c r="R81" s="89">
        <f t="shared" si="32"/>
        <v>94</v>
      </c>
      <c r="S81" s="133">
        <f t="shared" si="32"/>
        <v>94</v>
      </c>
    </row>
    <row r="82" spans="1:19" x14ac:dyDescent="0.15">
      <c r="A82" s="51" t="s">
        <v>11</v>
      </c>
      <c r="B82" s="133">
        <f>SUM(B49:B64)/4</f>
        <v>15.25</v>
      </c>
      <c r="C82" s="132"/>
      <c r="D82" s="90"/>
      <c r="E82" s="91">
        <f t="shared" ref="E82:S82" si="33">SUM(E49:E64)/4</f>
        <v>0</v>
      </c>
      <c r="F82" s="89">
        <f t="shared" si="33"/>
        <v>39.5</v>
      </c>
      <c r="G82" s="90"/>
      <c r="H82" s="90"/>
      <c r="I82" s="91">
        <f t="shared" si="33"/>
        <v>39.5</v>
      </c>
      <c r="J82" s="89">
        <f t="shared" si="33"/>
        <v>0</v>
      </c>
      <c r="K82" s="89">
        <f t="shared" si="33"/>
        <v>0</v>
      </c>
      <c r="L82" s="89">
        <f t="shared" si="33"/>
        <v>0</v>
      </c>
      <c r="M82" s="89">
        <f t="shared" si="33"/>
        <v>0</v>
      </c>
      <c r="N82" s="89">
        <f t="shared" si="33"/>
        <v>0</v>
      </c>
      <c r="O82" s="89">
        <f t="shared" si="33"/>
        <v>0</v>
      </c>
      <c r="P82" s="89">
        <f t="shared" si="33"/>
        <v>0</v>
      </c>
      <c r="Q82" s="89">
        <f t="shared" si="33"/>
        <v>0</v>
      </c>
      <c r="R82" s="89">
        <f t="shared" si="33"/>
        <v>0</v>
      </c>
      <c r="S82" s="133">
        <f t="shared" si="33"/>
        <v>54.75</v>
      </c>
    </row>
    <row r="83" spans="1:19" ht="14" thickBot="1" x14ac:dyDescent="0.2">
      <c r="A83" s="53"/>
      <c r="B83" s="95"/>
      <c r="C83" s="180"/>
      <c r="D83" s="93"/>
      <c r="E83" s="94"/>
      <c r="F83" s="92"/>
      <c r="G83" s="93"/>
      <c r="H83" s="93"/>
      <c r="I83" s="94"/>
      <c r="J83" s="92"/>
      <c r="K83" s="93"/>
      <c r="L83" s="93"/>
      <c r="M83" s="94"/>
      <c r="N83" s="92"/>
      <c r="O83" s="93"/>
      <c r="P83" s="93"/>
      <c r="Q83" s="93"/>
      <c r="R83" s="94"/>
      <c r="S83" s="95"/>
    </row>
    <row r="84" spans="1:19" x14ac:dyDescent="0.15">
      <c r="A84" s="54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96"/>
    </row>
    <row r="85" spans="1:19" ht="14" thickBot="1" x14ac:dyDescent="0.2">
      <c r="A85" s="28"/>
      <c r="B85" s="97" t="s">
        <v>100</v>
      </c>
      <c r="C85" s="96"/>
      <c r="D85" s="98"/>
      <c r="E85" s="96"/>
      <c r="F85" s="96"/>
      <c r="G85" s="96"/>
      <c r="H85" s="97" t="str">
        <f>cycle!B5</f>
        <v>Sunny</v>
      </c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</row>
    <row r="86" spans="1:19" x14ac:dyDescent="0.15">
      <c r="A86" s="39"/>
      <c r="B86" s="135" t="s">
        <v>3</v>
      </c>
      <c r="C86" s="103"/>
      <c r="D86" s="103"/>
      <c r="E86" s="103"/>
      <c r="F86" s="135" t="s">
        <v>5</v>
      </c>
      <c r="G86" s="103"/>
      <c r="H86" s="103"/>
      <c r="I86" s="104"/>
      <c r="J86" s="102" t="s">
        <v>4</v>
      </c>
      <c r="K86" s="103"/>
      <c r="L86" s="103"/>
      <c r="M86" s="104"/>
      <c r="N86" s="102" t="s">
        <v>5</v>
      </c>
      <c r="O86" s="103"/>
      <c r="P86" s="103"/>
      <c r="Q86" s="103"/>
      <c r="R86" s="103"/>
      <c r="S86" s="135" t="s">
        <v>35</v>
      </c>
    </row>
    <row r="87" spans="1:19" s="27" customFormat="1" ht="14" thickBot="1" x14ac:dyDescent="0.2">
      <c r="A87" s="42"/>
      <c r="B87" s="181" t="s">
        <v>42</v>
      </c>
      <c r="C87" s="109"/>
      <c r="D87" s="110"/>
      <c r="E87" s="110"/>
      <c r="F87" s="181"/>
      <c r="G87" s="85"/>
      <c r="H87" s="110"/>
      <c r="I87" s="111"/>
      <c r="J87" s="108"/>
      <c r="K87" s="109">
        <f>K54</f>
        <v>0</v>
      </c>
      <c r="L87" s="110"/>
      <c r="M87" s="111"/>
      <c r="N87" s="108"/>
      <c r="O87" s="109">
        <f>O54</f>
        <v>0</v>
      </c>
      <c r="P87" s="109"/>
      <c r="Q87" s="110"/>
      <c r="R87" s="110"/>
      <c r="S87" s="167"/>
    </row>
    <row r="88" spans="1:19" s="48" customFormat="1" ht="11" x14ac:dyDescent="0.15">
      <c r="A88" s="45"/>
      <c r="B88" s="138" t="s">
        <v>7</v>
      </c>
      <c r="C88" s="173" t="s">
        <v>24</v>
      </c>
      <c r="D88" s="117" t="s">
        <v>25</v>
      </c>
      <c r="E88" s="182" t="s">
        <v>9</v>
      </c>
      <c r="F88" s="138" t="s">
        <v>7</v>
      </c>
      <c r="G88" s="173" t="s">
        <v>23</v>
      </c>
      <c r="H88" s="117" t="s">
        <v>25</v>
      </c>
      <c r="I88" s="118" t="s">
        <v>9</v>
      </c>
      <c r="J88" s="116" t="s">
        <v>23</v>
      </c>
      <c r="K88" s="117" t="s">
        <v>23</v>
      </c>
      <c r="L88" s="117" t="s">
        <v>24</v>
      </c>
      <c r="M88" s="118" t="s">
        <v>9</v>
      </c>
      <c r="N88" s="116" t="s">
        <v>23</v>
      </c>
      <c r="O88" s="117" t="s">
        <v>24</v>
      </c>
      <c r="P88" s="117" t="s">
        <v>25</v>
      </c>
      <c r="Q88" s="117" t="s">
        <v>25</v>
      </c>
      <c r="R88" s="182" t="s">
        <v>9</v>
      </c>
      <c r="S88" s="138"/>
    </row>
    <row r="89" spans="1:19" s="48" customFormat="1" ht="11" x14ac:dyDescent="0.15">
      <c r="A89" s="45"/>
      <c r="B89" s="171"/>
      <c r="C89" s="174"/>
      <c r="D89" s="170"/>
      <c r="E89" s="183"/>
      <c r="F89" s="171"/>
      <c r="G89" s="174"/>
      <c r="H89" s="170"/>
      <c r="I89" s="169"/>
      <c r="J89" s="168"/>
      <c r="K89" s="170"/>
      <c r="L89" s="170"/>
      <c r="M89" s="169"/>
      <c r="N89" s="168"/>
      <c r="O89" s="170"/>
      <c r="P89" s="170"/>
      <c r="Q89" s="170"/>
      <c r="R89" s="183"/>
      <c r="S89" s="171"/>
    </row>
    <row r="90" spans="1:19" s="27" customFormat="1" x14ac:dyDescent="0.15">
      <c r="A90" s="26" t="s">
        <v>58</v>
      </c>
      <c r="B90" s="211">
        <v>3</v>
      </c>
      <c r="C90" s="212"/>
      <c r="D90" s="213"/>
      <c r="E90" s="130"/>
      <c r="F90" s="211">
        <v>2</v>
      </c>
      <c r="G90" s="175" t="s">
        <v>27</v>
      </c>
      <c r="H90" s="121" t="s">
        <v>28</v>
      </c>
      <c r="I90" s="106">
        <f t="shared" ref="I90:I99" si="34">SUM(F90:H90)</f>
        <v>2</v>
      </c>
      <c r="J90" s="121" t="s">
        <v>29</v>
      </c>
      <c r="K90" s="121" t="s">
        <v>26</v>
      </c>
      <c r="L90" s="121" t="s">
        <v>27</v>
      </c>
      <c r="M90" s="121"/>
      <c r="N90" s="121" t="s">
        <v>28</v>
      </c>
      <c r="O90" s="121" t="s">
        <v>29</v>
      </c>
      <c r="P90" s="121" t="s">
        <v>26</v>
      </c>
      <c r="Q90" s="121" t="s">
        <v>27</v>
      </c>
      <c r="R90" s="185"/>
      <c r="S90" s="77">
        <f>B90+F90</f>
        <v>5</v>
      </c>
    </row>
    <row r="91" spans="1:19" s="27" customFormat="1" x14ac:dyDescent="0.15">
      <c r="A91" s="26" t="s">
        <v>43</v>
      </c>
      <c r="B91" s="211">
        <v>6</v>
      </c>
      <c r="C91" s="131"/>
      <c r="D91" s="106"/>
      <c r="E91" s="130"/>
      <c r="F91" s="211">
        <v>10</v>
      </c>
      <c r="G91" s="131"/>
      <c r="H91" s="106"/>
      <c r="I91" s="106">
        <f t="shared" si="34"/>
        <v>10</v>
      </c>
      <c r="J91" s="106"/>
      <c r="K91" s="106"/>
      <c r="L91" s="106"/>
      <c r="M91" s="106">
        <f>SUM(J91:L91)</f>
        <v>0</v>
      </c>
      <c r="N91" s="106"/>
      <c r="O91" s="106"/>
      <c r="P91" s="106"/>
      <c r="Q91" s="106"/>
      <c r="R91" s="130">
        <f>SUM(N91:Q91)</f>
        <v>0</v>
      </c>
      <c r="S91" s="77">
        <f t="shared" ref="S91:S105" si="35">B91+F91</f>
        <v>16</v>
      </c>
    </row>
    <row r="92" spans="1:19" s="27" customFormat="1" x14ac:dyDescent="0.15">
      <c r="A92" s="26" t="s">
        <v>44</v>
      </c>
      <c r="B92" s="211">
        <v>0</v>
      </c>
      <c r="C92" s="131"/>
      <c r="D92" s="106"/>
      <c r="E92" s="130"/>
      <c r="F92" s="211">
        <v>5</v>
      </c>
      <c r="G92" s="131"/>
      <c r="H92" s="106"/>
      <c r="I92" s="106">
        <f t="shared" si="34"/>
        <v>5</v>
      </c>
      <c r="J92" s="106"/>
      <c r="K92" s="106"/>
      <c r="L92" s="106"/>
      <c r="M92" s="106">
        <f>SUM(J92:L92)</f>
        <v>0</v>
      </c>
      <c r="N92" s="106"/>
      <c r="O92" s="106"/>
      <c r="P92" s="106"/>
      <c r="Q92" s="106"/>
      <c r="R92" s="130">
        <f>SUM(N92:Q92)</f>
        <v>0</v>
      </c>
      <c r="S92" s="77">
        <f t="shared" si="35"/>
        <v>5</v>
      </c>
    </row>
    <row r="93" spans="1:19" s="27" customFormat="1" x14ac:dyDescent="0.15">
      <c r="A93" s="26" t="s">
        <v>45</v>
      </c>
      <c r="B93" s="211">
        <v>7</v>
      </c>
      <c r="C93" s="131"/>
      <c r="D93" s="106"/>
      <c r="E93" s="130"/>
      <c r="F93" s="211">
        <v>3</v>
      </c>
      <c r="G93" s="131"/>
      <c r="H93" s="106"/>
      <c r="I93" s="106">
        <f t="shared" si="34"/>
        <v>3</v>
      </c>
      <c r="J93" s="106"/>
      <c r="K93" s="106"/>
      <c r="L93" s="106"/>
      <c r="M93" s="106">
        <f>SUM(J93:L93)</f>
        <v>0</v>
      </c>
      <c r="N93" s="106"/>
      <c r="O93" s="106"/>
      <c r="P93" s="106"/>
      <c r="Q93" s="106"/>
      <c r="R93" s="130">
        <f>SUM(N93:Q93)</f>
        <v>0</v>
      </c>
      <c r="S93" s="77">
        <f t="shared" si="35"/>
        <v>10</v>
      </c>
    </row>
    <row r="94" spans="1:19" s="27" customFormat="1" x14ac:dyDescent="0.15">
      <c r="A94" s="26" t="s">
        <v>46</v>
      </c>
      <c r="B94" s="211">
        <v>2</v>
      </c>
      <c r="C94" s="131"/>
      <c r="D94" s="106"/>
      <c r="E94" s="130"/>
      <c r="F94" s="211">
        <v>11</v>
      </c>
      <c r="G94" s="131"/>
      <c r="H94" s="106"/>
      <c r="I94" s="106">
        <f t="shared" si="34"/>
        <v>11</v>
      </c>
      <c r="J94" s="106"/>
      <c r="K94" s="106"/>
      <c r="L94" s="106"/>
      <c r="M94" s="106">
        <f>SUM(J94:L94)</f>
        <v>0</v>
      </c>
      <c r="N94" s="106"/>
      <c r="O94" s="106"/>
      <c r="P94" s="106"/>
      <c r="Q94" s="106"/>
      <c r="R94" s="130">
        <f>SUM(N94:Q94)</f>
        <v>0</v>
      </c>
      <c r="S94" s="77">
        <f t="shared" si="35"/>
        <v>13</v>
      </c>
    </row>
    <row r="95" spans="1:19" s="27" customFormat="1" x14ac:dyDescent="0.15">
      <c r="A95" s="26" t="s">
        <v>47</v>
      </c>
      <c r="B95" s="211">
        <v>5</v>
      </c>
      <c r="C95" s="131"/>
      <c r="D95" s="106"/>
      <c r="E95" s="130"/>
      <c r="F95" s="211">
        <v>6</v>
      </c>
      <c r="G95" s="131"/>
      <c r="H95" s="106"/>
      <c r="I95" s="106">
        <f t="shared" si="34"/>
        <v>6</v>
      </c>
      <c r="J95" s="106"/>
      <c r="K95" s="106"/>
      <c r="L95" s="106"/>
      <c r="M95" s="106">
        <f>SUM(J95:L95)</f>
        <v>0</v>
      </c>
      <c r="N95" s="106"/>
      <c r="O95" s="106"/>
      <c r="P95" s="106"/>
      <c r="Q95" s="106"/>
      <c r="R95" s="130">
        <f>SUM(N95:Q95)</f>
        <v>0</v>
      </c>
      <c r="S95" s="77">
        <f t="shared" si="35"/>
        <v>11</v>
      </c>
    </row>
    <row r="96" spans="1:19" s="27" customFormat="1" x14ac:dyDescent="0.15">
      <c r="A96" s="26" t="s">
        <v>48</v>
      </c>
      <c r="B96" s="211">
        <v>3</v>
      </c>
      <c r="C96" s="131"/>
      <c r="D96" s="106"/>
      <c r="E96" s="130"/>
      <c r="F96" s="211">
        <v>2</v>
      </c>
      <c r="G96" s="131"/>
      <c r="H96" s="106"/>
      <c r="I96" s="106">
        <f t="shared" si="34"/>
        <v>2</v>
      </c>
      <c r="J96" s="106"/>
      <c r="K96" s="106"/>
      <c r="L96" s="106"/>
      <c r="M96" s="106"/>
      <c r="N96" s="106"/>
      <c r="O96" s="106"/>
      <c r="P96" s="106"/>
      <c r="Q96" s="106"/>
      <c r="R96" s="130"/>
      <c r="S96" s="77">
        <f t="shared" si="35"/>
        <v>5</v>
      </c>
    </row>
    <row r="97" spans="1:19" s="27" customFormat="1" x14ac:dyDescent="0.15">
      <c r="A97" s="26" t="s">
        <v>49</v>
      </c>
      <c r="B97" s="211">
        <v>2</v>
      </c>
      <c r="C97" s="131"/>
      <c r="D97" s="106"/>
      <c r="E97" s="130"/>
      <c r="F97" s="211">
        <v>2</v>
      </c>
      <c r="G97" s="131"/>
      <c r="H97" s="106"/>
      <c r="I97" s="106">
        <f t="shared" si="34"/>
        <v>2</v>
      </c>
      <c r="J97" s="106"/>
      <c r="K97" s="106"/>
      <c r="L97" s="106"/>
      <c r="M97" s="106"/>
      <c r="N97" s="106"/>
      <c r="O97" s="106"/>
      <c r="P97" s="106"/>
      <c r="Q97" s="106"/>
      <c r="R97" s="130"/>
      <c r="S97" s="77">
        <f t="shared" si="35"/>
        <v>4</v>
      </c>
    </row>
    <row r="98" spans="1:19" s="27" customFormat="1" x14ac:dyDescent="0.15">
      <c r="A98" s="26" t="s">
        <v>50</v>
      </c>
      <c r="B98" s="211">
        <v>5</v>
      </c>
      <c r="C98" s="131"/>
      <c r="D98" s="106"/>
      <c r="E98" s="130"/>
      <c r="F98" s="211">
        <v>5</v>
      </c>
      <c r="G98" s="131"/>
      <c r="H98" s="106"/>
      <c r="I98" s="106">
        <f t="shared" si="34"/>
        <v>5</v>
      </c>
      <c r="J98" s="106"/>
      <c r="K98" s="106"/>
      <c r="L98" s="106"/>
      <c r="M98" s="106"/>
      <c r="N98" s="106"/>
      <c r="O98" s="106"/>
      <c r="P98" s="106"/>
      <c r="Q98" s="106"/>
      <c r="R98" s="130"/>
      <c r="S98" s="77">
        <f t="shared" si="35"/>
        <v>10</v>
      </c>
    </row>
    <row r="99" spans="1:19" s="27" customFormat="1" x14ac:dyDescent="0.15">
      <c r="A99" s="26" t="s">
        <v>51</v>
      </c>
      <c r="B99" s="211">
        <v>4</v>
      </c>
      <c r="C99" s="131"/>
      <c r="D99" s="106"/>
      <c r="E99" s="130"/>
      <c r="F99" s="211">
        <v>11</v>
      </c>
      <c r="G99" s="131"/>
      <c r="H99" s="106"/>
      <c r="I99" s="106">
        <f t="shared" si="34"/>
        <v>11</v>
      </c>
      <c r="J99" s="106"/>
      <c r="K99" s="106"/>
      <c r="L99" s="106"/>
      <c r="M99" s="106"/>
      <c r="N99" s="106"/>
      <c r="O99" s="106"/>
      <c r="P99" s="106"/>
      <c r="Q99" s="106"/>
      <c r="R99" s="130"/>
      <c r="S99" s="77">
        <f t="shared" si="35"/>
        <v>15</v>
      </c>
    </row>
    <row r="100" spans="1:19" s="27" customFormat="1" x14ac:dyDescent="0.15">
      <c r="A100" s="26" t="s">
        <v>52</v>
      </c>
      <c r="B100" s="211">
        <v>4</v>
      </c>
      <c r="C100" s="131"/>
      <c r="D100" s="106"/>
      <c r="E100" s="130"/>
      <c r="F100" s="211">
        <v>4</v>
      </c>
      <c r="G100" s="131"/>
      <c r="H100" s="106"/>
      <c r="I100" s="106">
        <f t="shared" ref="I100:I105" si="36">SUM(F100:H100)</f>
        <v>4</v>
      </c>
      <c r="J100" s="106"/>
      <c r="K100" s="106"/>
      <c r="L100" s="106"/>
      <c r="M100" s="106"/>
      <c r="N100" s="106"/>
      <c r="O100" s="106"/>
      <c r="P100" s="106"/>
      <c r="Q100" s="106"/>
      <c r="R100" s="130"/>
      <c r="S100" s="77">
        <f t="shared" si="35"/>
        <v>8</v>
      </c>
    </row>
    <row r="101" spans="1:19" x14ac:dyDescent="0.15">
      <c r="A101" s="26" t="s">
        <v>53</v>
      </c>
      <c r="B101" s="211">
        <v>7</v>
      </c>
      <c r="C101" s="131"/>
      <c r="D101" s="106"/>
      <c r="E101" s="130"/>
      <c r="F101" s="211">
        <v>7</v>
      </c>
      <c r="G101" s="131"/>
      <c r="H101" s="106"/>
      <c r="I101" s="106">
        <f t="shared" si="36"/>
        <v>7</v>
      </c>
      <c r="J101" s="106"/>
      <c r="K101" s="106"/>
      <c r="L101" s="106"/>
      <c r="M101" s="106">
        <f>SUM(J101:L101)</f>
        <v>0</v>
      </c>
      <c r="N101" s="106"/>
      <c r="O101" s="106"/>
      <c r="P101" s="106"/>
      <c r="Q101" s="106"/>
      <c r="R101" s="130">
        <f>SUM(N101:Q101)</f>
        <v>0</v>
      </c>
      <c r="S101" s="77">
        <f t="shared" si="35"/>
        <v>14</v>
      </c>
    </row>
    <row r="102" spans="1:19" x14ac:dyDescent="0.15">
      <c r="A102" s="26" t="s">
        <v>54</v>
      </c>
      <c r="B102" s="211">
        <v>4</v>
      </c>
      <c r="C102" s="131"/>
      <c r="D102" s="106"/>
      <c r="E102" s="130"/>
      <c r="F102" s="211">
        <v>6</v>
      </c>
      <c r="G102" s="131"/>
      <c r="H102" s="106"/>
      <c r="I102" s="106">
        <f t="shared" si="36"/>
        <v>6</v>
      </c>
      <c r="J102" s="106"/>
      <c r="K102" s="106"/>
      <c r="L102" s="106"/>
      <c r="M102" s="106"/>
      <c r="N102" s="106"/>
      <c r="O102" s="106"/>
      <c r="P102" s="106"/>
      <c r="Q102" s="106"/>
      <c r="R102" s="130"/>
      <c r="S102" s="77">
        <f t="shared" si="35"/>
        <v>10</v>
      </c>
    </row>
    <row r="103" spans="1:19" x14ac:dyDescent="0.15">
      <c r="A103" s="26" t="s">
        <v>55</v>
      </c>
      <c r="B103" s="211">
        <v>1</v>
      </c>
      <c r="C103" s="131"/>
      <c r="D103" s="106"/>
      <c r="E103" s="130"/>
      <c r="F103" s="211">
        <v>7</v>
      </c>
      <c r="G103" s="131"/>
      <c r="H103" s="106"/>
      <c r="I103" s="106">
        <f t="shared" si="36"/>
        <v>7</v>
      </c>
      <c r="J103" s="106"/>
      <c r="K103" s="106"/>
      <c r="L103" s="106"/>
      <c r="M103" s="106"/>
      <c r="N103" s="106"/>
      <c r="O103" s="106"/>
      <c r="P103" s="106"/>
      <c r="Q103" s="106"/>
      <c r="R103" s="130"/>
      <c r="S103" s="77">
        <f t="shared" si="35"/>
        <v>8</v>
      </c>
    </row>
    <row r="104" spans="1:19" x14ac:dyDescent="0.15">
      <c r="A104" s="26" t="s">
        <v>56</v>
      </c>
      <c r="B104" s="211">
        <v>3</v>
      </c>
      <c r="C104" s="131"/>
      <c r="D104" s="106"/>
      <c r="E104" s="130"/>
      <c r="F104" s="211">
        <v>2</v>
      </c>
      <c r="G104" s="131"/>
      <c r="H104" s="106"/>
      <c r="I104" s="106">
        <f t="shared" si="36"/>
        <v>2</v>
      </c>
      <c r="J104" s="106"/>
      <c r="K104" s="106"/>
      <c r="L104" s="106"/>
      <c r="M104" s="106"/>
      <c r="N104" s="106"/>
      <c r="O104" s="106"/>
      <c r="P104" s="106"/>
      <c r="Q104" s="106"/>
      <c r="R104" s="130"/>
      <c r="S104" s="77">
        <f t="shared" si="35"/>
        <v>5</v>
      </c>
    </row>
    <row r="105" spans="1:19" x14ac:dyDescent="0.15">
      <c r="A105" s="26" t="s">
        <v>57</v>
      </c>
      <c r="B105" s="211">
        <v>3</v>
      </c>
      <c r="C105" s="131"/>
      <c r="D105" s="106"/>
      <c r="E105" s="130"/>
      <c r="F105" s="211">
        <v>5</v>
      </c>
      <c r="G105" s="131"/>
      <c r="H105" s="106"/>
      <c r="I105" s="106">
        <f t="shared" si="36"/>
        <v>5</v>
      </c>
      <c r="J105" s="106"/>
      <c r="K105" s="106"/>
      <c r="L105" s="106"/>
      <c r="M105" s="106"/>
      <c r="N105" s="106"/>
      <c r="O105" s="106"/>
      <c r="P105" s="106"/>
      <c r="Q105" s="106"/>
      <c r="R105" s="130"/>
      <c r="S105" s="77">
        <f t="shared" si="35"/>
        <v>8</v>
      </c>
    </row>
    <row r="106" spans="1:19" ht="12" customHeight="1" x14ac:dyDescent="0.15">
      <c r="A106" s="26"/>
      <c r="B106" s="77"/>
      <c r="C106" s="131"/>
      <c r="D106" s="106"/>
      <c r="E106" s="130"/>
      <c r="F106" s="77"/>
      <c r="G106" s="131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30"/>
      <c r="S106" s="77"/>
    </row>
    <row r="107" spans="1:19" x14ac:dyDescent="0.15">
      <c r="A107" s="26" t="s">
        <v>73</v>
      </c>
      <c r="B107" s="77">
        <f>SUM(B90:B105)</f>
        <v>59</v>
      </c>
      <c r="C107" s="77">
        <f t="shared" ref="C107:S107" si="37">SUM(C90:C93)</f>
        <v>0</v>
      </c>
      <c r="D107" s="77">
        <f t="shared" si="37"/>
        <v>0</v>
      </c>
      <c r="E107" s="77">
        <f t="shared" si="37"/>
        <v>0</v>
      </c>
      <c r="F107" s="77">
        <f>SUM(F90:F105)</f>
        <v>88</v>
      </c>
      <c r="G107" s="77">
        <f t="shared" si="37"/>
        <v>0</v>
      </c>
      <c r="H107" s="77">
        <f t="shared" si="37"/>
        <v>0</v>
      </c>
      <c r="I107" s="77">
        <f t="shared" si="37"/>
        <v>20</v>
      </c>
      <c r="J107" s="77">
        <f t="shared" si="37"/>
        <v>0</v>
      </c>
      <c r="K107" s="77">
        <f t="shared" si="37"/>
        <v>0</v>
      </c>
      <c r="L107" s="77">
        <f t="shared" si="37"/>
        <v>0</v>
      </c>
      <c r="M107" s="77">
        <f t="shared" si="37"/>
        <v>0</v>
      </c>
      <c r="N107" s="77">
        <f t="shared" si="37"/>
        <v>0</v>
      </c>
      <c r="O107" s="77">
        <f t="shared" si="37"/>
        <v>0</v>
      </c>
      <c r="P107" s="77">
        <f t="shared" si="37"/>
        <v>0</v>
      </c>
      <c r="Q107" s="77">
        <f t="shared" si="37"/>
        <v>0</v>
      </c>
      <c r="R107" s="77">
        <f t="shared" si="37"/>
        <v>0</v>
      </c>
      <c r="S107" s="77">
        <f t="shared" si="37"/>
        <v>36</v>
      </c>
    </row>
    <row r="108" spans="1:19" x14ac:dyDescent="0.15">
      <c r="A108" s="26" t="s">
        <v>76</v>
      </c>
      <c r="B108" s="77">
        <f t="shared" ref="B108:B119" si="38">SUM(B91:B94)</f>
        <v>15</v>
      </c>
      <c r="C108" s="131"/>
      <c r="D108" s="106"/>
      <c r="E108" s="130">
        <f t="shared" ref="E108:F119" si="39">SUM(E91:E94)</f>
        <v>0</v>
      </c>
      <c r="F108" s="77">
        <f t="shared" si="39"/>
        <v>29</v>
      </c>
      <c r="G108" s="131"/>
      <c r="H108" s="106"/>
      <c r="I108" s="106">
        <f t="shared" ref="I108:S108" si="40">SUM(I91:I94)</f>
        <v>29</v>
      </c>
      <c r="J108" s="106">
        <f t="shared" si="40"/>
        <v>0</v>
      </c>
      <c r="K108" s="106">
        <f t="shared" si="40"/>
        <v>0</v>
      </c>
      <c r="L108" s="106">
        <f t="shared" si="40"/>
        <v>0</v>
      </c>
      <c r="M108" s="106">
        <f t="shared" si="40"/>
        <v>0</v>
      </c>
      <c r="N108" s="106">
        <f t="shared" si="40"/>
        <v>0</v>
      </c>
      <c r="O108" s="106">
        <f t="shared" si="40"/>
        <v>0</v>
      </c>
      <c r="P108" s="106">
        <f t="shared" si="40"/>
        <v>0</v>
      </c>
      <c r="Q108" s="106">
        <f t="shared" si="40"/>
        <v>0</v>
      </c>
      <c r="R108" s="130">
        <f t="shared" si="40"/>
        <v>0</v>
      </c>
      <c r="S108" s="77">
        <f t="shared" si="40"/>
        <v>44</v>
      </c>
    </row>
    <row r="109" spans="1:19" x14ac:dyDescent="0.15">
      <c r="A109" s="26" t="s">
        <v>77</v>
      </c>
      <c r="B109" s="77">
        <f t="shared" si="38"/>
        <v>14</v>
      </c>
      <c r="C109" s="131"/>
      <c r="D109" s="106"/>
      <c r="E109" s="130">
        <f t="shared" si="39"/>
        <v>0</v>
      </c>
      <c r="F109" s="77">
        <f t="shared" si="39"/>
        <v>25</v>
      </c>
      <c r="G109" s="131"/>
      <c r="H109" s="106"/>
      <c r="I109" s="106">
        <f t="shared" ref="I109:S109" si="41">SUM(I92:I95)</f>
        <v>25</v>
      </c>
      <c r="J109" s="106">
        <f t="shared" si="41"/>
        <v>0</v>
      </c>
      <c r="K109" s="106">
        <f t="shared" si="41"/>
        <v>0</v>
      </c>
      <c r="L109" s="106">
        <f t="shared" si="41"/>
        <v>0</v>
      </c>
      <c r="M109" s="106">
        <f t="shared" si="41"/>
        <v>0</v>
      </c>
      <c r="N109" s="106">
        <f t="shared" si="41"/>
        <v>0</v>
      </c>
      <c r="O109" s="106">
        <f t="shared" si="41"/>
        <v>0</v>
      </c>
      <c r="P109" s="106">
        <f t="shared" si="41"/>
        <v>0</v>
      </c>
      <c r="Q109" s="106">
        <f t="shared" si="41"/>
        <v>0</v>
      </c>
      <c r="R109" s="130">
        <f t="shared" si="41"/>
        <v>0</v>
      </c>
      <c r="S109" s="77">
        <f t="shared" si="41"/>
        <v>39</v>
      </c>
    </row>
    <row r="110" spans="1:19" x14ac:dyDescent="0.15">
      <c r="A110" s="26" t="s">
        <v>78</v>
      </c>
      <c r="B110" s="77">
        <f t="shared" si="38"/>
        <v>17</v>
      </c>
      <c r="C110" s="131"/>
      <c r="D110" s="106"/>
      <c r="E110" s="130">
        <f t="shared" si="39"/>
        <v>0</v>
      </c>
      <c r="F110" s="77">
        <f t="shared" si="39"/>
        <v>22</v>
      </c>
      <c r="G110" s="131"/>
      <c r="H110" s="106"/>
      <c r="I110" s="106">
        <f t="shared" ref="I110:S110" si="42">SUM(I93:I96)</f>
        <v>22</v>
      </c>
      <c r="J110" s="106">
        <f t="shared" si="42"/>
        <v>0</v>
      </c>
      <c r="K110" s="106">
        <f t="shared" si="42"/>
        <v>0</v>
      </c>
      <c r="L110" s="106">
        <f t="shared" si="42"/>
        <v>0</v>
      </c>
      <c r="M110" s="106">
        <f t="shared" si="42"/>
        <v>0</v>
      </c>
      <c r="N110" s="106">
        <f t="shared" si="42"/>
        <v>0</v>
      </c>
      <c r="O110" s="106">
        <f t="shared" si="42"/>
        <v>0</v>
      </c>
      <c r="P110" s="106">
        <f t="shared" si="42"/>
        <v>0</v>
      </c>
      <c r="Q110" s="106">
        <f t="shared" si="42"/>
        <v>0</v>
      </c>
      <c r="R110" s="130">
        <f t="shared" si="42"/>
        <v>0</v>
      </c>
      <c r="S110" s="77">
        <f t="shared" si="42"/>
        <v>39</v>
      </c>
    </row>
    <row r="111" spans="1:19" x14ac:dyDescent="0.15">
      <c r="A111" s="26" t="s">
        <v>79</v>
      </c>
      <c r="B111" s="77">
        <f t="shared" si="38"/>
        <v>12</v>
      </c>
      <c r="C111" s="131"/>
      <c r="D111" s="106"/>
      <c r="E111" s="130">
        <f t="shared" si="39"/>
        <v>0</v>
      </c>
      <c r="F111" s="77">
        <f t="shared" si="39"/>
        <v>21</v>
      </c>
      <c r="G111" s="131"/>
      <c r="H111" s="106"/>
      <c r="I111" s="106">
        <f t="shared" ref="I111:S111" si="43">SUM(I94:I97)</f>
        <v>21</v>
      </c>
      <c r="J111" s="106">
        <f t="shared" si="43"/>
        <v>0</v>
      </c>
      <c r="K111" s="106">
        <f t="shared" si="43"/>
        <v>0</v>
      </c>
      <c r="L111" s="106">
        <f t="shared" si="43"/>
        <v>0</v>
      </c>
      <c r="M111" s="106">
        <f t="shared" si="43"/>
        <v>0</v>
      </c>
      <c r="N111" s="106">
        <f t="shared" si="43"/>
        <v>0</v>
      </c>
      <c r="O111" s="106">
        <f t="shared" si="43"/>
        <v>0</v>
      </c>
      <c r="P111" s="106">
        <f t="shared" si="43"/>
        <v>0</v>
      </c>
      <c r="Q111" s="106">
        <f t="shared" si="43"/>
        <v>0</v>
      </c>
      <c r="R111" s="130">
        <f t="shared" si="43"/>
        <v>0</v>
      </c>
      <c r="S111" s="77">
        <f t="shared" si="43"/>
        <v>33</v>
      </c>
    </row>
    <row r="112" spans="1:19" x14ac:dyDescent="0.15">
      <c r="A112" s="26" t="s">
        <v>80</v>
      </c>
      <c r="B112" s="77">
        <f t="shared" si="38"/>
        <v>15</v>
      </c>
      <c r="C112" s="131"/>
      <c r="D112" s="106"/>
      <c r="E112" s="130">
        <f t="shared" si="39"/>
        <v>0</v>
      </c>
      <c r="F112" s="77">
        <f t="shared" si="39"/>
        <v>15</v>
      </c>
      <c r="G112" s="131"/>
      <c r="H112" s="106"/>
      <c r="I112" s="106">
        <f t="shared" ref="I112:S112" si="44">SUM(I95:I98)</f>
        <v>15</v>
      </c>
      <c r="J112" s="106">
        <f t="shared" si="44"/>
        <v>0</v>
      </c>
      <c r="K112" s="106">
        <f t="shared" si="44"/>
        <v>0</v>
      </c>
      <c r="L112" s="106">
        <f t="shared" si="44"/>
        <v>0</v>
      </c>
      <c r="M112" s="106">
        <f t="shared" si="44"/>
        <v>0</v>
      </c>
      <c r="N112" s="106">
        <f t="shared" si="44"/>
        <v>0</v>
      </c>
      <c r="O112" s="106">
        <f t="shared" si="44"/>
        <v>0</v>
      </c>
      <c r="P112" s="106">
        <f t="shared" si="44"/>
        <v>0</v>
      </c>
      <c r="Q112" s="106">
        <f t="shared" si="44"/>
        <v>0</v>
      </c>
      <c r="R112" s="130">
        <f t="shared" si="44"/>
        <v>0</v>
      </c>
      <c r="S112" s="77">
        <f t="shared" si="44"/>
        <v>30</v>
      </c>
    </row>
    <row r="113" spans="1:19" x14ac:dyDescent="0.15">
      <c r="A113" s="26" t="s">
        <v>81</v>
      </c>
      <c r="B113" s="77">
        <f t="shared" si="38"/>
        <v>14</v>
      </c>
      <c r="C113" s="131"/>
      <c r="D113" s="106"/>
      <c r="E113" s="130">
        <f t="shared" si="39"/>
        <v>0</v>
      </c>
      <c r="F113" s="77">
        <f t="shared" si="39"/>
        <v>20</v>
      </c>
      <c r="G113" s="131"/>
      <c r="H113" s="106"/>
      <c r="I113" s="106">
        <f t="shared" ref="I113:S113" si="45">SUM(I96:I99)</f>
        <v>20</v>
      </c>
      <c r="J113" s="106">
        <f t="shared" si="45"/>
        <v>0</v>
      </c>
      <c r="K113" s="106">
        <f t="shared" si="45"/>
        <v>0</v>
      </c>
      <c r="L113" s="106">
        <f t="shared" si="45"/>
        <v>0</v>
      </c>
      <c r="M113" s="106">
        <f t="shared" si="45"/>
        <v>0</v>
      </c>
      <c r="N113" s="106">
        <f t="shared" si="45"/>
        <v>0</v>
      </c>
      <c r="O113" s="106">
        <f t="shared" si="45"/>
        <v>0</v>
      </c>
      <c r="P113" s="106">
        <f t="shared" si="45"/>
        <v>0</v>
      </c>
      <c r="Q113" s="106">
        <f t="shared" si="45"/>
        <v>0</v>
      </c>
      <c r="R113" s="130">
        <f t="shared" si="45"/>
        <v>0</v>
      </c>
      <c r="S113" s="77">
        <f t="shared" si="45"/>
        <v>34</v>
      </c>
    </row>
    <row r="114" spans="1:19" x14ac:dyDescent="0.15">
      <c r="A114" s="26" t="s">
        <v>82</v>
      </c>
      <c r="B114" s="77">
        <f t="shared" si="38"/>
        <v>15</v>
      </c>
      <c r="C114" s="131"/>
      <c r="D114" s="106"/>
      <c r="E114" s="130">
        <f t="shared" si="39"/>
        <v>0</v>
      </c>
      <c r="F114" s="77">
        <f t="shared" si="39"/>
        <v>22</v>
      </c>
      <c r="G114" s="131"/>
      <c r="H114" s="106"/>
      <c r="I114" s="106">
        <f t="shared" ref="I114:S114" si="46">SUM(I97:I100)</f>
        <v>22</v>
      </c>
      <c r="J114" s="106">
        <f t="shared" si="46"/>
        <v>0</v>
      </c>
      <c r="K114" s="106">
        <f t="shared" si="46"/>
        <v>0</v>
      </c>
      <c r="L114" s="106">
        <f t="shared" si="46"/>
        <v>0</v>
      </c>
      <c r="M114" s="106">
        <f t="shared" si="46"/>
        <v>0</v>
      </c>
      <c r="N114" s="106">
        <f t="shared" si="46"/>
        <v>0</v>
      </c>
      <c r="O114" s="106">
        <f t="shared" si="46"/>
        <v>0</v>
      </c>
      <c r="P114" s="106">
        <f t="shared" si="46"/>
        <v>0</v>
      </c>
      <c r="Q114" s="106">
        <f t="shared" si="46"/>
        <v>0</v>
      </c>
      <c r="R114" s="130">
        <f t="shared" si="46"/>
        <v>0</v>
      </c>
      <c r="S114" s="77">
        <f t="shared" si="46"/>
        <v>37</v>
      </c>
    </row>
    <row r="115" spans="1:19" x14ac:dyDescent="0.15">
      <c r="A115" s="26" t="s">
        <v>74</v>
      </c>
      <c r="B115" s="77">
        <f t="shared" si="38"/>
        <v>20</v>
      </c>
      <c r="C115" s="131"/>
      <c r="D115" s="106"/>
      <c r="E115" s="130">
        <f t="shared" si="39"/>
        <v>0</v>
      </c>
      <c r="F115" s="77">
        <f t="shared" si="39"/>
        <v>27</v>
      </c>
      <c r="G115" s="131"/>
      <c r="H115" s="106"/>
      <c r="I115" s="106">
        <f t="shared" ref="I115:S115" si="47">SUM(I98:I101)</f>
        <v>27</v>
      </c>
      <c r="J115" s="106">
        <f t="shared" si="47"/>
        <v>0</v>
      </c>
      <c r="K115" s="106">
        <f t="shared" si="47"/>
        <v>0</v>
      </c>
      <c r="L115" s="106">
        <f t="shared" si="47"/>
        <v>0</v>
      </c>
      <c r="M115" s="106">
        <f t="shared" si="47"/>
        <v>0</v>
      </c>
      <c r="N115" s="106">
        <f t="shared" si="47"/>
        <v>0</v>
      </c>
      <c r="O115" s="106">
        <f t="shared" si="47"/>
        <v>0</v>
      </c>
      <c r="P115" s="106">
        <f t="shared" si="47"/>
        <v>0</v>
      </c>
      <c r="Q115" s="106">
        <f t="shared" si="47"/>
        <v>0</v>
      </c>
      <c r="R115" s="130">
        <f t="shared" si="47"/>
        <v>0</v>
      </c>
      <c r="S115" s="77">
        <f t="shared" si="47"/>
        <v>47</v>
      </c>
    </row>
    <row r="116" spans="1:19" x14ac:dyDescent="0.15">
      <c r="A116" s="26" t="s">
        <v>83</v>
      </c>
      <c r="B116" s="77">
        <f t="shared" si="38"/>
        <v>19</v>
      </c>
      <c r="C116" s="131"/>
      <c r="D116" s="106"/>
      <c r="E116" s="130">
        <f t="shared" si="39"/>
        <v>0</v>
      </c>
      <c r="F116" s="77">
        <f t="shared" si="39"/>
        <v>28</v>
      </c>
      <c r="G116" s="131"/>
      <c r="H116" s="106"/>
      <c r="I116" s="106">
        <f t="shared" ref="I116:S116" si="48">SUM(I99:I102)</f>
        <v>28</v>
      </c>
      <c r="J116" s="106">
        <f t="shared" si="48"/>
        <v>0</v>
      </c>
      <c r="K116" s="106">
        <f t="shared" si="48"/>
        <v>0</v>
      </c>
      <c r="L116" s="106">
        <f t="shared" si="48"/>
        <v>0</v>
      </c>
      <c r="M116" s="106">
        <f t="shared" si="48"/>
        <v>0</v>
      </c>
      <c r="N116" s="106">
        <f t="shared" si="48"/>
        <v>0</v>
      </c>
      <c r="O116" s="106">
        <f t="shared" si="48"/>
        <v>0</v>
      </c>
      <c r="P116" s="106">
        <f t="shared" si="48"/>
        <v>0</v>
      </c>
      <c r="Q116" s="106">
        <f t="shared" si="48"/>
        <v>0</v>
      </c>
      <c r="R116" s="130">
        <f t="shared" si="48"/>
        <v>0</v>
      </c>
      <c r="S116" s="77">
        <f t="shared" si="48"/>
        <v>47</v>
      </c>
    </row>
    <row r="117" spans="1:19" x14ac:dyDescent="0.15">
      <c r="A117" s="26" t="s">
        <v>84</v>
      </c>
      <c r="B117" s="77">
        <f t="shared" si="38"/>
        <v>16</v>
      </c>
      <c r="C117" s="131"/>
      <c r="D117" s="106"/>
      <c r="E117" s="130">
        <f t="shared" si="39"/>
        <v>0</v>
      </c>
      <c r="F117" s="77">
        <f t="shared" si="39"/>
        <v>24</v>
      </c>
      <c r="G117" s="131"/>
      <c r="H117" s="106"/>
      <c r="I117" s="106">
        <f t="shared" ref="I117:S117" si="49">SUM(I100:I103)</f>
        <v>24</v>
      </c>
      <c r="J117" s="106">
        <f t="shared" si="49"/>
        <v>0</v>
      </c>
      <c r="K117" s="106">
        <f t="shared" si="49"/>
        <v>0</v>
      </c>
      <c r="L117" s="106">
        <f t="shared" si="49"/>
        <v>0</v>
      </c>
      <c r="M117" s="106">
        <f t="shared" si="49"/>
        <v>0</v>
      </c>
      <c r="N117" s="106">
        <f t="shared" si="49"/>
        <v>0</v>
      </c>
      <c r="O117" s="106">
        <f t="shared" si="49"/>
        <v>0</v>
      </c>
      <c r="P117" s="106">
        <f t="shared" si="49"/>
        <v>0</v>
      </c>
      <c r="Q117" s="106">
        <f t="shared" si="49"/>
        <v>0</v>
      </c>
      <c r="R117" s="130">
        <f t="shared" si="49"/>
        <v>0</v>
      </c>
      <c r="S117" s="77">
        <f t="shared" si="49"/>
        <v>40</v>
      </c>
    </row>
    <row r="118" spans="1:19" x14ac:dyDescent="0.15">
      <c r="A118" s="26" t="s">
        <v>85</v>
      </c>
      <c r="B118" s="77">
        <f t="shared" si="38"/>
        <v>15</v>
      </c>
      <c r="C118" s="131"/>
      <c r="D118" s="106"/>
      <c r="E118" s="130">
        <f t="shared" si="39"/>
        <v>0</v>
      </c>
      <c r="F118" s="77">
        <f t="shared" si="39"/>
        <v>22</v>
      </c>
      <c r="G118" s="131"/>
      <c r="H118" s="106"/>
      <c r="I118" s="106">
        <f t="shared" ref="I118:S118" si="50">SUM(I101:I104)</f>
        <v>22</v>
      </c>
      <c r="J118" s="106">
        <f t="shared" si="50"/>
        <v>0</v>
      </c>
      <c r="K118" s="106">
        <f t="shared" si="50"/>
        <v>0</v>
      </c>
      <c r="L118" s="106">
        <f t="shared" si="50"/>
        <v>0</v>
      </c>
      <c r="M118" s="106">
        <f t="shared" si="50"/>
        <v>0</v>
      </c>
      <c r="N118" s="106">
        <f t="shared" si="50"/>
        <v>0</v>
      </c>
      <c r="O118" s="106">
        <f t="shared" si="50"/>
        <v>0</v>
      </c>
      <c r="P118" s="106">
        <f t="shared" si="50"/>
        <v>0</v>
      </c>
      <c r="Q118" s="106">
        <f t="shared" si="50"/>
        <v>0</v>
      </c>
      <c r="R118" s="130">
        <f t="shared" si="50"/>
        <v>0</v>
      </c>
      <c r="S118" s="77">
        <f t="shared" si="50"/>
        <v>37</v>
      </c>
    </row>
    <row r="119" spans="1:19" x14ac:dyDescent="0.15">
      <c r="A119" s="26" t="s">
        <v>75</v>
      </c>
      <c r="B119" s="77">
        <f t="shared" si="38"/>
        <v>11</v>
      </c>
      <c r="C119" s="131"/>
      <c r="D119" s="106"/>
      <c r="E119" s="130">
        <f t="shared" si="39"/>
        <v>0</v>
      </c>
      <c r="F119" s="77">
        <f t="shared" si="39"/>
        <v>20</v>
      </c>
      <c r="G119" s="131"/>
      <c r="H119" s="106"/>
      <c r="I119" s="106">
        <f t="shared" ref="I119:S119" si="51">SUM(I102:I105)</f>
        <v>20</v>
      </c>
      <c r="J119" s="106">
        <f t="shared" si="51"/>
        <v>0</v>
      </c>
      <c r="K119" s="106">
        <f t="shared" si="51"/>
        <v>0</v>
      </c>
      <c r="L119" s="106">
        <f t="shared" si="51"/>
        <v>0</v>
      </c>
      <c r="M119" s="106">
        <f t="shared" si="51"/>
        <v>0</v>
      </c>
      <c r="N119" s="106">
        <f t="shared" si="51"/>
        <v>0</v>
      </c>
      <c r="O119" s="106">
        <f t="shared" si="51"/>
        <v>0</v>
      </c>
      <c r="P119" s="106">
        <f t="shared" si="51"/>
        <v>0</v>
      </c>
      <c r="Q119" s="106">
        <f t="shared" si="51"/>
        <v>0</v>
      </c>
      <c r="R119" s="130">
        <f t="shared" si="51"/>
        <v>0</v>
      </c>
      <c r="S119" s="77">
        <f t="shared" si="51"/>
        <v>31</v>
      </c>
    </row>
    <row r="120" spans="1:19" ht="14" thickBot="1" x14ac:dyDescent="0.2">
      <c r="A120" s="53"/>
      <c r="B120" s="167"/>
      <c r="C120" s="186"/>
      <c r="D120" s="165"/>
      <c r="E120" s="187"/>
      <c r="F120" s="167"/>
      <c r="G120" s="186"/>
      <c r="H120" s="165"/>
      <c r="I120" s="166"/>
      <c r="J120" s="164"/>
      <c r="K120" s="165"/>
      <c r="L120" s="165"/>
      <c r="M120" s="166"/>
      <c r="N120" s="164"/>
      <c r="O120" s="165"/>
      <c r="P120" s="165"/>
      <c r="Q120" s="165"/>
      <c r="R120" s="187"/>
      <c r="S120" s="167"/>
    </row>
    <row r="121" spans="1:19" x14ac:dyDescent="0.15">
      <c r="A121" s="52"/>
      <c r="B121" s="135"/>
      <c r="C121" s="134"/>
      <c r="D121" s="87"/>
      <c r="E121" s="145"/>
      <c r="F121" s="135"/>
      <c r="G121" s="134"/>
      <c r="H121" s="87"/>
      <c r="I121" s="88"/>
      <c r="J121" s="86"/>
      <c r="K121" s="87"/>
      <c r="L121" s="87"/>
      <c r="M121" s="88"/>
      <c r="N121" s="86"/>
      <c r="O121" s="87"/>
      <c r="P121" s="87"/>
      <c r="Q121" s="87"/>
      <c r="R121" s="145"/>
      <c r="S121" s="135"/>
    </row>
    <row r="122" spans="1:19" x14ac:dyDescent="0.15">
      <c r="A122" s="51" t="s">
        <v>88</v>
      </c>
      <c r="B122" s="133">
        <f>SUM(B90:B105)</f>
        <v>59</v>
      </c>
      <c r="C122" s="132"/>
      <c r="D122" s="90"/>
      <c r="E122" s="188">
        <f t="shared" ref="E122:S122" si="52">SUM(E90:E105)</f>
        <v>0</v>
      </c>
      <c r="F122" s="133">
        <f t="shared" si="52"/>
        <v>88</v>
      </c>
      <c r="G122" s="132"/>
      <c r="H122" s="90"/>
      <c r="I122" s="91">
        <f t="shared" si="52"/>
        <v>88</v>
      </c>
      <c r="J122" s="89">
        <f t="shared" si="52"/>
        <v>0</v>
      </c>
      <c r="K122" s="89">
        <f t="shared" si="52"/>
        <v>0</v>
      </c>
      <c r="L122" s="89">
        <f t="shared" si="52"/>
        <v>0</v>
      </c>
      <c r="M122" s="89">
        <f t="shared" si="52"/>
        <v>0</v>
      </c>
      <c r="N122" s="89">
        <f t="shared" si="52"/>
        <v>0</v>
      </c>
      <c r="O122" s="89">
        <f t="shared" si="52"/>
        <v>0</v>
      </c>
      <c r="P122" s="89">
        <f t="shared" si="52"/>
        <v>0</v>
      </c>
      <c r="Q122" s="89">
        <f t="shared" si="52"/>
        <v>0</v>
      </c>
      <c r="R122" s="136">
        <f t="shared" si="52"/>
        <v>0</v>
      </c>
      <c r="S122" s="133">
        <f t="shared" si="52"/>
        <v>147</v>
      </c>
    </row>
    <row r="123" spans="1:19" x14ac:dyDescent="0.15">
      <c r="A123" s="51" t="s">
        <v>10</v>
      </c>
      <c r="B123" s="133">
        <f>MAX(B107:B119)</f>
        <v>59</v>
      </c>
      <c r="C123" s="132"/>
      <c r="D123" s="90"/>
      <c r="E123" s="188">
        <f t="shared" ref="E123:S123" si="53">MAX(E107:E119)</f>
        <v>0</v>
      </c>
      <c r="F123" s="133">
        <f t="shared" si="53"/>
        <v>88</v>
      </c>
      <c r="G123" s="132"/>
      <c r="H123" s="90"/>
      <c r="I123" s="91">
        <f t="shared" si="53"/>
        <v>29</v>
      </c>
      <c r="J123" s="89">
        <f t="shared" si="53"/>
        <v>0</v>
      </c>
      <c r="K123" s="89">
        <f t="shared" si="53"/>
        <v>0</v>
      </c>
      <c r="L123" s="89">
        <f t="shared" si="53"/>
        <v>0</v>
      </c>
      <c r="M123" s="89">
        <f t="shared" si="53"/>
        <v>0</v>
      </c>
      <c r="N123" s="89">
        <f t="shared" si="53"/>
        <v>0</v>
      </c>
      <c r="O123" s="89">
        <f t="shared" si="53"/>
        <v>0</v>
      </c>
      <c r="P123" s="89">
        <f t="shared" si="53"/>
        <v>0</v>
      </c>
      <c r="Q123" s="89">
        <f t="shared" si="53"/>
        <v>0</v>
      </c>
      <c r="R123" s="136">
        <f t="shared" si="53"/>
        <v>0</v>
      </c>
      <c r="S123" s="133">
        <f t="shared" si="53"/>
        <v>47</v>
      </c>
    </row>
    <row r="124" spans="1:19" x14ac:dyDescent="0.15">
      <c r="A124" s="51" t="s">
        <v>11</v>
      </c>
      <c r="B124" s="133">
        <f>SUM(B90:B105)/4</f>
        <v>14.75</v>
      </c>
      <c r="C124" s="132"/>
      <c r="D124" s="90"/>
      <c r="E124" s="188">
        <f t="shared" ref="E124:S124" si="54">SUM(E90:E105)/4</f>
        <v>0</v>
      </c>
      <c r="F124" s="133">
        <f t="shared" si="54"/>
        <v>22</v>
      </c>
      <c r="G124" s="132"/>
      <c r="H124" s="90"/>
      <c r="I124" s="91">
        <f t="shared" si="54"/>
        <v>22</v>
      </c>
      <c r="J124" s="89">
        <f t="shared" si="54"/>
        <v>0</v>
      </c>
      <c r="K124" s="89">
        <f t="shared" si="54"/>
        <v>0</v>
      </c>
      <c r="L124" s="89">
        <f t="shared" si="54"/>
        <v>0</v>
      </c>
      <c r="M124" s="89">
        <f t="shared" si="54"/>
        <v>0</v>
      </c>
      <c r="N124" s="89">
        <f t="shared" si="54"/>
        <v>0</v>
      </c>
      <c r="O124" s="89">
        <f t="shared" si="54"/>
        <v>0</v>
      </c>
      <c r="P124" s="89">
        <f t="shared" si="54"/>
        <v>0</v>
      </c>
      <c r="Q124" s="89">
        <f t="shared" si="54"/>
        <v>0</v>
      </c>
      <c r="R124" s="136">
        <f t="shared" si="54"/>
        <v>0</v>
      </c>
      <c r="S124" s="133">
        <f t="shared" si="54"/>
        <v>36.75</v>
      </c>
    </row>
    <row r="125" spans="1:19" ht="14" thickBot="1" x14ac:dyDescent="0.2">
      <c r="A125" s="53"/>
      <c r="B125" s="95"/>
      <c r="C125" s="180"/>
      <c r="D125" s="93"/>
      <c r="E125" s="189"/>
      <c r="F125" s="95"/>
      <c r="G125" s="180"/>
      <c r="H125" s="93"/>
      <c r="I125" s="94"/>
      <c r="J125" s="92"/>
      <c r="K125" s="93"/>
      <c r="L125" s="93"/>
      <c r="M125" s="94"/>
      <c r="N125" s="92"/>
      <c r="O125" s="93"/>
      <c r="P125" s="93"/>
      <c r="Q125" s="93"/>
      <c r="R125" s="189"/>
      <c r="S125" s="95"/>
    </row>
  </sheetData>
  <phoneticPr fontId="5" type="noConversion"/>
  <pageMargins left="0.39370078740157483" right="0" top="0.59055118110236227" bottom="0" header="0" footer="0"/>
  <pageSetup paperSize="9" scale="86" fitToHeight="2" orientation="portrait" r:id="rId1"/>
  <headerFooter alignWithMargins="0"/>
  <rowBreaks count="2" manualBreakCount="2">
    <brk id="42" max="16383" man="1"/>
    <brk id="8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29C1-B2A1-9D45-9D7B-01F86C6DC1B6}">
  <dimension ref="A1:AE370"/>
  <sheetViews>
    <sheetView zoomScale="125" zoomScaleNormal="125" zoomScaleSheetLayoutView="50" workbookViewId="0">
      <selection activeCell="B64" sqref="B64"/>
    </sheetView>
  </sheetViews>
  <sheetFormatPr baseColWidth="10" defaultColWidth="8.6640625" defaultRowHeight="13" x14ac:dyDescent="0.15"/>
  <cols>
    <col min="1" max="1" width="17" customWidth="1"/>
    <col min="2" max="2" width="16.6640625" customWidth="1"/>
    <col min="3" max="3" width="3.5" customWidth="1"/>
    <col min="4" max="11" width="5.1640625" style="218" customWidth="1"/>
    <col min="12" max="13" width="6.1640625" style="218" customWidth="1"/>
    <col min="14" max="14" width="7.5" style="218" customWidth="1"/>
    <col min="15" max="15" width="7.1640625" style="11" hidden="1" customWidth="1"/>
    <col min="16" max="19" width="6.6640625" style="11" hidden="1" customWidth="1"/>
    <col min="20" max="21" width="0" hidden="1" customWidth="1"/>
  </cols>
  <sheetData>
    <row r="1" spans="1:19" x14ac:dyDescent="0.15">
      <c r="A1" s="28" t="s">
        <v>162</v>
      </c>
      <c r="B1" s="28"/>
      <c r="C1" s="28"/>
      <c r="D1" s="252"/>
      <c r="E1" s="252"/>
      <c r="F1"/>
      <c r="G1" s="253"/>
      <c r="H1"/>
      <c r="I1"/>
      <c r="J1"/>
      <c r="K1"/>
      <c r="L1"/>
      <c r="M1"/>
      <c r="N1"/>
      <c r="O1" s="48" t="s">
        <v>184</v>
      </c>
      <c r="P1" s="48"/>
      <c r="Q1" s="48"/>
      <c r="R1" s="48"/>
      <c r="S1" s="48"/>
    </row>
    <row r="2" spans="1:19" ht="14" thickBot="1" x14ac:dyDescent="0.2">
      <c r="A2" s="28"/>
      <c r="B2" s="28" t="s">
        <v>183</v>
      </c>
      <c r="C2" s="30"/>
      <c r="D2"/>
      <c r="E2" s="252"/>
      <c r="F2"/>
      <c r="G2"/>
      <c r="H2"/>
      <c r="I2"/>
      <c r="J2"/>
      <c r="K2"/>
      <c r="L2"/>
      <c r="M2"/>
      <c r="N2"/>
      <c r="O2" s="48"/>
      <c r="P2" s="48"/>
      <c r="Q2" s="48"/>
      <c r="R2" s="48"/>
      <c r="S2" s="48"/>
    </row>
    <row r="3" spans="1:19" ht="22" x14ac:dyDescent="0.15">
      <c r="A3" s="245" t="s">
        <v>160</v>
      </c>
      <c r="B3" s="244"/>
      <c r="C3" s="243" t="s">
        <v>159</v>
      </c>
      <c r="D3" s="250" t="s">
        <v>158</v>
      </c>
      <c r="E3" s="250" t="s">
        <v>157</v>
      </c>
      <c r="F3" s="250" t="s">
        <v>156</v>
      </c>
      <c r="G3" s="251" t="s">
        <v>155</v>
      </c>
      <c r="H3" s="251" t="s">
        <v>154</v>
      </c>
      <c r="I3" s="250" t="s">
        <v>153</v>
      </c>
      <c r="J3" s="251" t="s">
        <v>152</v>
      </c>
      <c r="K3" s="251" t="s">
        <v>151</v>
      </c>
      <c r="L3" s="251" t="s">
        <v>150</v>
      </c>
      <c r="M3" s="250" t="s">
        <v>10</v>
      </c>
      <c r="N3" s="249" t="s">
        <v>149</v>
      </c>
      <c r="O3" s="240">
        <v>0.29166666666666669</v>
      </c>
      <c r="P3" s="240">
        <v>0.30208333333333331</v>
      </c>
      <c r="Q3" s="240">
        <v>0.3125</v>
      </c>
      <c r="R3" s="240">
        <v>0.32291666666666669</v>
      </c>
      <c r="S3" s="240">
        <v>0.33333333333333331</v>
      </c>
    </row>
    <row r="4" spans="1:19" x14ac:dyDescent="0.15">
      <c r="A4" s="231" t="s">
        <v>146</v>
      </c>
      <c r="B4" s="230" t="s">
        <v>145</v>
      </c>
      <c r="C4" s="229" t="s">
        <v>148</v>
      </c>
      <c r="D4" s="228">
        <v>20</v>
      </c>
      <c r="E4" s="228">
        <v>22.6</v>
      </c>
      <c r="F4" s="228">
        <v>38.799999999999997</v>
      </c>
      <c r="G4" s="228">
        <v>49.6</v>
      </c>
      <c r="H4" s="228">
        <v>51.2</v>
      </c>
      <c r="I4" s="228">
        <v>58.4</v>
      </c>
      <c r="J4" s="228">
        <v>40.6</v>
      </c>
      <c r="K4" s="228">
        <v>26.6</v>
      </c>
      <c r="L4" s="228">
        <v>307.8</v>
      </c>
      <c r="M4" s="228">
        <v>199.8</v>
      </c>
      <c r="N4" s="232">
        <v>153.9</v>
      </c>
      <c r="O4" s="239">
        <v>131</v>
      </c>
      <c r="P4" s="239">
        <v>162.19999999999999</v>
      </c>
      <c r="Q4" s="239">
        <v>198.00000000000003</v>
      </c>
      <c r="R4" s="239">
        <v>199.8</v>
      </c>
      <c r="S4" s="239">
        <v>176.79999999999998</v>
      </c>
    </row>
    <row r="5" spans="1:19" x14ac:dyDescent="0.15">
      <c r="A5" s="231" t="s">
        <v>144</v>
      </c>
      <c r="B5" s="230" t="s">
        <v>141</v>
      </c>
      <c r="C5" s="229" t="s">
        <v>148</v>
      </c>
      <c r="D5" s="228">
        <v>3.4</v>
      </c>
      <c r="E5" s="228">
        <v>8.8000000000000007</v>
      </c>
      <c r="F5" s="228">
        <v>8.6</v>
      </c>
      <c r="G5" s="228">
        <v>15</v>
      </c>
      <c r="H5" s="228">
        <v>16.600000000000001</v>
      </c>
      <c r="I5" s="228">
        <v>18.600000000000001</v>
      </c>
      <c r="J5" s="228">
        <v>13.6</v>
      </c>
      <c r="K5" s="228">
        <v>13.8</v>
      </c>
      <c r="L5" s="228">
        <v>98.399999999999991</v>
      </c>
      <c r="M5" s="228">
        <v>63.800000000000004</v>
      </c>
      <c r="N5" s="232">
        <v>49.199999999999996</v>
      </c>
      <c r="O5" s="220">
        <v>35.799999999999997</v>
      </c>
      <c r="P5" s="220">
        <v>49</v>
      </c>
      <c r="Q5" s="220">
        <v>58.800000000000004</v>
      </c>
      <c r="R5" s="220">
        <v>63.800000000000004</v>
      </c>
      <c r="S5" s="220">
        <v>62.600000000000009</v>
      </c>
    </row>
    <row r="6" spans="1:19" x14ac:dyDescent="0.15">
      <c r="A6" s="231" t="s">
        <v>143</v>
      </c>
      <c r="B6" s="230" t="s">
        <v>141</v>
      </c>
      <c r="C6" s="229" t="s">
        <v>148</v>
      </c>
      <c r="D6" s="228">
        <v>4.5999999999999996</v>
      </c>
      <c r="E6" s="228">
        <v>5</v>
      </c>
      <c r="F6" s="228">
        <v>4.4000000000000004</v>
      </c>
      <c r="G6" s="228">
        <v>8.1999999999999993</v>
      </c>
      <c r="H6" s="228">
        <v>8.1999999999999993</v>
      </c>
      <c r="I6" s="228">
        <v>12.6</v>
      </c>
      <c r="J6" s="228">
        <v>9.1999999999999993</v>
      </c>
      <c r="K6" s="228">
        <v>7.6</v>
      </c>
      <c r="L6" s="228">
        <v>59.800000000000004</v>
      </c>
      <c r="M6" s="228">
        <v>38.200000000000003</v>
      </c>
      <c r="N6" s="232">
        <v>29.900000000000002</v>
      </c>
      <c r="O6" s="220">
        <v>22.2</v>
      </c>
      <c r="P6" s="220">
        <v>25.8</v>
      </c>
      <c r="Q6" s="220">
        <v>33.4</v>
      </c>
      <c r="R6" s="220">
        <v>38.200000000000003</v>
      </c>
      <c r="S6" s="220">
        <v>37.599999999999994</v>
      </c>
    </row>
    <row r="7" spans="1:19" x14ac:dyDescent="0.15">
      <c r="A7" s="231" t="s">
        <v>142</v>
      </c>
      <c r="B7" s="230" t="s">
        <v>141</v>
      </c>
      <c r="C7" s="229" t="s">
        <v>148</v>
      </c>
      <c r="D7" s="228">
        <v>2</v>
      </c>
      <c r="E7" s="228">
        <v>1.8</v>
      </c>
      <c r="F7" s="228">
        <v>3.4</v>
      </c>
      <c r="G7" s="228">
        <v>4.8</v>
      </c>
      <c r="H7" s="228">
        <v>4</v>
      </c>
      <c r="I7" s="228">
        <v>4.8</v>
      </c>
      <c r="J7" s="228">
        <v>4.5999999999999996</v>
      </c>
      <c r="K7" s="228">
        <v>3</v>
      </c>
      <c r="L7" s="228">
        <v>28.4</v>
      </c>
      <c r="M7" s="228">
        <v>18.200000000000003</v>
      </c>
      <c r="N7" s="232">
        <v>14.2</v>
      </c>
      <c r="O7" s="220">
        <v>12</v>
      </c>
      <c r="P7" s="220">
        <v>14</v>
      </c>
      <c r="Q7" s="220">
        <v>17</v>
      </c>
      <c r="R7" s="220">
        <v>18.200000000000003</v>
      </c>
      <c r="S7" s="220">
        <v>16.399999999999999</v>
      </c>
    </row>
    <row r="8" spans="1:19" x14ac:dyDescent="0.15">
      <c r="A8" s="231" t="s">
        <v>140</v>
      </c>
      <c r="B8" s="230" t="s">
        <v>139</v>
      </c>
      <c r="C8" s="229" t="s">
        <v>148</v>
      </c>
      <c r="D8" s="228">
        <v>9.6</v>
      </c>
      <c r="E8" s="228">
        <v>19.600000000000001</v>
      </c>
      <c r="F8" s="228">
        <v>26.4</v>
      </c>
      <c r="G8" s="228">
        <v>28.6</v>
      </c>
      <c r="H8" s="228">
        <v>40.200000000000003</v>
      </c>
      <c r="I8" s="228">
        <v>47</v>
      </c>
      <c r="J8" s="228">
        <v>34.6</v>
      </c>
      <c r="K8" s="228">
        <v>28.4</v>
      </c>
      <c r="L8" s="228">
        <v>234.4</v>
      </c>
      <c r="M8" s="228">
        <v>150.4</v>
      </c>
      <c r="N8" s="232">
        <v>117.2</v>
      </c>
      <c r="O8" s="220">
        <v>84.2</v>
      </c>
      <c r="P8" s="220">
        <v>114.8</v>
      </c>
      <c r="Q8" s="220">
        <v>142.19999999999999</v>
      </c>
      <c r="R8" s="220">
        <v>150.4</v>
      </c>
      <c r="S8" s="220">
        <v>150.20000000000002</v>
      </c>
    </row>
    <row r="9" spans="1:19" x14ac:dyDescent="0.15">
      <c r="A9" s="231" t="s">
        <v>138</v>
      </c>
      <c r="B9" s="230" t="s">
        <v>137</v>
      </c>
      <c r="C9" s="229" t="s">
        <v>148</v>
      </c>
      <c r="D9" s="228">
        <v>0.6</v>
      </c>
      <c r="E9" s="228">
        <v>1.8</v>
      </c>
      <c r="F9" s="228">
        <v>1.6</v>
      </c>
      <c r="G9" s="228">
        <v>3</v>
      </c>
      <c r="H9" s="228">
        <v>2.6</v>
      </c>
      <c r="I9" s="228">
        <v>3.4</v>
      </c>
      <c r="J9" s="228">
        <v>5.4</v>
      </c>
      <c r="K9" s="228">
        <v>4.8</v>
      </c>
      <c r="L9" s="228">
        <v>23.2</v>
      </c>
      <c r="M9" s="228">
        <v>16.2</v>
      </c>
      <c r="N9" s="232">
        <v>11.6</v>
      </c>
      <c r="O9" s="220">
        <v>7</v>
      </c>
      <c r="P9" s="220">
        <v>9</v>
      </c>
      <c r="Q9" s="220">
        <v>10.6</v>
      </c>
      <c r="R9" s="220">
        <v>14.4</v>
      </c>
      <c r="S9" s="220">
        <v>16.2</v>
      </c>
    </row>
    <row r="10" spans="1:19" x14ac:dyDescent="0.15">
      <c r="A10" s="231" t="s">
        <v>135</v>
      </c>
      <c r="B10" s="230" t="s">
        <v>132</v>
      </c>
      <c r="C10" s="229" t="s">
        <v>148</v>
      </c>
      <c r="D10" s="228">
        <v>4</v>
      </c>
      <c r="E10" s="228">
        <v>7.2</v>
      </c>
      <c r="F10" s="228">
        <v>6.8</v>
      </c>
      <c r="G10" s="228">
        <v>10.8</v>
      </c>
      <c r="H10" s="228">
        <v>9</v>
      </c>
      <c r="I10" s="228">
        <v>8.8000000000000007</v>
      </c>
      <c r="J10" s="228">
        <v>11</v>
      </c>
      <c r="K10" s="228">
        <v>11.2</v>
      </c>
      <c r="L10" s="228">
        <v>68.8</v>
      </c>
      <c r="M10" s="228">
        <v>40</v>
      </c>
      <c r="N10" s="232">
        <v>34.4</v>
      </c>
      <c r="O10" s="220">
        <v>28.8</v>
      </c>
      <c r="P10" s="220">
        <v>33.799999999999997</v>
      </c>
      <c r="Q10" s="220">
        <v>35.400000000000006</v>
      </c>
      <c r="R10" s="220">
        <v>39.6</v>
      </c>
      <c r="S10" s="220">
        <v>40</v>
      </c>
    </row>
    <row r="11" spans="1:19" x14ac:dyDescent="0.15">
      <c r="A11" s="231" t="s">
        <v>133</v>
      </c>
      <c r="B11" s="230" t="s">
        <v>132</v>
      </c>
      <c r="C11" s="229" t="s">
        <v>148</v>
      </c>
      <c r="D11" s="228">
        <v>3.6</v>
      </c>
      <c r="E11" s="228">
        <v>2.8</v>
      </c>
      <c r="F11" s="228">
        <v>3.4</v>
      </c>
      <c r="G11" s="228">
        <v>7.6</v>
      </c>
      <c r="H11" s="228">
        <v>9.8000000000000007</v>
      </c>
      <c r="I11" s="228">
        <v>8.8000000000000007</v>
      </c>
      <c r="J11" s="228">
        <v>8.6</v>
      </c>
      <c r="K11" s="228">
        <v>5.2</v>
      </c>
      <c r="L11" s="228">
        <v>49.800000000000004</v>
      </c>
      <c r="M11" s="228">
        <v>34.799999999999997</v>
      </c>
      <c r="N11" s="232">
        <v>24.900000000000002</v>
      </c>
      <c r="O11" s="220">
        <v>17.399999999999999</v>
      </c>
      <c r="P11" s="220">
        <v>23.6</v>
      </c>
      <c r="Q11" s="220">
        <v>29.6</v>
      </c>
      <c r="R11" s="220">
        <v>34.799999999999997</v>
      </c>
      <c r="S11" s="220">
        <v>32.400000000000006</v>
      </c>
    </row>
    <row r="12" spans="1:19" x14ac:dyDescent="0.15">
      <c r="A12" s="231" t="s">
        <v>131</v>
      </c>
      <c r="B12" s="230" t="s">
        <v>128</v>
      </c>
      <c r="C12" s="229" t="s">
        <v>148</v>
      </c>
      <c r="D12" s="228">
        <v>2.8</v>
      </c>
      <c r="E12" s="228">
        <v>1</v>
      </c>
      <c r="F12" s="228">
        <v>2</v>
      </c>
      <c r="G12" s="228">
        <v>2.6</v>
      </c>
      <c r="H12" s="228">
        <v>1.6</v>
      </c>
      <c r="I12" s="228">
        <v>2</v>
      </c>
      <c r="J12" s="228">
        <v>3.4</v>
      </c>
      <c r="K12" s="228">
        <v>2</v>
      </c>
      <c r="L12" s="228">
        <v>17.399999999999999</v>
      </c>
      <c r="M12" s="228">
        <v>9.6</v>
      </c>
      <c r="N12" s="232">
        <v>8.6999999999999993</v>
      </c>
      <c r="O12" s="220">
        <v>8.4</v>
      </c>
      <c r="P12" s="220">
        <v>7.1999999999999993</v>
      </c>
      <c r="Q12" s="220">
        <v>8.1999999999999993</v>
      </c>
      <c r="R12" s="220">
        <v>9.6</v>
      </c>
      <c r="S12" s="220">
        <v>9</v>
      </c>
    </row>
    <row r="13" spans="1:19" x14ac:dyDescent="0.15">
      <c r="A13" s="231" t="s">
        <v>130</v>
      </c>
      <c r="B13" s="230" t="s">
        <v>128</v>
      </c>
      <c r="C13" s="229" t="s">
        <v>148</v>
      </c>
      <c r="D13" s="228">
        <v>0</v>
      </c>
      <c r="E13" s="228">
        <v>0.2</v>
      </c>
      <c r="F13" s="228">
        <v>1</v>
      </c>
      <c r="G13" s="228">
        <v>2</v>
      </c>
      <c r="H13" s="228">
        <v>2.4</v>
      </c>
      <c r="I13" s="228">
        <v>2</v>
      </c>
      <c r="J13" s="228">
        <v>2</v>
      </c>
      <c r="K13" s="228">
        <v>1.4</v>
      </c>
      <c r="L13" s="228">
        <v>11</v>
      </c>
      <c r="M13" s="228">
        <v>8.4</v>
      </c>
      <c r="N13" s="232">
        <v>5.5</v>
      </c>
      <c r="O13" s="220">
        <v>3.2</v>
      </c>
      <c r="P13" s="220">
        <v>5.6</v>
      </c>
      <c r="Q13" s="220">
        <v>7.4</v>
      </c>
      <c r="R13" s="220">
        <v>8.4</v>
      </c>
      <c r="S13" s="220">
        <v>7.8000000000000007</v>
      </c>
    </row>
    <row r="14" spans="1:19" x14ac:dyDescent="0.15">
      <c r="A14" s="231" t="s">
        <v>129</v>
      </c>
      <c r="B14" s="230" t="s">
        <v>128</v>
      </c>
      <c r="C14" s="229" t="s">
        <v>148</v>
      </c>
      <c r="D14" s="228">
        <v>2.4</v>
      </c>
      <c r="E14" s="228">
        <v>10.8</v>
      </c>
      <c r="F14" s="228">
        <v>7.8</v>
      </c>
      <c r="G14" s="228">
        <v>10.6</v>
      </c>
      <c r="H14" s="228">
        <v>16.399999999999999</v>
      </c>
      <c r="I14" s="228">
        <v>11.2</v>
      </c>
      <c r="J14" s="228">
        <v>13</v>
      </c>
      <c r="K14" s="228">
        <v>8</v>
      </c>
      <c r="L14" s="228">
        <v>80.2</v>
      </c>
      <c r="M14" s="228">
        <v>51.2</v>
      </c>
      <c r="N14" s="232">
        <v>40.1</v>
      </c>
      <c r="O14" s="220">
        <v>31.6</v>
      </c>
      <c r="P14" s="220">
        <v>45.6</v>
      </c>
      <c r="Q14" s="220">
        <v>46</v>
      </c>
      <c r="R14" s="220">
        <v>51.2</v>
      </c>
      <c r="S14" s="220">
        <v>48.599999999999994</v>
      </c>
    </row>
    <row r="15" spans="1:19" x14ac:dyDescent="0.15">
      <c r="A15" s="231" t="s">
        <v>127</v>
      </c>
      <c r="B15" s="230" t="s">
        <v>122</v>
      </c>
      <c r="C15" s="229" t="s">
        <v>148</v>
      </c>
      <c r="D15" s="228">
        <v>3.4</v>
      </c>
      <c r="E15" s="228">
        <v>6.4</v>
      </c>
      <c r="F15" s="228">
        <v>8</v>
      </c>
      <c r="G15" s="228">
        <v>8</v>
      </c>
      <c r="H15" s="228">
        <v>10.6</v>
      </c>
      <c r="I15" s="228">
        <v>14</v>
      </c>
      <c r="J15" s="228">
        <v>15.8</v>
      </c>
      <c r="K15" s="228">
        <v>16</v>
      </c>
      <c r="L15" s="228">
        <v>82.2</v>
      </c>
      <c r="M15" s="228">
        <v>56.400000000000006</v>
      </c>
      <c r="N15" s="232">
        <v>41.1</v>
      </c>
      <c r="O15" s="220">
        <v>25.8</v>
      </c>
      <c r="P15" s="220">
        <v>33</v>
      </c>
      <c r="Q15" s="220">
        <v>40.6</v>
      </c>
      <c r="R15" s="220">
        <v>48.400000000000006</v>
      </c>
      <c r="S15" s="220">
        <v>56.400000000000006</v>
      </c>
    </row>
    <row r="16" spans="1:19" x14ac:dyDescent="0.15">
      <c r="A16" s="231" t="s">
        <v>126</v>
      </c>
      <c r="B16" s="230" t="s">
        <v>122</v>
      </c>
      <c r="C16" s="229" t="s">
        <v>148</v>
      </c>
      <c r="D16" s="228">
        <v>0</v>
      </c>
      <c r="E16" s="228">
        <v>0</v>
      </c>
      <c r="F16" s="228">
        <v>0.2</v>
      </c>
      <c r="G16" s="228">
        <v>0.4</v>
      </c>
      <c r="H16" s="228">
        <v>0.4</v>
      </c>
      <c r="I16" s="228">
        <v>1.2</v>
      </c>
      <c r="J16" s="228">
        <v>1.2</v>
      </c>
      <c r="K16" s="228">
        <v>0.2</v>
      </c>
      <c r="L16" s="228">
        <v>3.6000000000000005</v>
      </c>
      <c r="M16" s="228">
        <v>3.2</v>
      </c>
      <c r="N16" s="232">
        <v>1.8000000000000003</v>
      </c>
      <c r="O16" s="220">
        <v>0.60000000000000009</v>
      </c>
      <c r="P16" s="220">
        <v>1</v>
      </c>
      <c r="Q16" s="220">
        <v>2.2000000000000002</v>
      </c>
      <c r="R16" s="220">
        <v>3.2</v>
      </c>
      <c r="S16" s="220">
        <v>3</v>
      </c>
    </row>
    <row r="17" spans="1:19" x14ac:dyDescent="0.15">
      <c r="A17" s="231" t="s">
        <v>125</v>
      </c>
      <c r="B17" s="230" t="s">
        <v>122</v>
      </c>
      <c r="C17" s="229" t="s">
        <v>148</v>
      </c>
      <c r="D17" s="228">
        <v>0.4</v>
      </c>
      <c r="E17" s="228">
        <v>0</v>
      </c>
      <c r="F17" s="228">
        <v>0</v>
      </c>
      <c r="G17" s="228">
        <v>0</v>
      </c>
      <c r="H17" s="228">
        <v>0</v>
      </c>
      <c r="I17" s="228">
        <v>0.4</v>
      </c>
      <c r="J17" s="228">
        <v>0.2</v>
      </c>
      <c r="K17" s="228">
        <v>0</v>
      </c>
      <c r="L17" s="228">
        <v>1</v>
      </c>
      <c r="M17" s="228">
        <v>0.60000000000000009</v>
      </c>
      <c r="N17" s="232">
        <v>0.5</v>
      </c>
      <c r="O17" s="220">
        <v>0.4</v>
      </c>
      <c r="P17" s="220">
        <v>0</v>
      </c>
      <c r="Q17" s="220">
        <v>0.4</v>
      </c>
      <c r="R17" s="220">
        <v>0.60000000000000009</v>
      </c>
      <c r="S17" s="220">
        <v>0.60000000000000009</v>
      </c>
    </row>
    <row r="18" spans="1:19" x14ac:dyDescent="0.15">
      <c r="A18" s="231" t="s">
        <v>124</v>
      </c>
      <c r="B18" s="230" t="s">
        <v>122</v>
      </c>
      <c r="C18" s="229" t="s">
        <v>148</v>
      </c>
      <c r="D18" s="228">
        <v>1.6</v>
      </c>
      <c r="E18" s="228">
        <v>3.4</v>
      </c>
      <c r="F18" s="228">
        <v>3.4</v>
      </c>
      <c r="G18" s="228">
        <v>4.4000000000000004</v>
      </c>
      <c r="H18" s="228">
        <v>7</v>
      </c>
      <c r="I18" s="228">
        <v>7</v>
      </c>
      <c r="J18" s="228">
        <v>8</v>
      </c>
      <c r="K18" s="228">
        <v>7.4</v>
      </c>
      <c r="L18" s="228">
        <v>42.199999999999996</v>
      </c>
      <c r="M18" s="228">
        <v>29.4</v>
      </c>
      <c r="N18" s="232">
        <v>21.099999999999998</v>
      </c>
      <c r="O18" s="220">
        <v>12.8</v>
      </c>
      <c r="P18" s="220">
        <v>18.2</v>
      </c>
      <c r="Q18" s="220">
        <v>21.8</v>
      </c>
      <c r="R18" s="220">
        <v>26.4</v>
      </c>
      <c r="S18" s="220">
        <v>29.4</v>
      </c>
    </row>
    <row r="19" spans="1:19" x14ac:dyDescent="0.15">
      <c r="A19" s="231" t="s">
        <v>123</v>
      </c>
      <c r="B19" s="230" t="s">
        <v>122</v>
      </c>
      <c r="C19" s="229" t="s">
        <v>148</v>
      </c>
      <c r="D19" s="228">
        <v>0.2</v>
      </c>
      <c r="E19" s="228">
        <v>2.4</v>
      </c>
      <c r="F19" s="228">
        <v>0.2</v>
      </c>
      <c r="G19" s="228">
        <v>2.2000000000000002</v>
      </c>
      <c r="H19" s="228">
        <v>1.8</v>
      </c>
      <c r="I19" s="228">
        <v>2.2000000000000002</v>
      </c>
      <c r="J19" s="228">
        <v>0.6</v>
      </c>
      <c r="K19" s="228">
        <v>2</v>
      </c>
      <c r="L19" s="228">
        <v>11.6</v>
      </c>
      <c r="M19" s="228">
        <v>6.8</v>
      </c>
      <c r="N19" s="232">
        <v>5.8</v>
      </c>
      <c r="O19" s="220">
        <v>5</v>
      </c>
      <c r="P19" s="220">
        <v>6.6000000000000005</v>
      </c>
      <c r="Q19" s="220">
        <v>6.4</v>
      </c>
      <c r="R19" s="220">
        <v>6.8</v>
      </c>
      <c r="S19" s="220">
        <v>6.6</v>
      </c>
    </row>
    <row r="20" spans="1:19" x14ac:dyDescent="0.15">
      <c r="A20" s="231" t="s">
        <v>121</v>
      </c>
      <c r="B20" s="230" t="s">
        <v>120</v>
      </c>
      <c r="C20" s="229" t="s">
        <v>148</v>
      </c>
      <c r="D20" s="228">
        <v>3</v>
      </c>
      <c r="E20" s="228">
        <v>2.4</v>
      </c>
      <c r="F20" s="228">
        <v>2.2000000000000002</v>
      </c>
      <c r="G20" s="228">
        <v>3.6</v>
      </c>
      <c r="H20" s="228">
        <v>2.8</v>
      </c>
      <c r="I20" s="228">
        <v>2</v>
      </c>
      <c r="J20" s="228">
        <v>3.2</v>
      </c>
      <c r="K20" s="228">
        <v>1.4</v>
      </c>
      <c r="L20" s="228">
        <v>20.599999999999998</v>
      </c>
      <c r="M20" s="228">
        <v>11.600000000000001</v>
      </c>
      <c r="N20" s="232">
        <v>10.299999999999999</v>
      </c>
      <c r="O20" s="220">
        <v>11.200000000000001</v>
      </c>
      <c r="P20" s="220">
        <v>11</v>
      </c>
      <c r="Q20" s="220">
        <v>10.600000000000001</v>
      </c>
      <c r="R20" s="220">
        <v>11.600000000000001</v>
      </c>
      <c r="S20" s="220">
        <v>9.4</v>
      </c>
    </row>
    <row r="21" spans="1:19" x14ac:dyDescent="0.15">
      <c r="A21" s="231" t="s">
        <v>119</v>
      </c>
      <c r="B21" s="230" t="s">
        <v>113</v>
      </c>
      <c r="C21" s="229" t="s">
        <v>148</v>
      </c>
      <c r="D21" s="228">
        <v>0.4</v>
      </c>
      <c r="E21" s="228">
        <v>0.4</v>
      </c>
      <c r="F21" s="228">
        <v>0.2</v>
      </c>
      <c r="G21" s="228">
        <v>0.6</v>
      </c>
      <c r="H21" s="228">
        <v>0.6</v>
      </c>
      <c r="I21" s="228">
        <v>0.6</v>
      </c>
      <c r="J21" s="228">
        <v>0.8</v>
      </c>
      <c r="K21" s="228">
        <v>1</v>
      </c>
      <c r="L21" s="228">
        <v>4.6000000000000005</v>
      </c>
      <c r="M21" s="228">
        <v>3</v>
      </c>
      <c r="N21" s="232">
        <v>2.3000000000000003</v>
      </c>
      <c r="O21" s="220">
        <v>1.6</v>
      </c>
      <c r="P21" s="220">
        <v>1.8000000000000003</v>
      </c>
      <c r="Q21" s="220">
        <v>2</v>
      </c>
      <c r="R21" s="220">
        <v>2.5999999999999996</v>
      </c>
      <c r="S21" s="220">
        <v>3</v>
      </c>
    </row>
    <row r="22" spans="1:19" x14ac:dyDescent="0.15">
      <c r="A22" s="231" t="s">
        <v>118</v>
      </c>
      <c r="B22" s="230" t="s">
        <v>117</v>
      </c>
      <c r="C22" s="229" t="s">
        <v>148</v>
      </c>
      <c r="D22" s="228">
        <v>0.2</v>
      </c>
      <c r="E22" s="228">
        <v>2</v>
      </c>
      <c r="F22" s="228">
        <v>1.6</v>
      </c>
      <c r="G22" s="228">
        <v>4.4000000000000004</v>
      </c>
      <c r="H22" s="228">
        <v>2.2000000000000002</v>
      </c>
      <c r="I22" s="228">
        <v>4</v>
      </c>
      <c r="J22" s="228">
        <v>4.8</v>
      </c>
      <c r="K22" s="228">
        <v>3</v>
      </c>
      <c r="L22" s="228">
        <v>22.200000000000003</v>
      </c>
      <c r="M22" s="228">
        <v>15.400000000000002</v>
      </c>
      <c r="N22" s="232">
        <v>11.100000000000001</v>
      </c>
      <c r="O22" s="220">
        <v>8.2000000000000011</v>
      </c>
      <c r="P22" s="220">
        <v>10.199999999999999</v>
      </c>
      <c r="Q22" s="220">
        <v>12.2</v>
      </c>
      <c r="R22" s="220">
        <v>15.400000000000002</v>
      </c>
      <c r="S22" s="220">
        <v>14</v>
      </c>
    </row>
    <row r="23" spans="1:19" x14ac:dyDescent="0.15">
      <c r="A23" s="231" t="s">
        <v>116</v>
      </c>
      <c r="B23" s="230" t="s">
        <v>113</v>
      </c>
      <c r="C23" s="229" t="s">
        <v>148</v>
      </c>
      <c r="D23" s="228">
        <v>0</v>
      </c>
      <c r="E23" s="228">
        <v>0.6</v>
      </c>
      <c r="F23" s="228">
        <v>0.8</v>
      </c>
      <c r="G23" s="228">
        <v>1.8</v>
      </c>
      <c r="H23" s="228">
        <v>1.2</v>
      </c>
      <c r="I23" s="228">
        <v>3.2</v>
      </c>
      <c r="J23" s="228">
        <v>1</v>
      </c>
      <c r="K23" s="228">
        <v>0.8</v>
      </c>
      <c r="L23" s="228">
        <v>9.4000000000000021</v>
      </c>
      <c r="M23" s="228">
        <v>7.2</v>
      </c>
      <c r="N23" s="232">
        <v>4.7000000000000011</v>
      </c>
      <c r="O23" s="220">
        <v>3.2</v>
      </c>
      <c r="P23" s="220">
        <v>4.4000000000000004</v>
      </c>
      <c r="Q23" s="220">
        <v>7</v>
      </c>
      <c r="R23" s="220">
        <v>7.2</v>
      </c>
      <c r="S23" s="220">
        <v>6.2</v>
      </c>
    </row>
    <row r="24" spans="1:19" x14ac:dyDescent="0.15">
      <c r="A24" s="231" t="s">
        <v>115</v>
      </c>
      <c r="B24" s="230" t="s">
        <v>113</v>
      </c>
      <c r="C24" s="229" t="s">
        <v>148</v>
      </c>
      <c r="D24" s="228">
        <v>0</v>
      </c>
      <c r="E24" s="228">
        <v>0.6</v>
      </c>
      <c r="F24" s="228">
        <v>1.2</v>
      </c>
      <c r="G24" s="228">
        <v>1.8</v>
      </c>
      <c r="H24" s="228">
        <v>4</v>
      </c>
      <c r="I24" s="228">
        <v>2.6</v>
      </c>
      <c r="J24" s="228">
        <v>2</v>
      </c>
      <c r="K24" s="228">
        <v>3.2</v>
      </c>
      <c r="L24" s="228">
        <v>15.399999999999999</v>
      </c>
      <c r="M24" s="228">
        <v>11.8</v>
      </c>
      <c r="N24" s="232">
        <v>7.6999999999999993</v>
      </c>
      <c r="O24" s="220">
        <v>3.5999999999999996</v>
      </c>
      <c r="P24" s="220">
        <v>7.6</v>
      </c>
      <c r="Q24" s="220">
        <v>9.6</v>
      </c>
      <c r="R24" s="220">
        <v>10.4</v>
      </c>
      <c r="S24" s="220">
        <v>11.8</v>
      </c>
    </row>
    <row r="25" spans="1:19" x14ac:dyDescent="0.15">
      <c r="A25" s="231" t="s">
        <v>114</v>
      </c>
      <c r="B25" s="230" t="s">
        <v>113</v>
      </c>
      <c r="C25" s="229" t="s">
        <v>148</v>
      </c>
      <c r="D25" s="228">
        <v>4.4000000000000004</v>
      </c>
      <c r="E25" s="228">
        <v>11.2</v>
      </c>
      <c r="F25" s="228">
        <v>12.2</v>
      </c>
      <c r="G25" s="228">
        <v>19.600000000000001</v>
      </c>
      <c r="H25" s="228">
        <v>17.8</v>
      </c>
      <c r="I25" s="228">
        <v>23.2</v>
      </c>
      <c r="J25" s="228">
        <v>17.2</v>
      </c>
      <c r="K25" s="228">
        <v>14.8</v>
      </c>
      <c r="L25" s="228">
        <v>120.4</v>
      </c>
      <c r="M25" s="228">
        <v>77.800000000000011</v>
      </c>
      <c r="N25" s="232">
        <v>60.2</v>
      </c>
      <c r="O25" s="220">
        <v>47.4</v>
      </c>
      <c r="P25" s="220">
        <v>60.8</v>
      </c>
      <c r="Q25" s="220">
        <v>72.8</v>
      </c>
      <c r="R25" s="220">
        <v>77.800000000000011</v>
      </c>
      <c r="S25" s="220">
        <v>73</v>
      </c>
    </row>
    <row r="26" spans="1:19" x14ac:dyDescent="0.15">
      <c r="A26" s="231" t="s">
        <v>112</v>
      </c>
      <c r="B26" s="230" t="s">
        <v>106</v>
      </c>
      <c r="C26" s="229" t="s">
        <v>148</v>
      </c>
      <c r="D26" s="228">
        <v>2.2000000000000002</v>
      </c>
      <c r="E26" s="228">
        <v>2.8</v>
      </c>
      <c r="F26" s="228">
        <v>4</v>
      </c>
      <c r="G26" s="228">
        <v>2.4</v>
      </c>
      <c r="H26" s="228">
        <v>4.4000000000000004</v>
      </c>
      <c r="I26" s="228">
        <v>3.8</v>
      </c>
      <c r="J26" s="228">
        <v>6.2</v>
      </c>
      <c r="K26" s="228">
        <v>4.2</v>
      </c>
      <c r="L26" s="228">
        <v>30</v>
      </c>
      <c r="M26" s="228">
        <v>18.599999999999998</v>
      </c>
      <c r="N26" s="232">
        <v>15</v>
      </c>
      <c r="O26" s="220">
        <v>11.4</v>
      </c>
      <c r="P26" s="220">
        <v>13.6</v>
      </c>
      <c r="Q26" s="220">
        <v>14.600000000000001</v>
      </c>
      <c r="R26" s="220">
        <v>16.8</v>
      </c>
      <c r="S26" s="220">
        <v>18.599999999999998</v>
      </c>
    </row>
    <row r="27" spans="1:19" x14ac:dyDescent="0.15">
      <c r="A27" s="231" t="s">
        <v>111</v>
      </c>
      <c r="B27" s="230" t="s">
        <v>110</v>
      </c>
      <c r="C27" s="229" t="s">
        <v>148</v>
      </c>
      <c r="D27" s="228">
        <v>0.6</v>
      </c>
      <c r="E27" s="228">
        <v>1</v>
      </c>
      <c r="F27" s="228">
        <v>2</v>
      </c>
      <c r="G27" s="228">
        <v>1.8</v>
      </c>
      <c r="H27" s="228">
        <v>2.8</v>
      </c>
      <c r="I27" s="228">
        <v>1.8</v>
      </c>
      <c r="J27" s="228">
        <v>2</v>
      </c>
      <c r="K27" s="228">
        <v>1.6</v>
      </c>
      <c r="L27" s="228">
        <v>13.6</v>
      </c>
      <c r="M27" s="228">
        <v>8.4</v>
      </c>
      <c r="N27" s="232">
        <v>6.8</v>
      </c>
      <c r="O27" s="220">
        <v>5.4</v>
      </c>
      <c r="P27" s="220">
        <v>7.6</v>
      </c>
      <c r="Q27" s="220">
        <v>8.4</v>
      </c>
      <c r="R27" s="220">
        <v>8.3999999999999986</v>
      </c>
      <c r="S27" s="220">
        <v>8.1999999999999993</v>
      </c>
    </row>
    <row r="28" spans="1:19" x14ac:dyDescent="0.15">
      <c r="A28" s="231" t="s">
        <v>109</v>
      </c>
      <c r="B28" s="230" t="s">
        <v>108</v>
      </c>
      <c r="C28" s="229" t="s">
        <v>148</v>
      </c>
      <c r="D28" s="228">
        <v>6.4</v>
      </c>
      <c r="E28" s="228">
        <v>6.4</v>
      </c>
      <c r="F28" s="228">
        <v>6.6</v>
      </c>
      <c r="G28" s="228">
        <v>11.2</v>
      </c>
      <c r="H28" s="228">
        <v>7</v>
      </c>
      <c r="I28" s="228">
        <v>14.2</v>
      </c>
      <c r="J28" s="228">
        <v>14.2</v>
      </c>
      <c r="K28" s="228">
        <v>7.6</v>
      </c>
      <c r="L28" s="228">
        <v>73.599999999999994</v>
      </c>
      <c r="M28" s="228">
        <v>46.599999999999994</v>
      </c>
      <c r="N28" s="232">
        <v>36.799999999999997</v>
      </c>
      <c r="O28" s="220">
        <v>30.599999999999998</v>
      </c>
      <c r="P28" s="220">
        <v>31.2</v>
      </c>
      <c r="Q28" s="220">
        <v>39</v>
      </c>
      <c r="R28" s="220">
        <v>46.599999999999994</v>
      </c>
      <c r="S28" s="220">
        <v>43</v>
      </c>
    </row>
    <row r="29" spans="1:19" x14ac:dyDescent="0.15">
      <c r="A29" s="231" t="s">
        <v>107</v>
      </c>
      <c r="B29" s="230" t="s">
        <v>106</v>
      </c>
      <c r="C29" s="229" t="s">
        <v>148</v>
      </c>
      <c r="D29" s="228">
        <v>0</v>
      </c>
      <c r="E29" s="228">
        <v>0</v>
      </c>
      <c r="F29" s="228">
        <v>0.6</v>
      </c>
      <c r="G29" s="228">
        <v>0</v>
      </c>
      <c r="H29" s="228">
        <v>0.2</v>
      </c>
      <c r="I29" s="228">
        <v>0.8</v>
      </c>
      <c r="J29" s="228">
        <v>0.6</v>
      </c>
      <c r="K29" s="228">
        <v>1.4</v>
      </c>
      <c r="L29" s="228">
        <v>3.6</v>
      </c>
      <c r="M29" s="228">
        <v>3</v>
      </c>
      <c r="N29" s="232">
        <v>1.8</v>
      </c>
      <c r="O29" s="220">
        <v>0.6</v>
      </c>
      <c r="P29" s="220">
        <v>0.8</v>
      </c>
      <c r="Q29" s="220">
        <v>1.6</v>
      </c>
      <c r="R29" s="220">
        <v>1.6</v>
      </c>
      <c r="S29" s="220">
        <v>3</v>
      </c>
    </row>
    <row r="30" spans="1:19" x14ac:dyDescent="0.15">
      <c r="A30" s="231" t="s">
        <v>19</v>
      </c>
      <c r="B30" s="230" t="s">
        <v>105</v>
      </c>
      <c r="C30" s="229" t="s">
        <v>148</v>
      </c>
      <c r="D30" s="228">
        <v>30.4</v>
      </c>
      <c r="E30" s="228">
        <v>48.8</v>
      </c>
      <c r="F30" s="228">
        <v>67.8</v>
      </c>
      <c r="G30" s="228">
        <v>69</v>
      </c>
      <c r="H30" s="228">
        <v>89.6</v>
      </c>
      <c r="I30" s="228">
        <v>78.400000000000006</v>
      </c>
      <c r="J30" s="228">
        <v>60.4</v>
      </c>
      <c r="K30" s="228">
        <v>35.6</v>
      </c>
      <c r="L30" s="228">
        <v>480</v>
      </c>
      <c r="M30" s="228">
        <v>304.8</v>
      </c>
      <c r="N30" s="232">
        <v>240</v>
      </c>
      <c r="O30" s="220">
        <v>216</v>
      </c>
      <c r="P30" s="220">
        <v>275.2</v>
      </c>
      <c r="Q30" s="220">
        <v>304.8</v>
      </c>
      <c r="R30" s="220">
        <v>297.39999999999998</v>
      </c>
      <c r="S30" s="220">
        <v>264</v>
      </c>
    </row>
    <row r="31" spans="1:19" x14ac:dyDescent="0.15">
      <c r="A31" s="231" t="s">
        <v>104</v>
      </c>
      <c r="B31" s="230" t="s">
        <v>103</v>
      </c>
      <c r="C31" s="229" t="s">
        <v>148</v>
      </c>
      <c r="D31" s="228">
        <v>0.2</v>
      </c>
      <c r="E31" s="228">
        <v>0.6</v>
      </c>
      <c r="F31" s="228">
        <v>1.2</v>
      </c>
      <c r="G31" s="228">
        <v>2.2000000000000002</v>
      </c>
      <c r="H31" s="228">
        <v>1.6</v>
      </c>
      <c r="I31" s="228">
        <v>2</v>
      </c>
      <c r="J31" s="228">
        <v>1.8</v>
      </c>
      <c r="K31" s="228">
        <v>1</v>
      </c>
      <c r="L31" s="228">
        <v>10.600000000000001</v>
      </c>
      <c r="M31" s="228">
        <v>7.6000000000000005</v>
      </c>
      <c r="N31" s="232">
        <v>5.3000000000000007</v>
      </c>
      <c r="O31" s="220">
        <v>4.2</v>
      </c>
      <c r="P31" s="220">
        <v>5.6</v>
      </c>
      <c r="Q31" s="220">
        <v>7</v>
      </c>
      <c r="R31" s="220">
        <v>7.6000000000000005</v>
      </c>
      <c r="S31" s="220">
        <v>6.4</v>
      </c>
    </row>
    <row r="32" spans="1:19" ht="22.5" customHeight="1" thickBot="1" x14ac:dyDescent="0.2">
      <c r="A32" s="238" t="s">
        <v>91</v>
      </c>
      <c r="B32" s="237" t="s">
        <v>147</v>
      </c>
      <c r="C32" s="236"/>
      <c r="D32" s="222">
        <v>106.40000000000002</v>
      </c>
      <c r="E32" s="222">
        <v>170.6</v>
      </c>
      <c r="F32" s="222">
        <v>216.39999999999998</v>
      </c>
      <c r="G32" s="222">
        <v>276.2</v>
      </c>
      <c r="H32" s="222">
        <v>316.00000000000006</v>
      </c>
      <c r="I32" s="222">
        <v>339</v>
      </c>
      <c r="J32" s="222">
        <v>285.99999999999994</v>
      </c>
      <c r="K32" s="222">
        <v>213.2</v>
      </c>
      <c r="L32" s="256">
        <v>1923.8</v>
      </c>
      <c r="M32" s="256">
        <v>1217.2</v>
      </c>
      <c r="N32" s="248">
        <v>961.9</v>
      </c>
      <c r="O32" s="220">
        <v>769.59999999999991</v>
      </c>
      <c r="P32" s="220">
        <v>979.2</v>
      </c>
      <c r="Q32" s="220">
        <v>1147.5999999999999</v>
      </c>
      <c r="R32" s="220">
        <v>1217.2</v>
      </c>
      <c r="S32" s="220">
        <v>1154.2</v>
      </c>
    </row>
    <row r="33" spans="1:19" x14ac:dyDescent="0.15">
      <c r="A33" s="231" t="s">
        <v>146</v>
      </c>
      <c r="B33" s="230" t="s">
        <v>145</v>
      </c>
      <c r="C33" s="229" t="s">
        <v>102</v>
      </c>
      <c r="D33" s="228">
        <v>6.4</v>
      </c>
      <c r="E33" s="228">
        <v>5.6</v>
      </c>
      <c r="F33" s="228">
        <v>4.8</v>
      </c>
      <c r="G33" s="228">
        <v>9</v>
      </c>
      <c r="H33" s="228">
        <v>4.8</v>
      </c>
      <c r="I33" s="228">
        <v>3.4</v>
      </c>
      <c r="J33" s="228">
        <v>4</v>
      </c>
      <c r="K33" s="228">
        <v>3.4</v>
      </c>
      <c r="L33" s="228">
        <v>41.4</v>
      </c>
      <c r="M33" s="228">
        <v>25.8</v>
      </c>
      <c r="N33" s="232">
        <v>20.7</v>
      </c>
      <c r="O33" s="220">
        <v>25.8</v>
      </c>
      <c r="P33" s="220">
        <v>24.2</v>
      </c>
      <c r="Q33" s="220">
        <v>22</v>
      </c>
      <c r="R33" s="220">
        <v>21.2</v>
      </c>
      <c r="S33" s="220">
        <v>15.6</v>
      </c>
    </row>
    <row r="34" spans="1:19" x14ac:dyDescent="0.15">
      <c r="A34" s="231" t="s">
        <v>144</v>
      </c>
      <c r="B34" s="230" t="s">
        <v>141</v>
      </c>
      <c r="C34" s="229" t="s">
        <v>102</v>
      </c>
      <c r="D34" s="228">
        <v>0.8</v>
      </c>
      <c r="E34" s="228">
        <v>0.6</v>
      </c>
      <c r="F34" s="228">
        <v>1.2</v>
      </c>
      <c r="G34" s="228">
        <v>1</v>
      </c>
      <c r="H34" s="228">
        <v>0.6</v>
      </c>
      <c r="I34" s="228">
        <v>0.4</v>
      </c>
      <c r="J34" s="228">
        <v>0.2</v>
      </c>
      <c r="K34" s="228">
        <v>0.4</v>
      </c>
      <c r="L34" s="228">
        <v>5.2</v>
      </c>
      <c r="M34" s="228">
        <v>3.5999999999999996</v>
      </c>
      <c r="N34" s="232">
        <v>2.6</v>
      </c>
      <c r="O34" s="220">
        <v>3.5999999999999996</v>
      </c>
      <c r="P34" s="220">
        <v>3.4</v>
      </c>
      <c r="Q34" s="220">
        <v>3.2</v>
      </c>
      <c r="R34" s="220">
        <v>2.2000000000000002</v>
      </c>
      <c r="S34" s="220">
        <v>1.6</v>
      </c>
    </row>
    <row r="35" spans="1:19" x14ac:dyDescent="0.15">
      <c r="A35" s="231" t="s">
        <v>143</v>
      </c>
      <c r="B35" s="230" t="s">
        <v>141</v>
      </c>
      <c r="C35" s="229" t="s">
        <v>102</v>
      </c>
      <c r="D35" s="228">
        <v>0.2</v>
      </c>
      <c r="E35" s="228">
        <v>0.6</v>
      </c>
      <c r="F35" s="228">
        <v>0.6</v>
      </c>
      <c r="G35" s="228">
        <v>1.2</v>
      </c>
      <c r="H35" s="228">
        <v>0.6</v>
      </c>
      <c r="I35" s="228">
        <v>1.4</v>
      </c>
      <c r="J35" s="228">
        <v>2</v>
      </c>
      <c r="K35" s="228">
        <v>0.6</v>
      </c>
      <c r="L35" s="228">
        <v>7.1999999999999993</v>
      </c>
      <c r="M35" s="228">
        <v>5.1999999999999993</v>
      </c>
      <c r="N35" s="232">
        <v>3.5999999999999996</v>
      </c>
      <c r="O35" s="220">
        <v>2.5999999999999996</v>
      </c>
      <c r="P35" s="220">
        <v>3</v>
      </c>
      <c r="Q35" s="220">
        <v>3.8</v>
      </c>
      <c r="R35" s="220">
        <v>5.1999999999999993</v>
      </c>
      <c r="S35" s="220">
        <v>4.5999999999999996</v>
      </c>
    </row>
    <row r="36" spans="1:19" x14ac:dyDescent="0.15">
      <c r="A36" s="231" t="s">
        <v>142</v>
      </c>
      <c r="B36" s="230" t="s">
        <v>141</v>
      </c>
      <c r="C36" s="229" t="s">
        <v>102</v>
      </c>
      <c r="D36" s="228">
        <v>0.4</v>
      </c>
      <c r="E36" s="228">
        <v>1</v>
      </c>
      <c r="F36" s="228">
        <v>0.4</v>
      </c>
      <c r="G36" s="228">
        <v>0.6</v>
      </c>
      <c r="H36" s="228">
        <v>0.8</v>
      </c>
      <c r="I36" s="228">
        <v>0.6</v>
      </c>
      <c r="J36" s="228">
        <v>0.8</v>
      </c>
      <c r="K36" s="228">
        <v>0.6</v>
      </c>
      <c r="L36" s="228">
        <v>5.2</v>
      </c>
      <c r="M36" s="228">
        <v>2.8000000000000003</v>
      </c>
      <c r="N36" s="232">
        <v>2.6</v>
      </c>
      <c r="O36" s="220">
        <v>2.4</v>
      </c>
      <c r="P36" s="220">
        <v>2.8</v>
      </c>
      <c r="Q36" s="220">
        <v>2.4</v>
      </c>
      <c r="R36" s="220">
        <v>2.8</v>
      </c>
      <c r="S36" s="220">
        <v>2.8000000000000003</v>
      </c>
    </row>
    <row r="37" spans="1:19" x14ac:dyDescent="0.15">
      <c r="A37" s="231" t="s">
        <v>140</v>
      </c>
      <c r="B37" s="230" t="s">
        <v>139</v>
      </c>
      <c r="C37" s="229" t="s">
        <v>102</v>
      </c>
      <c r="D37" s="228">
        <v>5.8</v>
      </c>
      <c r="E37" s="228">
        <v>6.6</v>
      </c>
      <c r="F37" s="228">
        <v>8</v>
      </c>
      <c r="G37" s="228">
        <v>8.4</v>
      </c>
      <c r="H37" s="228">
        <v>4.4000000000000004</v>
      </c>
      <c r="I37" s="228">
        <v>8.4</v>
      </c>
      <c r="J37" s="228">
        <v>7.8</v>
      </c>
      <c r="K37" s="228">
        <v>7</v>
      </c>
      <c r="L37" s="228">
        <v>56.399999999999991</v>
      </c>
      <c r="M37" s="228">
        <v>29.199999999999996</v>
      </c>
      <c r="N37" s="232">
        <v>28.199999999999996</v>
      </c>
      <c r="O37" s="220">
        <v>28.799999999999997</v>
      </c>
      <c r="P37" s="220">
        <v>27.4</v>
      </c>
      <c r="Q37" s="220">
        <v>29.199999999999996</v>
      </c>
      <c r="R37" s="220">
        <v>29.000000000000004</v>
      </c>
      <c r="S37" s="220">
        <v>27.6</v>
      </c>
    </row>
    <row r="38" spans="1:19" x14ac:dyDescent="0.15">
      <c r="A38" s="231" t="s">
        <v>138</v>
      </c>
      <c r="B38" s="230" t="s">
        <v>137</v>
      </c>
      <c r="C38" s="229" t="s">
        <v>102</v>
      </c>
      <c r="D38" s="228">
        <v>0.2</v>
      </c>
      <c r="E38" s="228">
        <v>0.8</v>
      </c>
      <c r="F38" s="228">
        <v>0.76</v>
      </c>
      <c r="G38" s="228">
        <v>0.76</v>
      </c>
      <c r="H38" s="228">
        <v>1.3599999999999999</v>
      </c>
      <c r="I38" s="228">
        <v>0.8</v>
      </c>
      <c r="J38" s="228">
        <v>1.2</v>
      </c>
      <c r="K38" s="228">
        <v>0.12</v>
      </c>
      <c r="L38" s="228">
        <v>6</v>
      </c>
      <c r="M38" s="228">
        <v>4.12</v>
      </c>
      <c r="N38" s="232">
        <v>3</v>
      </c>
      <c r="O38" s="220">
        <v>2.52</v>
      </c>
      <c r="P38" s="220">
        <v>3.68</v>
      </c>
      <c r="Q38" s="220">
        <v>3.6799999999999997</v>
      </c>
      <c r="R38" s="220">
        <v>4.12</v>
      </c>
      <c r="S38" s="220">
        <v>3.4800000000000004</v>
      </c>
    </row>
    <row r="39" spans="1:19" x14ac:dyDescent="0.15">
      <c r="A39" s="231" t="s">
        <v>135</v>
      </c>
      <c r="B39" s="230" t="s">
        <v>132</v>
      </c>
      <c r="C39" s="229" t="s">
        <v>102</v>
      </c>
      <c r="D39" s="228">
        <v>1.6</v>
      </c>
      <c r="E39" s="228">
        <v>2</v>
      </c>
      <c r="F39" s="228">
        <v>2.4</v>
      </c>
      <c r="G39" s="228">
        <v>3.8</v>
      </c>
      <c r="H39" s="228">
        <v>3.2</v>
      </c>
      <c r="I39" s="228">
        <v>4</v>
      </c>
      <c r="J39" s="228">
        <v>4.2</v>
      </c>
      <c r="K39" s="228">
        <v>3.6</v>
      </c>
      <c r="L39" s="228">
        <v>24.8</v>
      </c>
      <c r="M39" s="228">
        <v>15.2</v>
      </c>
      <c r="N39" s="232">
        <v>12.4</v>
      </c>
      <c r="O39" s="220">
        <v>9.8000000000000007</v>
      </c>
      <c r="P39" s="220">
        <v>11.399999999999999</v>
      </c>
      <c r="Q39" s="220">
        <v>13.399999999999999</v>
      </c>
      <c r="R39" s="220">
        <v>15.2</v>
      </c>
      <c r="S39" s="220">
        <v>15</v>
      </c>
    </row>
    <row r="40" spans="1:19" x14ac:dyDescent="0.15">
      <c r="A40" s="231" t="s">
        <v>133</v>
      </c>
      <c r="B40" s="230" t="s">
        <v>132</v>
      </c>
      <c r="C40" s="229" t="s">
        <v>102</v>
      </c>
      <c r="D40" s="228">
        <v>0.4</v>
      </c>
      <c r="E40" s="228">
        <v>1</v>
      </c>
      <c r="F40" s="228">
        <v>2</v>
      </c>
      <c r="G40" s="228">
        <v>0.8</v>
      </c>
      <c r="H40" s="228">
        <v>1.8</v>
      </c>
      <c r="I40" s="228">
        <v>0.6</v>
      </c>
      <c r="J40" s="228">
        <v>3.8</v>
      </c>
      <c r="K40" s="228">
        <v>4.4000000000000004</v>
      </c>
      <c r="L40" s="228">
        <v>14.799999999999999</v>
      </c>
      <c r="M40" s="228">
        <v>10.6</v>
      </c>
      <c r="N40" s="232">
        <v>7.3999999999999995</v>
      </c>
      <c r="O40" s="220">
        <v>4.2</v>
      </c>
      <c r="P40" s="220">
        <v>5.6</v>
      </c>
      <c r="Q40" s="220">
        <v>5.1999999999999993</v>
      </c>
      <c r="R40" s="220">
        <v>7</v>
      </c>
      <c r="S40" s="220">
        <v>10.6</v>
      </c>
    </row>
    <row r="41" spans="1:19" x14ac:dyDescent="0.15">
      <c r="A41" s="231" t="s">
        <v>131</v>
      </c>
      <c r="B41" s="230" t="s">
        <v>128</v>
      </c>
      <c r="C41" s="229" t="s">
        <v>102</v>
      </c>
      <c r="D41" s="228">
        <v>0</v>
      </c>
      <c r="E41" s="228">
        <v>0</v>
      </c>
      <c r="F41" s="228">
        <v>0.6</v>
      </c>
      <c r="G41" s="228">
        <v>0.8</v>
      </c>
      <c r="H41" s="228">
        <v>0.2</v>
      </c>
      <c r="I41" s="228">
        <v>0.2</v>
      </c>
      <c r="J41" s="228">
        <v>2</v>
      </c>
      <c r="K41" s="228">
        <v>0.4</v>
      </c>
      <c r="L41" s="228">
        <v>4.2</v>
      </c>
      <c r="M41" s="228">
        <v>3.2</v>
      </c>
      <c r="N41" s="232">
        <v>2.1</v>
      </c>
      <c r="O41" s="220">
        <v>1.4</v>
      </c>
      <c r="P41" s="220">
        <v>1.5999999999999999</v>
      </c>
      <c r="Q41" s="220">
        <v>1.7999999999999998</v>
      </c>
      <c r="R41" s="220">
        <v>3.2</v>
      </c>
      <c r="S41" s="220">
        <v>2.8</v>
      </c>
    </row>
    <row r="42" spans="1:19" x14ac:dyDescent="0.15">
      <c r="A42" s="231" t="s">
        <v>130</v>
      </c>
      <c r="B42" s="230" t="s">
        <v>128</v>
      </c>
      <c r="C42" s="229" t="s">
        <v>102</v>
      </c>
      <c r="D42" s="228">
        <v>0.2</v>
      </c>
      <c r="E42" s="228">
        <v>1</v>
      </c>
      <c r="F42" s="228">
        <v>1.4</v>
      </c>
      <c r="G42" s="228">
        <v>3.4</v>
      </c>
      <c r="H42" s="228">
        <v>2.6</v>
      </c>
      <c r="I42" s="228">
        <v>4.2</v>
      </c>
      <c r="J42" s="228">
        <v>3.8</v>
      </c>
      <c r="K42" s="228">
        <v>2.6</v>
      </c>
      <c r="L42" s="228">
        <v>19.200000000000003</v>
      </c>
      <c r="M42" s="228">
        <v>14</v>
      </c>
      <c r="N42" s="232">
        <v>9.6000000000000014</v>
      </c>
      <c r="O42" s="220">
        <v>6</v>
      </c>
      <c r="P42" s="220">
        <v>8.4</v>
      </c>
      <c r="Q42" s="220">
        <v>11.600000000000001</v>
      </c>
      <c r="R42" s="220">
        <v>14</v>
      </c>
      <c r="S42" s="220">
        <v>13.200000000000001</v>
      </c>
    </row>
    <row r="43" spans="1:19" x14ac:dyDescent="0.15">
      <c r="A43" s="231" t="s">
        <v>129</v>
      </c>
      <c r="B43" s="230" t="s">
        <v>128</v>
      </c>
      <c r="C43" s="229" t="s">
        <v>102</v>
      </c>
      <c r="D43" s="228">
        <v>0</v>
      </c>
      <c r="E43" s="228">
        <v>1</v>
      </c>
      <c r="F43" s="228">
        <v>1.2</v>
      </c>
      <c r="G43" s="228">
        <v>0.6</v>
      </c>
      <c r="H43" s="228">
        <v>1.2</v>
      </c>
      <c r="I43" s="228">
        <v>1.6</v>
      </c>
      <c r="J43" s="228">
        <v>2.8</v>
      </c>
      <c r="K43" s="228">
        <v>0.8</v>
      </c>
      <c r="L43" s="228">
        <v>9.1999999999999993</v>
      </c>
      <c r="M43" s="228">
        <v>6.3999999999999995</v>
      </c>
      <c r="N43" s="232">
        <v>4.5999999999999996</v>
      </c>
      <c r="O43" s="220">
        <v>2.8000000000000003</v>
      </c>
      <c r="P43" s="220">
        <v>4</v>
      </c>
      <c r="Q43" s="220">
        <v>4.5999999999999996</v>
      </c>
      <c r="R43" s="220">
        <v>6.1999999999999993</v>
      </c>
      <c r="S43" s="220">
        <v>6.3999999999999995</v>
      </c>
    </row>
    <row r="44" spans="1:19" x14ac:dyDescent="0.15">
      <c r="A44" s="231" t="s">
        <v>127</v>
      </c>
      <c r="B44" s="230" t="s">
        <v>122</v>
      </c>
      <c r="C44" s="229" t="s">
        <v>102</v>
      </c>
      <c r="D44" s="228">
        <v>0.4</v>
      </c>
      <c r="E44" s="228">
        <v>0.2</v>
      </c>
      <c r="F44" s="228">
        <v>0.8</v>
      </c>
      <c r="G44" s="228">
        <v>2.4</v>
      </c>
      <c r="H44" s="228">
        <v>0.8</v>
      </c>
      <c r="I44" s="228">
        <v>0.6</v>
      </c>
      <c r="J44" s="228">
        <v>1.8</v>
      </c>
      <c r="K44" s="228">
        <v>1</v>
      </c>
      <c r="L44" s="228">
        <v>7.9999999999999991</v>
      </c>
      <c r="M44" s="228">
        <v>5.6000000000000005</v>
      </c>
      <c r="N44" s="232">
        <v>3.9999999999999996</v>
      </c>
      <c r="O44" s="220">
        <v>3.8</v>
      </c>
      <c r="P44" s="220">
        <v>4.2</v>
      </c>
      <c r="Q44" s="220">
        <v>4.5999999999999996</v>
      </c>
      <c r="R44" s="220">
        <v>5.6000000000000005</v>
      </c>
      <c r="S44" s="220">
        <v>4.2</v>
      </c>
    </row>
    <row r="45" spans="1:19" x14ac:dyDescent="0.15">
      <c r="A45" s="231" t="s">
        <v>126</v>
      </c>
      <c r="B45" s="230" t="s">
        <v>122</v>
      </c>
      <c r="C45" s="229" t="s">
        <v>102</v>
      </c>
      <c r="D45" s="228">
        <v>0.2</v>
      </c>
      <c r="E45" s="228">
        <v>0.8</v>
      </c>
      <c r="F45" s="228">
        <v>3.8</v>
      </c>
      <c r="G45" s="228">
        <v>1.4</v>
      </c>
      <c r="H45" s="228">
        <v>2.4</v>
      </c>
      <c r="I45" s="228">
        <v>0.8</v>
      </c>
      <c r="J45" s="228">
        <v>2.4</v>
      </c>
      <c r="K45" s="228">
        <v>2</v>
      </c>
      <c r="L45" s="228">
        <v>13.8</v>
      </c>
      <c r="M45" s="228">
        <v>8.4</v>
      </c>
      <c r="N45" s="232">
        <v>6.9</v>
      </c>
      <c r="O45" s="220">
        <v>6.1999999999999993</v>
      </c>
      <c r="P45" s="220">
        <v>8.4</v>
      </c>
      <c r="Q45" s="220">
        <v>8.4</v>
      </c>
      <c r="R45" s="220">
        <v>7</v>
      </c>
      <c r="S45" s="220">
        <v>7.6</v>
      </c>
    </row>
    <row r="46" spans="1:19" x14ac:dyDescent="0.15">
      <c r="A46" s="231" t="s">
        <v>125</v>
      </c>
      <c r="B46" s="230" t="s">
        <v>122</v>
      </c>
      <c r="C46" s="229" t="s">
        <v>102</v>
      </c>
      <c r="D46" s="228">
        <v>0.6</v>
      </c>
      <c r="E46" s="228">
        <v>0</v>
      </c>
      <c r="F46" s="228">
        <v>0.4</v>
      </c>
      <c r="G46" s="228">
        <v>0.6</v>
      </c>
      <c r="H46" s="228">
        <v>0</v>
      </c>
      <c r="I46" s="228">
        <v>0.2</v>
      </c>
      <c r="J46" s="228">
        <v>0.4</v>
      </c>
      <c r="K46" s="228">
        <v>0.2</v>
      </c>
      <c r="L46" s="228">
        <v>2.4000000000000004</v>
      </c>
      <c r="M46" s="228">
        <v>1.6</v>
      </c>
      <c r="N46" s="232">
        <v>1.2000000000000002</v>
      </c>
      <c r="O46" s="220">
        <v>1.6</v>
      </c>
      <c r="P46" s="220">
        <v>1</v>
      </c>
      <c r="Q46" s="220">
        <v>1.2</v>
      </c>
      <c r="R46" s="220">
        <v>1.2000000000000002</v>
      </c>
      <c r="S46" s="220">
        <v>0.8</v>
      </c>
    </row>
    <row r="47" spans="1:19" x14ac:dyDescent="0.15">
      <c r="A47" s="231" t="s">
        <v>124</v>
      </c>
      <c r="B47" s="230" t="s">
        <v>122</v>
      </c>
      <c r="C47" s="229" t="s">
        <v>102</v>
      </c>
      <c r="D47" s="228">
        <v>0.4</v>
      </c>
      <c r="E47" s="228">
        <v>0.4</v>
      </c>
      <c r="F47" s="228">
        <v>0.6</v>
      </c>
      <c r="G47" s="228">
        <v>0.8</v>
      </c>
      <c r="H47" s="228">
        <v>0.2</v>
      </c>
      <c r="I47" s="228">
        <v>0.8</v>
      </c>
      <c r="J47" s="228">
        <v>1.4</v>
      </c>
      <c r="K47" s="228">
        <v>0.6</v>
      </c>
      <c r="L47" s="228">
        <v>5.1999999999999993</v>
      </c>
      <c r="M47" s="228">
        <v>3.2</v>
      </c>
      <c r="N47" s="232">
        <v>2.5999999999999996</v>
      </c>
      <c r="O47" s="220">
        <v>2.2000000000000002</v>
      </c>
      <c r="P47" s="220">
        <v>2</v>
      </c>
      <c r="Q47" s="220">
        <v>2.4</v>
      </c>
      <c r="R47" s="220">
        <v>3.2</v>
      </c>
      <c r="S47" s="220">
        <v>3</v>
      </c>
    </row>
    <row r="48" spans="1:19" x14ac:dyDescent="0.15">
      <c r="A48" s="231" t="s">
        <v>123</v>
      </c>
      <c r="B48" s="230" t="s">
        <v>122</v>
      </c>
      <c r="C48" s="229" t="s">
        <v>102</v>
      </c>
      <c r="D48" s="228">
        <v>0</v>
      </c>
      <c r="E48" s="228">
        <v>0.2</v>
      </c>
      <c r="F48" s="228">
        <v>0</v>
      </c>
      <c r="G48" s="228">
        <v>0</v>
      </c>
      <c r="H48" s="228">
        <v>0.4</v>
      </c>
      <c r="I48" s="228">
        <v>0.4</v>
      </c>
      <c r="J48" s="228">
        <v>0.4</v>
      </c>
      <c r="K48" s="228">
        <v>0.2</v>
      </c>
      <c r="L48" s="228">
        <v>1.5999999999999999</v>
      </c>
      <c r="M48" s="228">
        <v>1.4000000000000001</v>
      </c>
      <c r="N48" s="232">
        <v>0.79999999999999993</v>
      </c>
      <c r="O48" s="220">
        <v>0.2</v>
      </c>
      <c r="P48" s="220">
        <v>0.60000000000000009</v>
      </c>
      <c r="Q48" s="220">
        <v>0.8</v>
      </c>
      <c r="R48" s="220">
        <v>1.2000000000000002</v>
      </c>
      <c r="S48" s="220">
        <v>1.4000000000000001</v>
      </c>
    </row>
    <row r="49" spans="1:21" x14ac:dyDescent="0.15">
      <c r="A49" s="231" t="s">
        <v>121</v>
      </c>
      <c r="B49" s="230" t="s">
        <v>120</v>
      </c>
      <c r="C49" s="229" t="s">
        <v>102</v>
      </c>
      <c r="D49" s="228">
        <v>0.2</v>
      </c>
      <c r="E49" s="228">
        <v>0.2</v>
      </c>
      <c r="F49" s="228">
        <v>0.4</v>
      </c>
      <c r="G49" s="228">
        <v>0.2</v>
      </c>
      <c r="H49" s="228">
        <v>0.2</v>
      </c>
      <c r="I49" s="228">
        <v>0.2</v>
      </c>
      <c r="J49" s="228">
        <v>1.8</v>
      </c>
      <c r="K49" s="228">
        <v>0.4</v>
      </c>
      <c r="L49" s="228">
        <v>3.6</v>
      </c>
      <c r="M49" s="228">
        <v>2.6</v>
      </c>
      <c r="N49" s="232">
        <v>1.8</v>
      </c>
      <c r="O49" s="220">
        <v>1</v>
      </c>
      <c r="P49" s="220">
        <v>1</v>
      </c>
      <c r="Q49" s="220">
        <v>1</v>
      </c>
      <c r="R49" s="220">
        <v>2.4000000000000004</v>
      </c>
      <c r="S49" s="220">
        <v>2.6</v>
      </c>
    </row>
    <row r="50" spans="1:21" x14ac:dyDescent="0.15">
      <c r="A50" s="231" t="s">
        <v>119</v>
      </c>
      <c r="B50" s="230" t="s">
        <v>113</v>
      </c>
      <c r="C50" s="229" t="s">
        <v>102</v>
      </c>
      <c r="D50" s="228">
        <v>0.4</v>
      </c>
      <c r="E50" s="228">
        <v>0.4</v>
      </c>
      <c r="F50" s="228">
        <v>0</v>
      </c>
      <c r="G50" s="228">
        <v>0.6</v>
      </c>
      <c r="H50" s="228">
        <v>0.8</v>
      </c>
      <c r="I50" s="228">
        <v>0.2</v>
      </c>
      <c r="J50" s="228">
        <v>0.4</v>
      </c>
      <c r="K50" s="228">
        <v>0.6</v>
      </c>
      <c r="L50" s="228">
        <v>3.4000000000000004</v>
      </c>
      <c r="M50" s="228">
        <v>2</v>
      </c>
      <c r="N50" s="232">
        <v>1.7000000000000002</v>
      </c>
      <c r="O50" s="220">
        <v>1.4</v>
      </c>
      <c r="P50" s="220">
        <v>1.8</v>
      </c>
      <c r="Q50" s="220">
        <v>1.5999999999999999</v>
      </c>
      <c r="R50" s="220">
        <v>2</v>
      </c>
      <c r="S50" s="220">
        <v>2</v>
      </c>
    </row>
    <row r="51" spans="1:21" x14ac:dyDescent="0.15">
      <c r="A51" s="231" t="s">
        <v>118</v>
      </c>
      <c r="B51" s="230" t="s">
        <v>117</v>
      </c>
      <c r="C51" s="229" t="s">
        <v>102</v>
      </c>
      <c r="D51" s="228">
        <v>1.4</v>
      </c>
      <c r="E51" s="228">
        <v>0.8</v>
      </c>
      <c r="F51" s="228">
        <v>0.4</v>
      </c>
      <c r="G51" s="228">
        <v>2.8</v>
      </c>
      <c r="H51" s="228">
        <v>3.4</v>
      </c>
      <c r="I51" s="228">
        <v>2</v>
      </c>
      <c r="J51" s="228">
        <v>3.4</v>
      </c>
      <c r="K51" s="228">
        <v>2.8</v>
      </c>
      <c r="L51" s="228">
        <v>17</v>
      </c>
      <c r="M51" s="228">
        <v>11.600000000000001</v>
      </c>
      <c r="N51" s="232">
        <v>8.5</v>
      </c>
      <c r="O51" s="220">
        <v>5.4</v>
      </c>
      <c r="P51" s="220">
        <v>7.4</v>
      </c>
      <c r="Q51" s="220">
        <v>8.6</v>
      </c>
      <c r="R51" s="220">
        <v>11.6</v>
      </c>
      <c r="S51" s="220">
        <v>11.600000000000001</v>
      </c>
    </row>
    <row r="52" spans="1:21" x14ac:dyDescent="0.15">
      <c r="A52" s="231" t="s">
        <v>116</v>
      </c>
      <c r="B52" s="230" t="s">
        <v>113</v>
      </c>
      <c r="C52" s="229" t="s">
        <v>102</v>
      </c>
      <c r="D52" s="228">
        <v>0</v>
      </c>
      <c r="E52" s="228">
        <v>0</v>
      </c>
      <c r="F52" s="228">
        <v>0</v>
      </c>
      <c r="G52" s="228">
        <v>0</v>
      </c>
      <c r="H52" s="228">
        <v>0</v>
      </c>
      <c r="I52" s="228">
        <v>0</v>
      </c>
      <c r="J52" s="228">
        <v>0.2</v>
      </c>
      <c r="K52" s="228">
        <v>0.2</v>
      </c>
      <c r="L52" s="228">
        <v>0.4</v>
      </c>
      <c r="M52" s="228">
        <v>0.4</v>
      </c>
      <c r="N52" s="232">
        <v>0.2</v>
      </c>
      <c r="O52" s="220">
        <v>0</v>
      </c>
      <c r="P52" s="220">
        <v>0</v>
      </c>
      <c r="Q52" s="220">
        <v>0</v>
      </c>
      <c r="R52" s="220">
        <v>0.2</v>
      </c>
      <c r="S52" s="220">
        <v>0.4</v>
      </c>
    </row>
    <row r="53" spans="1:21" x14ac:dyDescent="0.15">
      <c r="A53" s="231" t="s">
        <v>115</v>
      </c>
      <c r="B53" s="230" t="s">
        <v>113</v>
      </c>
      <c r="C53" s="229" t="s">
        <v>102</v>
      </c>
      <c r="D53" s="228">
        <v>2</v>
      </c>
      <c r="E53" s="228">
        <v>2.2000000000000002</v>
      </c>
      <c r="F53" s="228">
        <v>2.4</v>
      </c>
      <c r="G53" s="228">
        <v>5</v>
      </c>
      <c r="H53" s="228">
        <v>3.6</v>
      </c>
      <c r="I53" s="228">
        <v>5.2</v>
      </c>
      <c r="J53" s="228">
        <v>4.4000000000000004</v>
      </c>
      <c r="K53" s="228">
        <v>5.6</v>
      </c>
      <c r="L53" s="228">
        <v>30.4</v>
      </c>
      <c r="M53" s="228">
        <v>18.8</v>
      </c>
      <c r="N53" s="232">
        <v>15.2</v>
      </c>
      <c r="O53" s="220">
        <v>11.6</v>
      </c>
      <c r="P53" s="220">
        <v>13.2</v>
      </c>
      <c r="Q53" s="220">
        <v>16.2</v>
      </c>
      <c r="R53" s="220">
        <v>18.200000000000003</v>
      </c>
      <c r="S53" s="220">
        <v>18.8</v>
      </c>
    </row>
    <row r="54" spans="1:21" x14ac:dyDescent="0.15">
      <c r="A54" s="231" t="s">
        <v>114</v>
      </c>
      <c r="B54" s="230" t="s">
        <v>113</v>
      </c>
      <c r="C54" s="229" t="s">
        <v>102</v>
      </c>
      <c r="D54" s="228">
        <v>1</v>
      </c>
      <c r="E54" s="228">
        <v>0.4</v>
      </c>
      <c r="F54" s="228">
        <v>0.2</v>
      </c>
      <c r="G54" s="228">
        <v>1.2</v>
      </c>
      <c r="H54" s="228">
        <v>1.8</v>
      </c>
      <c r="I54" s="228">
        <v>1</v>
      </c>
      <c r="J54" s="228">
        <v>1</v>
      </c>
      <c r="K54" s="228">
        <v>0.8</v>
      </c>
      <c r="L54" s="228">
        <v>7.3999999999999995</v>
      </c>
      <c r="M54" s="228">
        <v>5</v>
      </c>
      <c r="N54" s="232">
        <v>3.6999999999999997</v>
      </c>
      <c r="O54" s="220">
        <v>2.8</v>
      </c>
      <c r="P54" s="220">
        <v>3.6</v>
      </c>
      <c r="Q54" s="220">
        <v>4.2</v>
      </c>
      <c r="R54" s="220">
        <v>5</v>
      </c>
      <c r="S54" s="220">
        <v>4.5999999999999996</v>
      </c>
    </row>
    <row r="55" spans="1:21" x14ac:dyDescent="0.15">
      <c r="A55" s="231" t="s">
        <v>112</v>
      </c>
      <c r="B55" s="230" t="s">
        <v>106</v>
      </c>
      <c r="C55" s="229" t="s">
        <v>102</v>
      </c>
      <c r="D55" s="228">
        <v>0</v>
      </c>
      <c r="E55" s="228">
        <v>0</v>
      </c>
      <c r="F55" s="228">
        <v>0</v>
      </c>
      <c r="G55" s="228">
        <v>0</v>
      </c>
      <c r="H55" s="228">
        <v>0.4</v>
      </c>
      <c r="I55" s="228">
        <v>0</v>
      </c>
      <c r="J55" s="228">
        <v>0.2</v>
      </c>
      <c r="K55" s="228">
        <v>0.4</v>
      </c>
      <c r="L55" s="228">
        <v>1</v>
      </c>
      <c r="M55" s="228">
        <v>1</v>
      </c>
      <c r="N55" s="232">
        <v>0.5</v>
      </c>
      <c r="O55" s="220">
        <v>0</v>
      </c>
      <c r="P55" s="220">
        <v>0.4</v>
      </c>
      <c r="Q55" s="220">
        <v>0.4</v>
      </c>
      <c r="R55" s="220">
        <v>0.60000000000000009</v>
      </c>
      <c r="S55" s="220">
        <v>1</v>
      </c>
    </row>
    <row r="56" spans="1:21" x14ac:dyDescent="0.15">
      <c r="A56" s="231" t="s">
        <v>111</v>
      </c>
      <c r="B56" s="230" t="s">
        <v>110</v>
      </c>
      <c r="C56" s="229" t="s">
        <v>102</v>
      </c>
      <c r="D56" s="228">
        <v>0</v>
      </c>
      <c r="E56" s="228">
        <v>0</v>
      </c>
      <c r="F56" s="228">
        <v>0</v>
      </c>
      <c r="G56" s="228">
        <v>0</v>
      </c>
      <c r="H56" s="228">
        <v>0</v>
      </c>
      <c r="I56" s="228">
        <v>0</v>
      </c>
      <c r="J56" s="228">
        <v>0</v>
      </c>
      <c r="K56" s="228">
        <v>0</v>
      </c>
      <c r="L56" s="228">
        <v>0</v>
      </c>
      <c r="M56" s="228">
        <v>0</v>
      </c>
      <c r="N56" s="232">
        <v>0</v>
      </c>
      <c r="O56" s="220">
        <v>0</v>
      </c>
      <c r="P56" s="220">
        <v>0</v>
      </c>
      <c r="Q56" s="220">
        <v>0</v>
      </c>
      <c r="R56" s="220">
        <v>0</v>
      </c>
      <c r="S56" s="220">
        <v>0</v>
      </c>
    </row>
    <row r="57" spans="1:21" x14ac:dyDescent="0.15">
      <c r="A57" s="231" t="s">
        <v>109</v>
      </c>
      <c r="B57" s="230" t="s">
        <v>108</v>
      </c>
      <c r="C57" s="229" t="s">
        <v>102</v>
      </c>
      <c r="D57" s="228">
        <v>0.8</v>
      </c>
      <c r="E57" s="228">
        <v>0.4</v>
      </c>
      <c r="F57" s="228">
        <v>0.6</v>
      </c>
      <c r="G57" s="228">
        <v>0.2</v>
      </c>
      <c r="H57" s="228">
        <v>1</v>
      </c>
      <c r="I57" s="228">
        <v>0</v>
      </c>
      <c r="J57" s="228">
        <v>0</v>
      </c>
      <c r="K57" s="228">
        <v>1</v>
      </c>
      <c r="L57" s="228">
        <v>4</v>
      </c>
      <c r="M57" s="228">
        <v>2.2000000000000002</v>
      </c>
      <c r="N57" s="232">
        <v>2</v>
      </c>
      <c r="O57" s="220">
        <v>2.0000000000000004</v>
      </c>
      <c r="P57" s="220">
        <v>2.2000000000000002</v>
      </c>
      <c r="Q57" s="220">
        <v>1.8</v>
      </c>
      <c r="R57" s="220">
        <v>1.2</v>
      </c>
      <c r="S57" s="220">
        <v>2</v>
      </c>
    </row>
    <row r="58" spans="1:21" x14ac:dyDescent="0.15">
      <c r="A58" s="231" t="s">
        <v>107</v>
      </c>
      <c r="B58" s="230" t="s">
        <v>106</v>
      </c>
      <c r="C58" s="229" t="s">
        <v>102</v>
      </c>
      <c r="D58" s="228">
        <v>0</v>
      </c>
      <c r="E58" s="228">
        <v>0</v>
      </c>
      <c r="F58" s="228">
        <v>0</v>
      </c>
      <c r="G58" s="228">
        <v>0</v>
      </c>
      <c r="H58" s="228">
        <v>0</v>
      </c>
      <c r="I58" s="228">
        <v>0</v>
      </c>
      <c r="J58" s="228">
        <v>0</v>
      </c>
      <c r="K58" s="228">
        <v>0</v>
      </c>
      <c r="L58" s="228">
        <v>0</v>
      </c>
      <c r="M58" s="228">
        <v>0</v>
      </c>
      <c r="N58" s="232">
        <v>0</v>
      </c>
      <c r="O58" s="220">
        <v>0</v>
      </c>
      <c r="P58" s="220">
        <v>0</v>
      </c>
      <c r="Q58" s="220">
        <v>0</v>
      </c>
      <c r="R58" s="220">
        <v>0</v>
      </c>
      <c r="S58" s="220">
        <v>0</v>
      </c>
    </row>
    <row r="59" spans="1:21" x14ac:dyDescent="0.15">
      <c r="A59" s="231" t="s">
        <v>19</v>
      </c>
      <c r="B59" s="230" t="s">
        <v>105</v>
      </c>
      <c r="C59" s="229" t="s">
        <v>102</v>
      </c>
      <c r="D59" s="228">
        <v>2</v>
      </c>
      <c r="E59" s="228">
        <v>4.4000000000000004</v>
      </c>
      <c r="F59" s="228">
        <v>5.2</v>
      </c>
      <c r="G59" s="228">
        <v>2.2000000000000002</v>
      </c>
      <c r="H59" s="228">
        <v>2.2000000000000002</v>
      </c>
      <c r="I59" s="228">
        <v>2.6</v>
      </c>
      <c r="J59" s="228">
        <v>2.2000000000000002</v>
      </c>
      <c r="K59" s="228">
        <v>1.2</v>
      </c>
      <c r="L59" s="228">
        <v>22</v>
      </c>
      <c r="M59" s="228">
        <v>14</v>
      </c>
      <c r="N59" s="232">
        <v>11</v>
      </c>
      <c r="O59" s="220">
        <v>13.8</v>
      </c>
      <c r="P59" s="220">
        <v>14</v>
      </c>
      <c r="Q59" s="220">
        <v>12.200000000000001</v>
      </c>
      <c r="R59" s="220">
        <v>9.1999999999999993</v>
      </c>
      <c r="S59" s="220">
        <v>8.2000000000000011</v>
      </c>
    </row>
    <row r="60" spans="1:21" x14ac:dyDescent="0.15">
      <c r="A60" s="231" t="s">
        <v>104</v>
      </c>
      <c r="B60" s="230" t="s">
        <v>103</v>
      </c>
      <c r="C60" s="229" t="s">
        <v>102</v>
      </c>
      <c r="D60" s="228">
        <v>0.6</v>
      </c>
      <c r="E60" s="228">
        <v>1</v>
      </c>
      <c r="F60" s="228">
        <v>2.6</v>
      </c>
      <c r="G60" s="228">
        <v>4.2</v>
      </c>
      <c r="H60" s="228">
        <v>3.8</v>
      </c>
      <c r="I60" s="228">
        <v>5</v>
      </c>
      <c r="J60" s="228">
        <v>2.8</v>
      </c>
      <c r="K60" s="228">
        <v>1.8</v>
      </c>
      <c r="L60" s="228">
        <v>21.8</v>
      </c>
      <c r="M60" s="228">
        <v>15.8</v>
      </c>
      <c r="N60" s="232">
        <v>10.9</v>
      </c>
      <c r="O60" s="220">
        <v>8.4</v>
      </c>
      <c r="P60" s="220">
        <v>11.600000000000001</v>
      </c>
      <c r="Q60" s="220">
        <v>15.600000000000001</v>
      </c>
      <c r="R60" s="220">
        <v>15.8</v>
      </c>
      <c r="S60" s="220">
        <v>13.400000000000002</v>
      </c>
    </row>
    <row r="61" spans="1:21" ht="22.5" customHeight="1" thickBot="1" x14ac:dyDescent="0.2">
      <c r="A61" s="225" t="s">
        <v>91</v>
      </c>
      <c r="B61" s="224" t="s">
        <v>101</v>
      </c>
      <c r="C61" s="223"/>
      <c r="D61" s="222">
        <v>25.999999999999996</v>
      </c>
      <c r="E61" s="222">
        <v>31.599999999999994</v>
      </c>
      <c r="F61" s="222">
        <v>40.760000000000005</v>
      </c>
      <c r="G61" s="222">
        <v>51.960000000000015</v>
      </c>
      <c r="H61" s="222">
        <v>42.559999999999988</v>
      </c>
      <c r="I61" s="222">
        <v>44.6</v>
      </c>
      <c r="J61" s="222">
        <v>55.399999999999991</v>
      </c>
      <c r="K61" s="222">
        <v>42.719999999999992</v>
      </c>
      <c r="L61" s="255">
        <v>335.59999999999997</v>
      </c>
      <c r="M61" s="255">
        <v>194.51999999999998</v>
      </c>
      <c r="N61" s="254">
        <v>167.79999999999998</v>
      </c>
      <c r="O61" s="220">
        <v>150.32000000000002</v>
      </c>
      <c r="P61" s="220">
        <v>166.88</v>
      </c>
      <c r="Q61" s="220">
        <v>179.88000000000002</v>
      </c>
      <c r="R61" s="220">
        <v>194.51999999999998</v>
      </c>
      <c r="S61" s="220">
        <v>185.28</v>
      </c>
    </row>
    <row r="62" spans="1:21" x14ac:dyDescent="0.15">
      <c r="A62" s="28" t="s">
        <v>162</v>
      </c>
      <c r="B62" s="28"/>
      <c r="C62" s="28"/>
      <c r="D62" s="252"/>
      <c r="E62" s="252"/>
      <c r="F62"/>
      <c r="G62" s="253"/>
      <c r="H62"/>
      <c r="I62"/>
      <c r="J62"/>
      <c r="K62"/>
      <c r="L62"/>
      <c r="M62"/>
      <c r="N62"/>
      <c r="O62" s="220"/>
      <c r="P62" s="220"/>
      <c r="Q62" s="220"/>
      <c r="R62" s="220"/>
      <c r="S62" s="220"/>
    </row>
    <row r="63" spans="1:21" ht="14" thickBot="1" x14ac:dyDescent="0.2">
      <c r="A63" s="28"/>
      <c r="B63" s="28" t="s">
        <v>182</v>
      </c>
      <c r="C63" s="30"/>
      <c r="D63"/>
      <c r="E63" s="252"/>
      <c r="F63"/>
      <c r="G63"/>
      <c r="H63"/>
      <c r="I63"/>
      <c r="J63"/>
      <c r="K63"/>
      <c r="L63"/>
      <c r="M63"/>
      <c r="N63"/>
      <c r="O63" s="220"/>
      <c r="P63" s="220"/>
      <c r="Q63" s="220"/>
      <c r="R63" s="220"/>
      <c r="S63" s="220"/>
    </row>
    <row r="64" spans="1:21" ht="22" x14ac:dyDescent="0.15">
      <c r="A64" s="245" t="s">
        <v>160</v>
      </c>
      <c r="B64" s="244"/>
      <c r="C64" s="243" t="s">
        <v>159</v>
      </c>
      <c r="D64" s="250" t="s">
        <v>158</v>
      </c>
      <c r="E64" s="250" t="s">
        <v>157</v>
      </c>
      <c r="F64" s="250" t="s">
        <v>156</v>
      </c>
      <c r="G64" s="251" t="s">
        <v>155</v>
      </c>
      <c r="H64" s="251" t="s">
        <v>154</v>
      </c>
      <c r="I64" s="250" t="s">
        <v>153</v>
      </c>
      <c r="J64" s="251" t="s">
        <v>152</v>
      </c>
      <c r="K64" s="251" t="s">
        <v>151</v>
      </c>
      <c r="L64" s="251" t="s">
        <v>150</v>
      </c>
      <c r="M64" s="250" t="s">
        <v>10</v>
      </c>
      <c r="N64" s="249" t="s">
        <v>149</v>
      </c>
      <c r="O64" s="240">
        <v>0.29166666666666669</v>
      </c>
      <c r="P64" s="240">
        <v>0.30208333333333331</v>
      </c>
      <c r="Q64" s="240">
        <v>0.3125</v>
      </c>
      <c r="R64" s="240">
        <v>0.32291666666666669</v>
      </c>
      <c r="S64" s="240">
        <v>0.33333333333333331</v>
      </c>
      <c r="T64" s="210"/>
      <c r="U64" t="s">
        <v>181</v>
      </c>
    </row>
    <row r="65" spans="1:29" x14ac:dyDescent="0.15">
      <c r="A65" s="231" t="s">
        <v>146</v>
      </c>
      <c r="B65" s="230" t="s">
        <v>145</v>
      </c>
      <c r="C65" s="229" t="s">
        <v>148</v>
      </c>
      <c r="D65" s="228">
        <v>23</v>
      </c>
      <c r="E65" s="228">
        <v>41</v>
      </c>
      <c r="F65" s="228">
        <v>54</v>
      </c>
      <c r="G65" s="228">
        <v>68</v>
      </c>
      <c r="H65" s="228">
        <v>75</v>
      </c>
      <c r="I65" s="228">
        <v>75</v>
      </c>
      <c r="J65" s="228">
        <v>47</v>
      </c>
      <c r="K65" s="228">
        <v>42</v>
      </c>
      <c r="L65" s="228">
        <v>425</v>
      </c>
      <c r="M65" s="228">
        <v>272</v>
      </c>
      <c r="N65" s="232">
        <v>212.5</v>
      </c>
      <c r="O65" s="220">
        <v>186</v>
      </c>
      <c r="P65" s="220">
        <v>238</v>
      </c>
      <c r="Q65" s="220">
        <v>272</v>
      </c>
      <c r="R65" s="220">
        <v>265</v>
      </c>
      <c r="S65" s="220">
        <v>239</v>
      </c>
    </row>
    <row r="66" spans="1:29" x14ac:dyDescent="0.15">
      <c r="A66" s="231" t="s">
        <v>144</v>
      </c>
      <c r="B66" s="230" t="s">
        <v>141</v>
      </c>
      <c r="C66" s="229" t="s">
        <v>148</v>
      </c>
      <c r="D66" s="233">
        <v>1</v>
      </c>
      <c r="E66" s="233">
        <v>7</v>
      </c>
      <c r="F66" s="233">
        <v>9</v>
      </c>
      <c r="G66" s="233">
        <v>12</v>
      </c>
      <c r="H66" s="233">
        <v>15</v>
      </c>
      <c r="I66" s="233">
        <v>26</v>
      </c>
      <c r="J66" s="233">
        <v>15</v>
      </c>
      <c r="K66" s="233">
        <v>17</v>
      </c>
      <c r="L66" s="228">
        <v>102</v>
      </c>
      <c r="M66" s="228">
        <v>73</v>
      </c>
      <c r="N66" s="232">
        <v>51</v>
      </c>
      <c r="O66" s="220">
        <v>29</v>
      </c>
      <c r="P66" s="220">
        <v>43</v>
      </c>
      <c r="Q66" s="220">
        <v>62</v>
      </c>
      <c r="R66" s="220">
        <v>68</v>
      </c>
      <c r="S66" s="220">
        <v>73</v>
      </c>
      <c r="T66" s="210" t="s">
        <v>178</v>
      </c>
    </row>
    <row r="67" spans="1:29" x14ac:dyDescent="0.15">
      <c r="A67" s="231" t="s">
        <v>143</v>
      </c>
      <c r="B67" s="230" t="s">
        <v>141</v>
      </c>
      <c r="C67" s="229" t="s">
        <v>148</v>
      </c>
      <c r="D67" s="228">
        <v>4</v>
      </c>
      <c r="E67" s="228">
        <v>6</v>
      </c>
      <c r="F67" s="228">
        <v>5</v>
      </c>
      <c r="G67" s="228">
        <v>11</v>
      </c>
      <c r="H67" s="228">
        <v>8</v>
      </c>
      <c r="I67" s="228">
        <v>15</v>
      </c>
      <c r="J67" s="228">
        <v>6</v>
      </c>
      <c r="K67" s="228">
        <v>7</v>
      </c>
      <c r="L67" s="228">
        <v>62</v>
      </c>
      <c r="M67" s="228">
        <v>40</v>
      </c>
      <c r="N67" s="232">
        <v>31</v>
      </c>
      <c r="O67" s="220">
        <v>26</v>
      </c>
      <c r="P67" s="220">
        <v>30</v>
      </c>
      <c r="Q67" s="220">
        <v>39</v>
      </c>
      <c r="R67" s="220">
        <v>40</v>
      </c>
      <c r="S67" s="220">
        <v>36</v>
      </c>
    </row>
    <row r="68" spans="1:29" x14ac:dyDescent="0.15">
      <c r="A68" s="231" t="s">
        <v>142</v>
      </c>
      <c r="B68" s="230" t="s">
        <v>141</v>
      </c>
      <c r="C68" s="229" t="s">
        <v>148</v>
      </c>
      <c r="D68" s="228">
        <v>4</v>
      </c>
      <c r="E68" s="228">
        <v>2</v>
      </c>
      <c r="F68" s="228">
        <v>4</v>
      </c>
      <c r="G68" s="228">
        <v>2</v>
      </c>
      <c r="H68" s="228">
        <v>6</v>
      </c>
      <c r="I68" s="228">
        <v>7</v>
      </c>
      <c r="J68" s="228">
        <v>4</v>
      </c>
      <c r="K68" s="228">
        <v>2</v>
      </c>
      <c r="L68" s="228">
        <v>31</v>
      </c>
      <c r="M68" s="228">
        <v>19</v>
      </c>
      <c r="N68" s="232">
        <v>15.5</v>
      </c>
      <c r="O68" s="220">
        <v>12</v>
      </c>
      <c r="P68" s="220">
        <v>14</v>
      </c>
      <c r="Q68" s="220">
        <v>19</v>
      </c>
      <c r="R68" s="220">
        <v>19</v>
      </c>
      <c r="S68" s="220">
        <v>19</v>
      </c>
    </row>
    <row r="69" spans="1:29" x14ac:dyDescent="0.15">
      <c r="A69" s="231" t="s">
        <v>140</v>
      </c>
      <c r="B69" s="230" t="s">
        <v>139</v>
      </c>
      <c r="C69" s="229" t="s">
        <v>148</v>
      </c>
      <c r="D69" s="228">
        <v>6</v>
      </c>
      <c r="E69" s="228">
        <v>25</v>
      </c>
      <c r="F69" s="228">
        <v>41</v>
      </c>
      <c r="G69" s="228">
        <v>23</v>
      </c>
      <c r="H69" s="228">
        <v>48</v>
      </c>
      <c r="I69" s="228">
        <v>58</v>
      </c>
      <c r="J69" s="228">
        <v>46</v>
      </c>
      <c r="K69" s="228">
        <v>29</v>
      </c>
      <c r="L69" s="228">
        <v>276</v>
      </c>
      <c r="M69" s="228">
        <v>181</v>
      </c>
      <c r="N69" s="232">
        <v>138</v>
      </c>
      <c r="O69" s="220">
        <v>95</v>
      </c>
      <c r="P69" s="220">
        <v>137</v>
      </c>
      <c r="Q69" s="220">
        <v>170</v>
      </c>
      <c r="R69" s="220">
        <v>175</v>
      </c>
      <c r="S69" s="220">
        <v>181</v>
      </c>
      <c r="T69" s="210" t="s">
        <v>180</v>
      </c>
      <c r="U69" s="210"/>
      <c r="V69" s="210"/>
      <c r="W69" s="210"/>
      <c r="X69" s="210"/>
      <c r="Y69" s="210"/>
      <c r="Z69" s="210"/>
      <c r="AA69" s="30"/>
      <c r="AB69" s="30"/>
      <c r="AC69" s="30"/>
    </row>
    <row r="70" spans="1:29" x14ac:dyDescent="0.15">
      <c r="A70" s="231" t="s">
        <v>138</v>
      </c>
      <c r="B70" s="230" t="s">
        <v>137</v>
      </c>
      <c r="C70" s="229" t="s">
        <v>148</v>
      </c>
      <c r="D70" s="233">
        <v>1</v>
      </c>
      <c r="E70" s="233">
        <v>2</v>
      </c>
      <c r="F70" s="233">
        <v>1</v>
      </c>
      <c r="G70" s="233">
        <v>4</v>
      </c>
      <c r="H70" s="233">
        <v>3</v>
      </c>
      <c r="I70" s="233">
        <v>2</v>
      </c>
      <c r="J70" s="233">
        <v>4</v>
      </c>
      <c r="K70" s="233">
        <v>5</v>
      </c>
      <c r="L70" s="228">
        <v>22</v>
      </c>
      <c r="M70" s="228">
        <v>14</v>
      </c>
      <c r="N70" s="232">
        <v>11</v>
      </c>
      <c r="O70" s="220">
        <v>8</v>
      </c>
      <c r="P70" s="220">
        <v>10</v>
      </c>
      <c r="Q70" s="220">
        <v>10</v>
      </c>
      <c r="R70" s="220">
        <v>13</v>
      </c>
      <c r="S70" s="220">
        <v>14</v>
      </c>
      <c r="T70" s="210" t="s">
        <v>136</v>
      </c>
      <c r="U70" s="210"/>
      <c r="V70" s="210"/>
    </row>
    <row r="71" spans="1:29" x14ac:dyDescent="0.15">
      <c r="A71" s="231" t="s">
        <v>135</v>
      </c>
      <c r="B71" s="230" t="s">
        <v>132</v>
      </c>
      <c r="C71" s="229" t="s">
        <v>148</v>
      </c>
      <c r="D71" s="228">
        <v>4</v>
      </c>
      <c r="E71" s="228">
        <v>4</v>
      </c>
      <c r="F71" s="228">
        <v>4</v>
      </c>
      <c r="G71" s="228">
        <v>8</v>
      </c>
      <c r="H71" s="228">
        <v>9</v>
      </c>
      <c r="I71" s="228">
        <v>9</v>
      </c>
      <c r="J71" s="228">
        <v>5</v>
      </c>
      <c r="K71" s="228">
        <v>5</v>
      </c>
      <c r="L71" s="228">
        <v>48</v>
      </c>
      <c r="M71" s="228">
        <v>31</v>
      </c>
      <c r="N71" s="232">
        <v>24</v>
      </c>
      <c r="O71" s="220">
        <v>20</v>
      </c>
      <c r="P71" s="220">
        <v>25</v>
      </c>
      <c r="Q71" s="220">
        <v>30</v>
      </c>
      <c r="R71" s="220">
        <v>31</v>
      </c>
      <c r="S71" s="220">
        <v>28</v>
      </c>
    </row>
    <row r="72" spans="1:29" x14ac:dyDescent="0.15">
      <c r="A72" s="231" t="s">
        <v>133</v>
      </c>
      <c r="B72" s="230" t="s">
        <v>132</v>
      </c>
      <c r="C72" s="229" t="s">
        <v>148</v>
      </c>
      <c r="D72" s="228">
        <v>1</v>
      </c>
      <c r="E72" s="228">
        <v>3</v>
      </c>
      <c r="F72" s="228">
        <v>8</v>
      </c>
      <c r="G72" s="228">
        <v>12</v>
      </c>
      <c r="H72" s="228">
        <v>11</v>
      </c>
      <c r="I72" s="228">
        <v>10</v>
      </c>
      <c r="J72" s="228">
        <v>10</v>
      </c>
      <c r="K72" s="228">
        <v>9</v>
      </c>
      <c r="L72" s="228">
        <v>64</v>
      </c>
      <c r="M72" s="228">
        <v>43</v>
      </c>
      <c r="N72" s="232">
        <v>32</v>
      </c>
      <c r="O72" s="220">
        <v>24</v>
      </c>
      <c r="P72" s="220">
        <v>34</v>
      </c>
      <c r="Q72" s="220">
        <v>41</v>
      </c>
      <c r="R72" s="220">
        <v>43</v>
      </c>
      <c r="S72" s="220">
        <v>40</v>
      </c>
    </row>
    <row r="73" spans="1:29" x14ac:dyDescent="0.15">
      <c r="A73" s="231" t="s">
        <v>131</v>
      </c>
      <c r="B73" s="230" t="s">
        <v>128</v>
      </c>
      <c r="C73" s="229" t="s">
        <v>148</v>
      </c>
      <c r="D73" s="228">
        <v>3</v>
      </c>
      <c r="E73" s="228">
        <v>1</v>
      </c>
      <c r="F73" s="228">
        <v>3</v>
      </c>
      <c r="G73" s="228">
        <v>1</v>
      </c>
      <c r="H73" s="228">
        <v>2</v>
      </c>
      <c r="I73" s="228">
        <v>1</v>
      </c>
      <c r="J73" s="228">
        <v>6</v>
      </c>
      <c r="K73" s="228">
        <v>5</v>
      </c>
      <c r="L73" s="228">
        <v>22</v>
      </c>
      <c r="M73" s="228">
        <v>14</v>
      </c>
      <c r="N73" s="232">
        <v>11</v>
      </c>
      <c r="O73" s="220">
        <v>8</v>
      </c>
      <c r="P73" s="220">
        <v>7</v>
      </c>
      <c r="Q73" s="220">
        <v>7</v>
      </c>
      <c r="R73" s="220">
        <v>10</v>
      </c>
      <c r="S73" s="220">
        <v>14</v>
      </c>
    </row>
    <row r="74" spans="1:29" x14ac:dyDescent="0.15">
      <c r="A74" s="231" t="s">
        <v>130</v>
      </c>
      <c r="B74" s="230" t="s">
        <v>128</v>
      </c>
      <c r="C74" s="229" t="s">
        <v>148</v>
      </c>
      <c r="D74" s="228"/>
      <c r="E74" s="228"/>
      <c r="F74" s="228">
        <v>1</v>
      </c>
      <c r="G74" s="228">
        <v>2</v>
      </c>
      <c r="H74" s="228">
        <v>4</v>
      </c>
      <c r="I74" s="228">
        <v>2</v>
      </c>
      <c r="J74" s="228"/>
      <c r="K74" s="228"/>
      <c r="L74" s="228">
        <v>9</v>
      </c>
      <c r="M74" s="228">
        <v>9</v>
      </c>
      <c r="N74" s="232">
        <v>4.5</v>
      </c>
      <c r="O74" s="220">
        <v>3</v>
      </c>
      <c r="P74" s="220">
        <v>7</v>
      </c>
      <c r="Q74" s="220">
        <v>9</v>
      </c>
      <c r="R74" s="220">
        <v>8</v>
      </c>
      <c r="S74" s="220">
        <v>6</v>
      </c>
      <c r="T74" s="210" t="s">
        <v>176</v>
      </c>
    </row>
    <row r="75" spans="1:29" x14ac:dyDescent="0.15">
      <c r="A75" s="231" t="s">
        <v>129</v>
      </c>
      <c r="B75" s="230" t="s">
        <v>128</v>
      </c>
      <c r="C75" s="229" t="s">
        <v>148</v>
      </c>
      <c r="D75" s="228">
        <v>3</v>
      </c>
      <c r="E75" s="228">
        <v>21</v>
      </c>
      <c r="F75" s="228">
        <v>5</v>
      </c>
      <c r="G75" s="228">
        <v>14</v>
      </c>
      <c r="H75" s="228">
        <v>13</v>
      </c>
      <c r="I75" s="228">
        <v>13</v>
      </c>
      <c r="J75" s="228">
        <v>12</v>
      </c>
      <c r="K75" s="228">
        <v>7</v>
      </c>
      <c r="L75" s="228">
        <v>88</v>
      </c>
      <c r="M75" s="228">
        <v>53</v>
      </c>
      <c r="N75" s="232">
        <v>44</v>
      </c>
      <c r="O75" s="220">
        <v>43</v>
      </c>
      <c r="P75" s="220">
        <v>53</v>
      </c>
      <c r="Q75" s="220">
        <v>45</v>
      </c>
      <c r="R75" s="220">
        <v>52</v>
      </c>
      <c r="S75" s="220">
        <v>45</v>
      </c>
      <c r="T75" s="210" t="s">
        <v>179</v>
      </c>
      <c r="U75" s="210"/>
      <c r="V75" s="210"/>
      <c r="W75" s="210"/>
      <c r="X75" s="210"/>
      <c r="Y75" s="210"/>
      <c r="Z75" s="210"/>
      <c r="AA75" s="210"/>
    </row>
    <row r="76" spans="1:29" x14ac:dyDescent="0.15">
      <c r="A76" s="231" t="s">
        <v>127</v>
      </c>
      <c r="B76" s="230" t="s">
        <v>122</v>
      </c>
      <c r="C76" s="229" t="s">
        <v>148</v>
      </c>
      <c r="D76" s="228">
        <v>6</v>
      </c>
      <c r="E76" s="228">
        <v>9</v>
      </c>
      <c r="F76" s="228">
        <v>8</v>
      </c>
      <c r="G76" s="228">
        <v>8</v>
      </c>
      <c r="H76" s="228">
        <v>12</v>
      </c>
      <c r="I76" s="228">
        <v>19</v>
      </c>
      <c r="J76" s="228">
        <v>15</v>
      </c>
      <c r="K76" s="228">
        <v>18</v>
      </c>
      <c r="L76" s="228">
        <v>95</v>
      </c>
      <c r="M76" s="228">
        <v>64</v>
      </c>
      <c r="N76" s="232">
        <v>47.5</v>
      </c>
      <c r="O76" s="220">
        <v>31</v>
      </c>
      <c r="P76" s="220">
        <v>37</v>
      </c>
      <c r="Q76" s="220">
        <v>47</v>
      </c>
      <c r="R76" s="220">
        <v>54</v>
      </c>
      <c r="S76" s="220">
        <v>64</v>
      </c>
    </row>
    <row r="77" spans="1:29" x14ac:dyDescent="0.15">
      <c r="A77" s="231" t="s">
        <v>126</v>
      </c>
      <c r="B77" s="230" t="s">
        <v>122</v>
      </c>
      <c r="C77" s="229" t="s">
        <v>148</v>
      </c>
      <c r="D77" s="228"/>
      <c r="E77" s="228"/>
      <c r="F77" s="228"/>
      <c r="G77" s="228"/>
      <c r="H77" s="228"/>
      <c r="I77" s="228"/>
      <c r="J77" s="228"/>
      <c r="K77" s="228"/>
      <c r="L77" s="228">
        <v>0</v>
      </c>
      <c r="M77" s="228">
        <v>0</v>
      </c>
      <c r="N77" s="232">
        <v>0</v>
      </c>
      <c r="O77" s="220">
        <v>0</v>
      </c>
      <c r="P77" s="220">
        <v>0</v>
      </c>
      <c r="Q77" s="220">
        <v>0</v>
      </c>
      <c r="R77" s="220">
        <v>0</v>
      </c>
      <c r="S77" s="220">
        <v>0</v>
      </c>
    </row>
    <row r="78" spans="1:29" x14ac:dyDescent="0.15">
      <c r="A78" s="231" t="s">
        <v>125</v>
      </c>
      <c r="B78" s="230" t="s">
        <v>122</v>
      </c>
      <c r="C78" s="229" t="s">
        <v>148</v>
      </c>
      <c r="D78" s="228">
        <v>1</v>
      </c>
      <c r="E78" s="228"/>
      <c r="F78" s="228"/>
      <c r="G78" s="228"/>
      <c r="H78" s="228"/>
      <c r="I78" s="228"/>
      <c r="J78" s="228">
        <v>1</v>
      </c>
      <c r="K78" s="228"/>
      <c r="L78" s="228">
        <v>2</v>
      </c>
      <c r="M78" s="228">
        <v>1</v>
      </c>
      <c r="N78" s="232">
        <v>1</v>
      </c>
      <c r="O78" s="220">
        <v>1</v>
      </c>
      <c r="P78" s="220">
        <v>0</v>
      </c>
      <c r="Q78" s="220">
        <v>0</v>
      </c>
      <c r="R78" s="220">
        <v>1</v>
      </c>
      <c r="S78" s="220">
        <v>1</v>
      </c>
    </row>
    <row r="79" spans="1:29" x14ac:dyDescent="0.15">
      <c r="A79" s="231" t="s">
        <v>124</v>
      </c>
      <c r="B79" s="230" t="s">
        <v>122</v>
      </c>
      <c r="C79" s="229" t="s">
        <v>148</v>
      </c>
      <c r="D79" s="228">
        <v>2</v>
      </c>
      <c r="E79" s="228">
        <v>7</v>
      </c>
      <c r="F79" s="228">
        <v>3</v>
      </c>
      <c r="G79" s="228">
        <v>3</v>
      </c>
      <c r="H79" s="228">
        <v>7</v>
      </c>
      <c r="I79" s="228">
        <v>11</v>
      </c>
      <c r="J79" s="228">
        <v>10</v>
      </c>
      <c r="K79" s="228">
        <v>11</v>
      </c>
      <c r="L79" s="228">
        <v>54</v>
      </c>
      <c r="M79" s="228">
        <v>39</v>
      </c>
      <c r="N79" s="232">
        <v>27</v>
      </c>
      <c r="O79" s="220">
        <v>15</v>
      </c>
      <c r="P79" s="220">
        <v>20</v>
      </c>
      <c r="Q79" s="220">
        <v>24</v>
      </c>
      <c r="R79" s="220">
        <v>31</v>
      </c>
      <c r="S79" s="220">
        <v>39</v>
      </c>
    </row>
    <row r="80" spans="1:29" x14ac:dyDescent="0.15">
      <c r="A80" s="231" t="s">
        <v>123</v>
      </c>
      <c r="B80" s="230" t="s">
        <v>122</v>
      </c>
      <c r="C80" s="229" t="s">
        <v>148</v>
      </c>
      <c r="D80" s="228">
        <v>1</v>
      </c>
      <c r="E80" s="228">
        <v>3</v>
      </c>
      <c r="F80" s="228"/>
      <c r="G80" s="228">
        <v>4</v>
      </c>
      <c r="H80" s="228">
        <v>3</v>
      </c>
      <c r="I80" s="228">
        <v>2</v>
      </c>
      <c r="J80" s="228">
        <v>1</v>
      </c>
      <c r="K80" s="228">
        <v>1</v>
      </c>
      <c r="L80" s="228">
        <v>15</v>
      </c>
      <c r="M80" s="228">
        <v>10</v>
      </c>
      <c r="N80" s="232">
        <v>7.5</v>
      </c>
      <c r="O80" s="220">
        <v>8</v>
      </c>
      <c r="P80" s="220">
        <v>10</v>
      </c>
      <c r="Q80" s="220">
        <v>9</v>
      </c>
      <c r="R80" s="220">
        <v>10</v>
      </c>
      <c r="S80" s="220">
        <v>7</v>
      </c>
      <c r="V80" s="30"/>
    </row>
    <row r="81" spans="1:27" x14ac:dyDescent="0.15">
      <c r="A81" s="231" t="s">
        <v>121</v>
      </c>
      <c r="B81" s="230" t="s">
        <v>120</v>
      </c>
      <c r="C81" s="229" t="s">
        <v>148</v>
      </c>
      <c r="D81" s="228">
        <v>1</v>
      </c>
      <c r="E81" s="228">
        <v>6</v>
      </c>
      <c r="F81" s="228">
        <v>1</v>
      </c>
      <c r="G81" s="228">
        <v>2</v>
      </c>
      <c r="H81" s="228">
        <v>4</v>
      </c>
      <c r="I81" s="228">
        <v>1</v>
      </c>
      <c r="J81" s="228">
        <v>5</v>
      </c>
      <c r="K81" s="228"/>
      <c r="L81" s="228">
        <v>20</v>
      </c>
      <c r="M81" s="228">
        <v>13</v>
      </c>
      <c r="N81" s="232">
        <v>10</v>
      </c>
      <c r="O81" s="220">
        <v>10</v>
      </c>
      <c r="P81" s="220">
        <v>13</v>
      </c>
      <c r="Q81" s="220">
        <v>8</v>
      </c>
      <c r="R81" s="220">
        <v>12</v>
      </c>
      <c r="S81" s="220">
        <v>10</v>
      </c>
    </row>
    <row r="82" spans="1:27" x14ac:dyDescent="0.15">
      <c r="A82" s="231" t="s">
        <v>119</v>
      </c>
      <c r="B82" s="230" t="s">
        <v>113</v>
      </c>
      <c r="C82" s="229" t="s">
        <v>148</v>
      </c>
      <c r="D82" s="228">
        <v>1</v>
      </c>
      <c r="E82" s="228"/>
      <c r="F82" s="228">
        <v>1</v>
      </c>
      <c r="G82" s="228"/>
      <c r="H82" s="228">
        <v>2</v>
      </c>
      <c r="I82" s="228"/>
      <c r="J82" s="228">
        <v>1</v>
      </c>
      <c r="K82" s="228"/>
      <c r="L82" s="228">
        <v>5</v>
      </c>
      <c r="M82" s="228">
        <v>3</v>
      </c>
      <c r="N82" s="232">
        <v>2.5</v>
      </c>
      <c r="O82" s="220">
        <v>2</v>
      </c>
      <c r="P82" s="220">
        <v>3</v>
      </c>
      <c r="Q82" s="220">
        <v>3</v>
      </c>
      <c r="R82" s="220">
        <v>3</v>
      </c>
      <c r="S82" s="220">
        <v>3</v>
      </c>
    </row>
    <row r="83" spans="1:27" x14ac:dyDescent="0.15">
      <c r="A83" s="231" t="s">
        <v>118</v>
      </c>
      <c r="B83" s="230" t="s">
        <v>117</v>
      </c>
      <c r="C83" s="229" t="s">
        <v>148</v>
      </c>
      <c r="D83" s="228">
        <v>1</v>
      </c>
      <c r="E83" s="228">
        <v>1</v>
      </c>
      <c r="F83" s="228">
        <v>4</v>
      </c>
      <c r="G83" s="228">
        <v>3</v>
      </c>
      <c r="H83" s="228">
        <v>2</v>
      </c>
      <c r="I83" s="228">
        <v>5</v>
      </c>
      <c r="J83" s="228">
        <v>4</v>
      </c>
      <c r="K83" s="228">
        <v>3</v>
      </c>
      <c r="L83" s="228">
        <v>23</v>
      </c>
      <c r="M83" s="228">
        <v>14</v>
      </c>
      <c r="N83" s="232">
        <v>11.5</v>
      </c>
      <c r="O83" s="220">
        <v>9</v>
      </c>
      <c r="P83" s="220">
        <v>10</v>
      </c>
      <c r="Q83" s="220">
        <v>14</v>
      </c>
      <c r="R83" s="220">
        <v>14</v>
      </c>
      <c r="S83" s="220">
        <v>14</v>
      </c>
    </row>
    <row r="84" spans="1:27" x14ac:dyDescent="0.15">
      <c r="A84" s="231" t="s">
        <v>116</v>
      </c>
      <c r="B84" s="230" t="s">
        <v>113</v>
      </c>
      <c r="C84" s="229" t="s">
        <v>148</v>
      </c>
      <c r="D84" s="228"/>
      <c r="E84" s="228">
        <v>1</v>
      </c>
      <c r="F84" s="228">
        <v>1</v>
      </c>
      <c r="G84" s="228">
        <v>2</v>
      </c>
      <c r="H84" s="228">
        <v>1</v>
      </c>
      <c r="I84" s="228">
        <v>4</v>
      </c>
      <c r="J84" s="228">
        <v>1</v>
      </c>
      <c r="K84" s="228">
        <v>1</v>
      </c>
      <c r="L84" s="228">
        <v>11</v>
      </c>
      <c r="M84" s="228">
        <v>8</v>
      </c>
      <c r="N84" s="232">
        <v>5.5</v>
      </c>
      <c r="O84" s="220">
        <v>4</v>
      </c>
      <c r="P84" s="220">
        <v>5</v>
      </c>
      <c r="Q84" s="220">
        <v>8</v>
      </c>
      <c r="R84" s="220">
        <v>8</v>
      </c>
      <c r="S84" s="220">
        <v>7</v>
      </c>
    </row>
    <row r="85" spans="1:27" x14ac:dyDescent="0.15">
      <c r="A85" s="231" t="s">
        <v>115</v>
      </c>
      <c r="B85" s="230" t="s">
        <v>113</v>
      </c>
      <c r="C85" s="229" t="s">
        <v>148</v>
      </c>
      <c r="D85" s="228">
        <v>1</v>
      </c>
      <c r="E85" s="228"/>
      <c r="F85" s="228"/>
      <c r="G85" s="228"/>
      <c r="H85" s="228">
        <v>3</v>
      </c>
      <c r="I85" s="228">
        <v>3</v>
      </c>
      <c r="J85" s="228">
        <v>2</v>
      </c>
      <c r="K85" s="228">
        <v>5</v>
      </c>
      <c r="L85" s="228">
        <v>14</v>
      </c>
      <c r="M85" s="228">
        <v>13</v>
      </c>
      <c r="N85" s="232">
        <v>7</v>
      </c>
      <c r="O85" s="220">
        <v>1</v>
      </c>
      <c r="P85" s="220">
        <v>3</v>
      </c>
      <c r="Q85" s="220">
        <v>6</v>
      </c>
      <c r="R85" s="220">
        <v>8</v>
      </c>
      <c r="S85" s="220">
        <v>13</v>
      </c>
    </row>
    <row r="86" spans="1:27" x14ac:dyDescent="0.15">
      <c r="A86" s="231" t="s">
        <v>114</v>
      </c>
      <c r="B86" s="230" t="s">
        <v>113</v>
      </c>
      <c r="C86" s="229" t="s">
        <v>148</v>
      </c>
      <c r="D86" s="228">
        <v>4</v>
      </c>
      <c r="E86" s="228">
        <v>11</v>
      </c>
      <c r="F86" s="228">
        <v>8</v>
      </c>
      <c r="G86" s="228">
        <v>21</v>
      </c>
      <c r="H86" s="228">
        <v>21</v>
      </c>
      <c r="I86" s="228">
        <v>24</v>
      </c>
      <c r="J86" s="228">
        <v>18</v>
      </c>
      <c r="K86" s="228">
        <v>17</v>
      </c>
      <c r="L86" s="228">
        <v>124</v>
      </c>
      <c r="M86" s="228">
        <v>84</v>
      </c>
      <c r="N86" s="232">
        <v>62</v>
      </c>
      <c r="O86" s="220">
        <v>44</v>
      </c>
      <c r="P86" s="220">
        <v>61</v>
      </c>
      <c r="Q86" s="220">
        <v>74</v>
      </c>
      <c r="R86" s="220">
        <v>84</v>
      </c>
      <c r="S86" s="220">
        <v>80</v>
      </c>
    </row>
    <row r="87" spans="1:27" x14ac:dyDescent="0.15">
      <c r="A87" s="231" t="s">
        <v>112</v>
      </c>
      <c r="B87" s="230" t="s">
        <v>106</v>
      </c>
      <c r="C87" s="229" t="s">
        <v>148</v>
      </c>
      <c r="D87" s="228">
        <v>1</v>
      </c>
      <c r="E87" s="228">
        <v>1</v>
      </c>
      <c r="F87" s="228">
        <v>4</v>
      </c>
      <c r="G87" s="228">
        <v>3</v>
      </c>
      <c r="H87" s="228">
        <v>7</v>
      </c>
      <c r="I87" s="228">
        <v>3</v>
      </c>
      <c r="J87" s="228">
        <v>5</v>
      </c>
      <c r="K87" s="228">
        <v>4</v>
      </c>
      <c r="L87" s="228">
        <v>28</v>
      </c>
      <c r="M87" s="228">
        <v>19</v>
      </c>
      <c r="N87" s="232">
        <v>14</v>
      </c>
      <c r="O87" s="220">
        <v>9</v>
      </c>
      <c r="P87" s="220">
        <v>15</v>
      </c>
      <c r="Q87" s="220">
        <v>17</v>
      </c>
      <c r="R87" s="220">
        <v>18</v>
      </c>
      <c r="S87" s="220">
        <v>19</v>
      </c>
    </row>
    <row r="88" spans="1:27" x14ac:dyDescent="0.15">
      <c r="A88" s="231" t="s">
        <v>111</v>
      </c>
      <c r="B88" s="230" t="s">
        <v>110</v>
      </c>
      <c r="C88" s="229" t="s">
        <v>148</v>
      </c>
      <c r="D88" s="228"/>
      <c r="E88" s="228"/>
      <c r="F88" s="228">
        <v>2</v>
      </c>
      <c r="G88" s="228">
        <v>4</v>
      </c>
      <c r="H88" s="228">
        <v>1</v>
      </c>
      <c r="I88" s="228"/>
      <c r="J88" s="228">
        <v>1</v>
      </c>
      <c r="K88" s="228">
        <v>2</v>
      </c>
      <c r="L88" s="228">
        <v>10</v>
      </c>
      <c r="M88" s="228">
        <v>7</v>
      </c>
      <c r="N88" s="232">
        <v>5</v>
      </c>
      <c r="O88" s="220">
        <v>6</v>
      </c>
      <c r="P88" s="220">
        <v>7</v>
      </c>
      <c r="Q88" s="220">
        <v>7</v>
      </c>
      <c r="R88" s="220">
        <v>6</v>
      </c>
      <c r="S88" s="220">
        <v>4</v>
      </c>
      <c r="T88" s="210" t="s">
        <v>175</v>
      </c>
      <c r="U88" s="210"/>
      <c r="V88" s="210"/>
      <c r="W88" s="210"/>
      <c r="X88" s="210"/>
      <c r="Y88" s="210"/>
      <c r="Z88" s="210"/>
      <c r="AA88" s="210"/>
    </row>
    <row r="89" spans="1:27" x14ac:dyDescent="0.15">
      <c r="A89" s="231" t="s">
        <v>109</v>
      </c>
      <c r="B89" s="230" t="s">
        <v>108</v>
      </c>
      <c r="C89" s="229" t="s">
        <v>148</v>
      </c>
      <c r="D89" s="228">
        <v>7</v>
      </c>
      <c r="E89" s="228">
        <v>8</v>
      </c>
      <c r="F89" s="228">
        <v>6</v>
      </c>
      <c r="G89" s="228">
        <v>11</v>
      </c>
      <c r="H89" s="228">
        <v>9</v>
      </c>
      <c r="I89" s="228">
        <v>16</v>
      </c>
      <c r="J89" s="228">
        <v>9</v>
      </c>
      <c r="K89" s="228">
        <v>8</v>
      </c>
      <c r="L89" s="228">
        <v>74</v>
      </c>
      <c r="M89" s="228">
        <v>45</v>
      </c>
      <c r="N89" s="232">
        <v>37</v>
      </c>
      <c r="O89" s="220">
        <v>32</v>
      </c>
      <c r="P89" s="220">
        <v>34</v>
      </c>
      <c r="Q89" s="220">
        <v>42</v>
      </c>
      <c r="R89" s="220">
        <v>45</v>
      </c>
      <c r="S89" s="220">
        <v>42</v>
      </c>
    </row>
    <row r="90" spans="1:27" x14ac:dyDescent="0.15">
      <c r="A90" s="231" t="s">
        <v>107</v>
      </c>
      <c r="B90" s="230" t="s">
        <v>106</v>
      </c>
      <c r="C90" s="229" t="s">
        <v>148</v>
      </c>
      <c r="D90" s="228"/>
      <c r="E90" s="228"/>
      <c r="F90" s="228"/>
      <c r="G90" s="228"/>
      <c r="H90" s="228"/>
      <c r="I90" s="228"/>
      <c r="J90" s="228"/>
      <c r="K90" s="228"/>
      <c r="L90" s="228">
        <v>0</v>
      </c>
      <c r="M90" s="228">
        <v>0</v>
      </c>
      <c r="N90" s="232">
        <v>0</v>
      </c>
      <c r="O90" s="220">
        <v>0</v>
      </c>
      <c r="P90" s="220">
        <v>0</v>
      </c>
      <c r="Q90" s="220">
        <v>0</v>
      </c>
      <c r="R90" s="220">
        <v>0</v>
      </c>
      <c r="S90" s="220">
        <v>0</v>
      </c>
    </row>
    <row r="91" spans="1:27" x14ac:dyDescent="0.15">
      <c r="A91" s="231" t="s">
        <v>19</v>
      </c>
      <c r="B91" s="230" t="s">
        <v>105</v>
      </c>
      <c r="C91" s="229" t="s">
        <v>148</v>
      </c>
      <c r="D91" s="228">
        <v>39</v>
      </c>
      <c r="E91" s="228">
        <v>57</v>
      </c>
      <c r="F91" s="228">
        <v>70</v>
      </c>
      <c r="G91" s="228">
        <v>71</v>
      </c>
      <c r="H91" s="228">
        <v>128</v>
      </c>
      <c r="I91" s="228">
        <v>94</v>
      </c>
      <c r="J91" s="228">
        <v>68</v>
      </c>
      <c r="K91" s="228">
        <v>30</v>
      </c>
      <c r="L91" s="228">
        <v>557</v>
      </c>
      <c r="M91" s="228">
        <v>363</v>
      </c>
      <c r="N91" s="232">
        <v>278.5</v>
      </c>
      <c r="O91" s="220">
        <v>237</v>
      </c>
      <c r="P91" s="220">
        <v>326</v>
      </c>
      <c r="Q91" s="220">
        <v>363</v>
      </c>
      <c r="R91" s="220">
        <v>361</v>
      </c>
      <c r="S91" s="220">
        <v>320</v>
      </c>
    </row>
    <row r="92" spans="1:27" x14ac:dyDescent="0.15">
      <c r="A92" s="231" t="s">
        <v>104</v>
      </c>
      <c r="B92" s="230" t="s">
        <v>103</v>
      </c>
      <c r="C92" s="229" t="s">
        <v>148</v>
      </c>
      <c r="D92" s="228">
        <v>1</v>
      </c>
      <c r="E92" s="228">
        <v>1</v>
      </c>
      <c r="F92" s="228"/>
      <c r="G92" s="228">
        <v>1</v>
      </c>
      <c r="H92" s="228">
        <v>2</v>
      </c>
      <c r="I92" s="228">
        <v>2</v>
      </c>
      <c r="J92" s="228">
        <v>3</v>
      </c>
      <c r="K92" s="228"/>
      <c r="L92" s="228">
        <v>10</v>
      </c>
      <c r="M92" s="228">
        <v>8</v>
      </c>
      <c r="N92" s="232">
        <v>5</v>
      </c>
      <c r="O92" s="220">
        <v>3</v>
      </c>
      <c r="P92" s="220">
        <v>4</v>
      </c>
      <c r="Q92" s="220">
        <v>5</v>
      </c>
      <c r="R92" s="220">
        <v>8</v>
      </c>
      <c r="S92" s="220">
        <v>7</v>
      </c>
    </row>
    <row r="93" spans="1:27" ht="22.5" customHeight="1" thickBot="1" x14ac:dyDescent="0.2">
      <c r="A93" s="238" t="s">
        <v>91</v>
      </c>
      <c r="B93" s="237" t="s">
        <v>147</v>
      </c>
      <c r="C93" s="236"/>
      <c r="D93" s="222">
        <v>116</v>
      </c>
      <c r="E93" s="222">
        <v>217</v>
      </c>
      <c r="F93" s="222">
        <v>243</v>
      </c>
      <c r="G93" s="222">
        <v>290</v>
      </c>
      <c r="H93" s="222">
        <v>396</v>
      </c>
      <c r="I93" s="222">
        <v>402</v>
      </c>
      <c r="J93" s="222">
        <v>299</v>
      </c>
      <c r="K93" s="222">
        <v>228</v>
      </c>
      <c r="L93" s="235">
        <v>2191</v>
      </c>
      <c r="M93" s="235">
        <v>1440</v>
      </c>
      <c r="N93" s="248">
        <v>1095.5</v>
      </c>
      <c r="O93" s="220">
        <v>866</v>
      </c>
      <c r="P93" s="220">
        <v>1146</v>
      </c>
      <c r="Q93" s="220">
        <v>1331</v>
      </c>
      <c r="R93" s="220">
        <v>1387</v>
      </c>
      <c r="S93" s="220">
        <v>1325</v>
      </c>
    </row>
    <row r="94" spans="1:27" x14ac:dyDescent="0.15">
      <c r="A94" s="231" t="s">
        <v>146</v>
      </c>
      <c r="B94" s="230" t="s">
        <v>145</v>
      </c>
      <c r="C94" s="229" t="s">
        <v>102</v>
      </c>
      <c r="D94" s="228">
        <v>5</v>
      </c>
      <c r="E94" s="228">
        <v>7</v>
      </c>
      <c r="F94" s="228">
        <v>3</v>
      </c>
      <c r="G94" s="228">
        <v>12</v>
      </c>
      <c r="H94" s="228">
        <v>10</v>
      </c>
      <c r="I94" s="228">
        <v>2</v>
      </c>
      <c r="J94" s="228">
        <v>4</v>
      </c>
      <c r="K94" s="228">
        <v>6</v>
      </c>
      <c r="L94" s="228">
        <v>49</v>
      </c>
      <c r="M94" s="228">
        <v>32</v>
      </c>
      <c r="N94" s="232">
        <v>24.5</v>
      </c>
      <c r="O94" s="220">
        <v>27</v>
      </c>
      <c r="P94" s="220">
        <v>32</v>
      </c>
      <c r="Q94" s="220">
        <v>27</v>
      </c>
      <c r="R94" s="220">
        <v>28</v>
      </c>
      <c r="S94" s="220">
        <v>22</v>
      </c>
    </row>
    <row r="95" spans="1:27" x14ac:dyDescent="0.15">
      <c r="A95" s="231" t="s">
        <v>144</v>
      </c>
      <c r="B95" s="230" t="s">
        <v>141</v>
      </c>
      <c r="C95" s="229" t="s">
        <v>102</v>
      </c>
      <c r="D95" s="233">
        <v>1</v>
      </c>
      <c r="E95" s="233">
        <v>0</v>
      </c>
      <c r="F95" s="233">
        <v>1</v>
      </c>
      <c r="G95" s="233">
        <v>1</v>
      </c>
      <c r="H95" s="233">
        <v>1</v>
      </c>
      <c r="I95" s="233">
        <v>0</v>
      </c>
      <c r="J95" s="233">
        <v>0</v>
      </c>
      <c r="K95" s="233">
        <v>1</v>
      </c>
      <c r="L95" s="228">
        <v>5</v>
      </c>
      <c r="M95" s="228">
        <v>3</v>
      </c>
      <c r="N95" s="232">
        <v>2.5</v>
      </c>
      <c r="O95" s="220">
        <v>3</v>
      </c>
      <c r="P95" s="220">
        <v>3</v>
      </c>
      <c r="Q95" s="220">
        <v>3</v>
      </c>
      <c r="R95" s="220">
        <v>2</v>
      </c>
      <c r="S95" s="220">
        <v>2</v>
      </c>
      <c r="T95" s="210" t="s">
        <v>178</v>
      </c>
    </row>
    <row r="96" spans="1:27" x14ac:dyDescent="0.15">
      <c r="A96" s="231" t="s">
        <v>143</v>
      </c>
      <c r="B96" s="230" t="s">
        <v>141</v>
      </c>
      <c r="C96" s="229" t="s">
        <v>102</v>
      </c>
      <c r="D96" s="228"/>
      <c r="E96" s="228"/>
      <c r="F96" s="228"/>
      <c r="G96" s="228">
        <v>1</v>
      </c>
      <c r="H96" s="228"/>
      <c r="I96" s="228">
        <v>4</v>
      </c>
      <c r="J96" s="228">
        <v>2</v>
      </c>
      <c r="K96" s="228"/>
      <c r="L96" s="228">
        <v>7</v>
      </c>
      <c r="M96" s="228">
        <v>7</v>
      </c>
      <c r="N96" s="232">
        <v>3.5</v>
      </c>
      <c r="O96" s="220">
        <v>1</v>
      </c>
      <c r="P96" s="220">
        <v>1</v>
      </c>
      <c r="Q96" s="220">
        <v>5</v>
      </c>
      <c r="R96" s="220">
        <v>7</v>
      </c>
      <c r="S96" s="220">
        <v>6</v>
      </c>
    </row>
    <row r="97" spans="1:22" x14ac:dyDescent="0.15">
      <c r="A97" s="231" t="s">
        <v>142</v>
      </c>
      <c r="B97" s="230" t="s">
        <v>141</v>
      </c>
      <c r="C97" s="229" t="s">
        <v>102</v>
      </c>
      <c r="D97" s="228"/>
      <c r="E97" s="228">
        <v>1</v>
      </c>
      <c r="F97" s="228"/>
      <c r="G97" s="228">
        <v>1</v>
      </c>
      <c r="H97" s="228"/>
      <c r="I97" s="228"/>
      <c r="J97" s="228">
        <v>2</v>
      </c>
      <c r="K97" s="228">
        <v>1</v>
      </c>
      <c r="L97" s="228">
        <v>5</v>
      </c>
      <c r="M97" s="228">
        <v>3</v>
      </c>
      <c r="N97" s="232">
        <v>2.5</v>
      </c>
      <c r="O97" s="220">
        <v>2</v>
      </c>
      <c r="P97" s="220">
        <v>2</v>
      </c>
      <c r="Q97" s="220">
        <v>1</v>
      </c>
      <c r="R97" s="220">
        <v>3</v>
      </c>
      <c r="S97" s="220">
        <v>3</v>
      </c>
    </row>
    <row r="98" spans="1:22" x14ac:dyDescent="0.15">
      <c r="A98" s="231" t="s">
        <v>140</v>
      </c>
      <c r="B98" s="230" t="s">
        <v>139</v>
      </c>
      <c r="C98" s="229" t="s">
        <v>102</v>
      </c>
      <c r="D98" s="228">
        <v>6</v>
      </c>
      <c r="E98" s="228">
        <v>7</v>
      </c>
      <c r="F98" s="228">
        <v>9</v>
      </c>
      <c r="G98" s="228">
        <v>5</v>
      </c>
      <c r="H98" s="228">
        <v>5</v>
      </c>
      <c r="I98" s="228">
        <v>10</v>
      </c>
      <c r="J98" s="228">
        <v>10</v>
      </c>
      <c r="K98" s="228">
        <v>7</v>
      </c>
      <c r="L98" s="228">
        <v>59</v>
      </c>
      <c r="M98" s="228">
        <v>32</v>
      </c>
      <c r="N98" s="232">
        <v>29.5</v>
      </c>
      <c r="O98" s="220">
        <v>27</v>
      </c>
      <c r="P98" s="220">
        <v>26</v>
      </c>
      <c r="Q98" s="220">
        <v>29</v>
      </c>
      <c r="R98" s="220">
        <v>30</v>
      </c>
      <c r="S98" s="220">
        <v>32</v>
      </c>
    </row>
    <row r="99" spans="1:22" x14ac:dyDescent="0.15">
      <c r="A99" s="231" t="s">
        <v>138</v>
      </c>
      <c r="B99" s="230" t="s">
        <v>137</v>
      </c>
      <c r="C99" s="229" t="s">
        <v>102</v>
      </c>
      <c r="D99" s="233">
        <v>1</v>
      </c>
      <c r="E99" s="233">
        <v>0</v>
      </c>
      <c r="F99" s="233">
        <v>0.8</v>
      </c>
      <c r="G99" s="233">
        <v>0.8</v>
      </c>
      <c r="H99" s="233">
        <v>0.8</v>
      </c>
      <c r="I99" s="233">
        <v>1</v>
      </c>
      <c r="J99" s="233">
        <v>1</v>
      </c>
      <c r="K99" s="233">
        <v>0.6</v>
      </c>
      <c r="L99" s="228">
        <v>6</v>
      </c>
      <c r="M99" s="228">
        <v>3.6</v>
      </c>
      <c r="N99" s="232">
        <v>3</v>
      </c>
      <c r="O99" s="220">
        <v>2.6</v>
      </c>
      <c r="P99" s="220">
        <v>2.4000000000000004</v>
      </c>
      <c r="Q99" s="220">
        <v>3.4000000000000004</v>
      </c>
      <c r="R99" s="220">
        <v>3.6</v>
      </c>
      <c r="S99" s="220">
        <v>3.4</v>
      </c>
      <c r="T99" s="210" t="s">
        <v>136</v>
      </c>
      <c r="U99" s="210"/>
      <c r="V99" s="210"/>
    </row>
    <row r="100" spans="1:22" x14ac:dyDescent="0.15">
      <c r="A100" s="231" t="s">
        <v>135</v>
      </c>
      <c r="B100" s="230" t="s">
        <v>132</v>
      </c>
      <c r="C100" s="229" t="s">
        <v>102</v>
      </c>
      <c r="D100" s="228">
        <v>1</v>
      </c>
      <c r="E100" s="228"/>
      <c r="F100" s="228">
        <v>1</v>
      </c>
      <c r="G100" s="228">
        <v>1</v>
      </c>
      <c r="H100" s="228">
        <v>1</v>
      </c>
      <c r="I100" s="228">
        <v>1</v>
      </c>
      <c r="J100" s="228"/>
      <c r="K100" s="228"/>
      <c r="L100" s="228">
        <v>5</v>
      </c>
      <c r="M100" s="228">
        <v>4</v>
      </c>
      <c r="N100" s="232">
        <v>2.5</v>
      </c>
      <c r="O100" s="220">
        <v>3</v>
      </c>
      <c r="P100" s="220">
        <v>3</v>
      </c>
      <c r="Q100" s="220">
        <v>4</v>
      </c>
      <c r="R100" s="220">
        <v>3</v>
      </c>
      <c r="S100" s="220">
        <v>2</v>
      </c>
      <c r="T100" s="210" t="s">
        <v>177</v>
      </c>
    </row>
    <row r="101" spans="1:22" x14ac:dyDescent="0.15">
      <c r="A101" s="231" t="s">
        <v>133</v>
      </c>
      <c r="B101" s="230" t="s">
        <v>132</v>
      </c>
      <c r="C101" s="229" t="s">
        <v>102</v>
      </c>
      <c r="D101" s="228"/>
      <c r="E101" s="228">
        <v>2</v>
      </c>
      <c r="F101" s="228">
        <v>2</v>
      </c>
      <c r="G101" s="228">
        <v>1</v>
      </c>
      <c r="H101" s="228">
        <v>2</v>
      </c>
      <c r="I101" s="228">
        <v>1</v>
      </c>
      <c r="J101" s="228">
        <v>4</v>
      </c>
      <c r="K101" s="228">
        <v>3</v>
      </c>
      <c r="L101" s="228">
        <v>15</v>
      </c>
      <c r="M101" s="228">
        <v>10</v>
      </c>
      <c r="N101" s="232">
        <v>7.5</v>
      </c>
      <c r="O101" s="220">
        <v>5</v>
      </c>
      <c r="P101" s="220">
        <v>7</v>
      </c>
      <c r="Q101" s="220">
        <v>6</v>
      </c>
      <c r="R101" s="220">
        <v>8</v>
      </c>
      <c r="S101" s="220">
        <v>10</v>
      </c>
    </row>
    <row r="102" spans="1:22" x14ac:dyDescent="0.15">
      <c r="A102" s="231" t="s">
        <v>131</v>
      </c>
      <c r="B102" s="230" t="s">
        <v>128</v>
      </c>
      <c r="C102" s="229" t="s">
        <v>102</v>
      </c>
      <c r="D102" s="228"/>
      <c r="E102" s="228"/>
      <c r="F102" s="228">
        <v>1</v>
      </c>
      <c r="G102" s="228">
        <v>1</v>
      </c>
      <c r="H102" s="228"/>
      <c r="I102" s="228">
        <v>1</v>
      </c>
      <c r="J102" s="228">
        <v>3</v>
      </c>
      <c r="K102" s="228">
        <v>1</v>
      </c>
      <c r="L102" s="228">
        <v>7</v>
      </c>
      <c r="M102" s="228">
        <v>5</v>
      </c>
      <c r="N102" s="232">
        <v>3.5</v>
      </c>
      <c r="O102" s="220">
        <v>2</v>
      </c>
      <c r="P102" s="220">
        <v>2</v>
      </c>
      <c r="Q102" s="220">
        <v>3</v>
      </c>
      <c r="R102" s="220">
        <v>5</v>
      </c>
      <c r="S102" s="220">
        <v>5</v>
      </c>
    </row>
    <row r="103" spans="1:22" x14ac:dyDescent="0.15">
      <c r="A103" s="231" t="s">
        <v>130</v>
      </c>
      <c r="B103" s="230" t="s">
        <v>128</v>
      </c>
      <c r="C103" s="229" t="s">
        <v>102</v>
      </c>
      <c r="D103" s="228"/>
      <c r="E103" s="228">
        <v>2</v>
      </c>
      <c r="F103" s="228">
        <v>4</v>
      </c>
      <c r="G103" s="228">
        <v>7</v>
      </c>
      <c r="H103" s="228">
        <v>5</v>
      </c>
      <c r="I103" s="228">
        <v>9</v>
      </c>
      <c r="J103" s="228">
        <v>8</v>
      </c>
      <c r="K103" s="228">
        <v>4</v>
      </c>
      <c r="L103" s="228">
        <v>39</v>
      </c>
      <c r="M103" s="228">
        <v>29</v>
      </c>
      <c r="N103" s="232">
        <v>19.5</v>
      </c>
      <c r="O103" s="220">
        <v>13</v>
      </c>
      <c r="P103" s="220">
        <v>18</v>
      </c>
      <c r="Q103" s="220">
        <v>25</v>
      </c>
      <c r="R103" s="220">
        <v>29</v>
      </c>
      <c r="S103" s="220">
        <v>26</v>
      </c>
      <c r="T103" s="210" t="s">
        <v>176</v>
      </c>
    </row>
    <row r="104" spans="1:22" x14ac:dyDescent="0.15">
      <c r="A104" s="231" t="s">
        <v>129</v>
      </c>
      <c r="B104" s="230" t="s">
        <v>128</v>
      </c>
      <c r="C104" s="229" t="s">
        <v>102</v>
      </c>
      <c r="D104" s="228"/>
      <c r="E104" s="228"/>
      <c r="F104" s="228">
        <v>2</v>
      </c>
      <c r="G104" s="228"/>
      <c r="H104" s="228">
        <v>2</v>
      </c>
      <c r="I104" s="228">
        <v>3</v>
      </c>
      <c r="J104" s="228">
        <v>2</v>
      </c>
      <c r="K104" s="228">
        <v>1</v>
      </c>
      <c r="L104" s="228">
        <v>10</v>
      </c>
      <c r="M104" s="228">
        <v>8</v>
      </c>
      <c r="N104" s="232">
        <v>5</v>
      </c>
      <c r="O104" s="220">
        <v>2</v>
      </c>
      <c r="P104" s="220">
        <v>4</v>
      </c>
      <c r="Q104" s="220">
        <v>7</v>
      </c>
      <c r="R104" s="220">
        <v>7</v>
      </c>
      <c r="S104" s="220">
        <v>8</v>
      </c>
    </row>
    <row r="105" spans="1:22" x14ac:dyDescent="0.15">
      <c r="A105" s="231" t="s">
        <v>127</v>
      </c>
      <c r="B105" s="230" t="s">
        <v>122</v>
      </c>
      <c r="C105" s="229" t="s">
        <v>102</v>
      </c>
      <c r="D105" s="228"/>
      <c r="E105" s="228">
        <v>1</v>
      </c>
      <c r="F105" s="228">
        <v>1</v>
      </c>
      <c r="G105" s="228">
        <v>1</v>
      </c>
      <c r="H105" s="228">
        <v>1</v>
      </c>
      <c r="I105" s="228">
        <v>1</v>
      </c>
      <c r="J105" s="228">
        <v>2</v>
      </c>
      <c r="K105" s="228"/>
      <c r="L105" s="228">
        <v>7</v>
      </c>
      <c r="M105" s="228">
        <v>5</v>
      </c>
      <c r="N105" s="232">
        <v>3.5</v>
      </c>
      <c r="O105" s="220">
        <v>3</v>
      </c>
      <c r="P105" s="220">
        <v>4</v>
      </c>
      <c r="Q105" s="220">
        <v>4</v>
      </c>
      <c r="R105" s="220">
        <v>5</v>
      </c>
      <c r="S105" s="220">
        <v>4</v>
      </c>
    </row>
    <row r="106" spans="1:22" x14ac:dyDescent="0.15">
      <c r="A106" s="231" t="s">
        <v>126</v>
      </c>
      <c r="B106" s="230" t="s">
        <v>122</v>
      </c>
      <c r="C106" s="229" t="s">
        <v>102</v>
      </c>
      <c r="D106" s="228"/>
      <c r="E106" s="228"/>
      <c r="F106" s="228"/>
      <c r="G106" s="228"/>
      <c r="H106" s="228"/>
      <c r="I106" s="228"/>
      <c r="J106" s="228"/>
      <c r="K106" s="228"/>
      <c r="L106" s="228">
        <v>0</v>
      </c>
      <c r="M106" s="228">
        <v>0</v>
      </c>
      <c r="N106" s="232">
        <v>0</v>
      </c>
      <c r="O106" s="220">
        <v>0</v>
      </c>
      <c r="P106" s="220">
        <v>0</v>
      </c>
      <c r="Q106" s="220">
        <v>0</v>
      </c>
      <c r="R106" s="220">
        <v>0</v>
      </c>
      <c r="S106" s="220">
        <v>0</v>
      </c>
    </row>
    <row r="107" spans="1:22" x14ac:dyDescent="0.15">
      <c r="A107" s="231" t="s">
        <v>125</v>
      </c>
      <c r="B107" s="230" t="s">
        <v>122</v>
      </c>
      <c r="C107" s="229" t="s">
        <v>102</v>
      </c>
      <c r="D107" s="228"/>
      <c r="E107" s="228"/>
      <c r="F107" s="228"/>
      <c r="G107" s="228">
        <v>1</v>
      </c>
      <c r="H107" s="228"/>
      <c r="I107" s="228"/>
      <c r="J107" s="228">
        <v>1</v>
      </c>
      <c r="K107" s="228"/>
      <c r="L107" s="228">
        <v>2</v>
      </c>
      <c r="M107" s="228">
        <v>2</v>
      </c>
      <c r="N107" s="232">
        <v>1</v>
      </c>
      <c r="O107" s="220">
        <v>1</v>
      </c>
      <c r="P107" s="220">
        <v>1</v>
      </c>
      <c r="Q107" s="220">
        <v>1</v>
      </c>
      <c r="R107" s="220">
        <v>2</v>
      </c>
      <c r="S107" s="220">
        <v>1</v>
      </c>
    </row>
    <row r="108" spans="1:22" x14ac:dyDescent="0.15">
      <c r="A108" s="231" t="s">
        <v>124</v>
      </c>
      <c r="B108" s="230" t="s">
        <v>122</v>
      </c>
      <c r="C108" s="229" t="s">
        <v>102</v>
      </c>
      <c r="D108" s="228"/>
      <c r="E108" s="228"/>
      <c r="F108" s="228">
        <v>2</v>
      </c>
      <c r="G108" s="228">
        <v>1</v>
      </c>
      <c r="H108" s="228"/>
      <c r="I108" s="228"/>
      <c r="J108" s="228">
        <v>2</v>
      </c>
      <c r="K108" s="228">
        <v>1</v>
      </c>
      <c r="L108" s="228">
        <v>6</v>
      </c>
      <c r="M108" s="228">
        <v>3</v>
      </c>
      <c r="N108" s="232">
        <v>3</v>
      </c>
      <c r="O108" s="220">
        <v>3</v>
      </c>
      <c r="P108" s="220">
        <v>3</v>
      </c>
      <c r="Q108" s="220">
        <v>3</v>
      </c>
      <c r="R108" s="220">
        <v>3</v>
      </c>
      <c r="S108" s="220">
        <v>3</v>
      </c>
    </row>
    <row r="109" spans="1:22" x14ac:dyDescent="0.15">
      <c r="A109" s="231" t="s">
        <v>123</v>
      </c>
      <c r="B109" s="230" t="s">
        <v>122</v>
      </c>
      <c r="C109" s="229" t="s">
        <v>102</v>
      </c>
      <c r="D109" s="228"/>
      <c r="E109" s="228"/>
      <c r="F109" s="228"/>
      <c r="G109" s="228"/>
      <c r="H109" s="228"/>
      <c r="I109" s="228"/>
      <c r="J109" s="228"/>
      <c r="K109" s="228">
        <v>1</v>
      </c>
      <c r="L109" s="228">
        <v>1</v>
      </c>
      <c r="M109" s="228">
        <v>1</v>
      </c>
      <c r="N109" s="232">
        <v>0.5</v>
      </c>
      <c r="O109" s="220">
        <v>0</v>
      </c>
      <c r="P109" s="220">
        <v>0</v>
      </c>
      <c r="Q109" s="220">
        <v>0</v>
      </c>
      <c r="R109" s="220">
        <v>0</v>
      </c>
      <c r="S109" s="220">
        <v>1</v>
      </c>
    </row>
    <row r="110" spans="1:22" x14ac:dyDescent="0.15">
      <c r="A110" s="231" t="s">
        <v>121</v>
      </c>
      <c r="B110" s="230" t="s">
        <v>120</v>
      </c>
      <c r="C110" s="229" t="s">
        <v>102</v>
      </c>
      <c r="D110" s="228"/>
      <c r="E110" s="228"/>
      <c r="F110" s="228">
        <v>1</v>
      </c>
      <c r="G110" s="228"/>
      <c r="H110" s="228"/>
      <c r="I110" s="228">
        <v>1</v>
      </c>
      <c r="J110" s="228">
        <v>3</v>
      </c>
      <c r="K110" s="228">
        <v>1</v>
      </c>
      <c r="L110" s="228">
        <v>6</v>
      </c>
      <c r="M110" s="228">
        <v>5</v>
      </c>
      <c r="N110" s="232">
        <v>3</v>
      </c>
      <c r="O110" s="220">
        <v>1</v>
      </c>
      <c r="P110" s="220">
        <v>1</v>
      </c>
      <c r="Q110" s="220">
        <v>2</v>
      </c>
      <c r="R110" s="220">
        <v>4</v>
      </c>
      <c r="S110" s="220">
        <v>5</v>
      </c>
    </row>
    <row r="111" spans="1:22" x14ac:dyDescent="0.15">
      <c r="A111" s="231" t="s">
        <v>119</v>
      </c>
      <c r="B111" s="230" t="s">
        <v>113</v>
      </c>
      <c r="C111" s="229" t="s">
        <v>102</v>
      </c>
      <c r="D111" s="228">
        <v>1</v>
      </c>
      <c r="E111" s="228"/>
      <c r="F111" s="228"/>
      <c r="G111" s="228"/>
      <c r="H111" s="228">
        <v>2</v>
      </c>
      <c r="I111" s="228"/>
      <c r="J111" s="228">
        <v>1</v>
      </c>
      <c r="K111" s="228"/>
      <c r="L111" s="228">
        <v>4</v>
      </c>
      <c r="M111" s="228">
        <v>3</v>
      </c>
      <c r="N111" s="232">
        <v>2</v>
      </c>
      <c r="O111" s="220">
        <v>1</v>
      </c>
      <c r="P111" s="220">
        <v>2</v>
      </c>
      <c r="Q111" s="220">
        <v>2</v>
      </c>
      <c r="R111" s="220">
        <v>3</v>
      </c>
      <c r="S111" s="220">
        <v>3</v>
      </c>
    </row>
    <row r="112" spans="1:22" x14ac:dyDescent="0.15">
      <c r="A112" s="231" t="s">
        <v>118</v>
      </c>
      <c r="B112" s="230" t="s">
        <v>117</v>
      </c>
      <c r="C112" s="229" t="s">
        <v>102</v>
      </c>
      <c r="D112" s="228">
        <v>2</v>
      </c>
      <c r="E112" s="228">
        <v>1</v>
      </c>
      <c r="F112" s="228"/>
      <c r="G112" s="228">
        <v>5</v>
      </c>
      <c r="H112" s="228">
        <v>5</v>
      </c>
      <c r="I112" s="228">
        <v>1</v>
      </c>
      <c r="J112" s="228">
        <v>4</v>
      </c>
      <c r="K112" s="228">
        <v>4</v>
      </c>
      <c r="L112" s="228">
        <v>22</v>
      </c>
      <c r="M112" s="228">
        <v>15</v>
      </c>
      <c r="N112" s="232">
        <v>11</v>
      </c>
      <c r="O112" s="220">
        <v>8</v>
      </c>
      <c r="P112" s="220">
        <v>11</v>
      </c>
      <c r="Q112" s="220">
        <v>11</v>
      </c>
      <c r="R112" s="220">
        <v>15</v>
      </c>
      <c r="S112" s="220">
        <v>14</v>
      </c>
    </row>
    <row r="113" spans="1:27" x14ac:dyDescent="0.15">
      <c r="A113" s="231" t="s">
        <v>116</v>
      </c>
      <c r="B113" s="230" t="s">
        <v>113</v>
      </c>
      <c r="C113" s="229" t="s">
        <v>102</v>
      </c>
      <c r="D113" s="228"/>
      <c r="E113" s="228"/>
      <c r="F113" s="228"/>
      <c r="G113" s="228"/>
      <c r="H113" s="228"/>
      <c r="I113" s="228"/>
      <c r="J113" s="228"/>
      <c r="K113" s="228"/>
      <c r="L113" s="228">
        <v>0</v>
      </c>
      <c r="M113" s="228">
        <v>0</v>
      </c>
      <c r="N113" s="232">
        <v>0</v>
      </c>
      <c r="O113" s="220">
        <v>0</v>
      </c>
      <c r="P113" s="220">
        <v>0</v>
      </c>
      <c r="Q113" s="220">
        <v>0</v>
      </c>
      <c r="R113" s="220">
        <v>0</v>
      </c>
      <c r="S113" s="220">
        <v>0</v>
      </c>
    </row>
    <row r="114" spans="1:27" x14ac:dyDescent="0.15">
      <c r="A114" s="231" t="s">
        <v>115</v>
      </c>
      <c r="B114" s="230" t="s">
        <v>113</v>
      </c>
      <c r="C114" s="229" t="s">
        <v>102</v>
      </c>
      <c r="D114" s="228">
        <v>1</v>
      </c>
      <c r="E114" s="228">
        <v>4</v>
      </c>
      <c r="F114" s="228"/>
      <c r="G114" s="228">
        <v>5</v>
      </c>
      <c r="H114" s="228">
        <v>6</v>
      </c>
      <c r="I114" s="228">
        <v>8</v>
      </c>
      <c r="J114" s="228">
        <v>5</v>
      </c>
      <c r="K114" s="228">
        <v>4</v>
      </c>
      <c r="L114" s="228">
        <v>33</v>
      </c>
      <c r="M114" s="228">
        <v>24</v>
      </c>
      <c r="N114" s="232">
        <v>16.5</v>
      </c>
      <c r="O114" s="220">
        <v>10</v>
      </c>
      <c r="P114" s="220">
        <v>15</v>
      </c>
      <c r="Q114" s="220">
        <v>19</v>
      </c>
      <c r="R114" s="220">
        <v>24</v>
      </c>
      <c r="S114" s="220">
        <v>23</v>
      </c>
    </row>
    <row r="115" spans="1:27" x14ac:dyDescent="0.15">
      <c r="A115" s="231" t="s">
        <v>114</v>
      </c>
      <c r="B115" s="230" t="s">
        <v>113</v>
      </c>
      <c r="C115" s="229" t="s">
        <v>102</v>
      </c>
      <c r="D115" s="228">
        <v>3</v>
      </c>
      <c r="E115" s="228"/>
      <c r="F115" s="228"/>
      <c r="G115" s="228"/>
      <c r="H115" s="228">
        <v>1</v>
      </c>
      <c r="I115" s="228">
        <v>1</v>
      </c>
      <c r="J115" s="228">
        <v>1</v>
      </c>
      <c r="K115" s="228"/>
      <c r="L115" s="228">
        <v>6</v>
      </c>
      <c r="M115" s="228">
        <v>3</v>
      </c>
      <c r="N115" s="232">
        <v>3</v>
      </c>
      <c r="O115" s="220">
        <v>3</v>
      </c>
      <c r="P115" s="220">
        <v>1</v>
      </c>
      <c r="Q115" s="220">
        <v>2</v>
      </c>
      <c r="R115" s="220">
        <v>3</v>
      </c>
      <c r="S115" s="220">
        <v>3</v>
      </c>
    </row>
    <row r="116" spans="1:27" x14ac:dyDescent="0.15">
      <c r="A116" s="231" t="s">
        <v>112</v>
      </c>
      <c r="B116" s="230" t="s">
        <v>106</v>
      </c>
      <c r="C116" s="229" t="s">
        <v>102</v>
      </c>
      <c r="D116" s="228"/>
      <c r="E116" s="228"/>
      <c r="F116" s="228"/>
      <c r="G116" s="228"/>
      <c r="H116" s="228"/>
      <c r="I116" s="228"/>
      <c r="J116" s="228"/>
      <c r="K116" s="228">
        <v>2</v>
      </c>
      <c r="L116" s="228">
        <v>2</v>
      </c>
      <c r="M116" s="228">
        <v>2</v>
      </c>
      <c r="N116" s="232">
        <v>1</v>
      </c>
      <c r="O116" s="220">
        <v>0</v>
      </c>
      <c r="P116" s="220">
        <v>0</v>
      </c>
      <c r="Q116" s="220">
        <v>0</v>
      </c>
      <c r="R116" s="220">
        <v>0</v>
      </c>
      <c r="S116" s="220">
        <v>2</v>
      </c>
    </row>
    <row r="117" spans="1:27" x14ac:dyDescent="0.15">
      <c r="A117" s="231" t="s">
        <v>111</v>
      </c>
      <c r="B117" s="230" t="s">
        <v>110</v>
      </c>
      <c r="C117" s="229" t="s">
        <v>102</v>
      </c>
      <c r="D117" s="228"/>
      <c r="E117" s="228"/>
      <c r="F117" s="228"/>
      <c r="G117" s="228"/>
      <c r="H117" s="228"/>
      <c r="I117" s="228"/>
      <c r="J117" s="228"/>
      <c r="K117" s="228"/>
      <c r="L117" s="228">
        <v>0</v>
      </c>
      <c r="M117" s="228">
        <v>0</v>
      </c>
      <c r="N117" s="232">
        <v>0</v>
      </c>
      <c r="O117" s="220">
        <v>0</v>
      </c>
      <c r="P117" s="220">
        <v>0</v>
      </c>
      <c r="Q117" s="220">
        <v>0</v>
      </c>
      <c r="R117" s="220">
        <v>0</v>
      </c>
      <c r="S117" s="220">
        <v>0</v>
      </c>
      <c r="T117" s="210" t="s">
        <v>175</v>
      </c>
      <c r="U117" s="210"/>
      <c r="V117" s="210"/>
      <c r="W117" s="210"/>
      <c r="X117" s="210"/>
      <c r="Y117" s="210"/>
      <c r="Z117" s="210"/>
      <c r="AA117" s="210"/>
    </row>
    <row r="118" spans="1:27" x14ac:dyDescent="0.15">
      <c r="A118" s="231" t="s">
        <v>109</v>
      </c>
      <c r="B118" s="230" t="s">
        <v>108</v>
      </c>
      <c r="C118" s="229" t="s">
        <v>102</v>
      </c>
      <c r="D118" s="228">
        <v>1</v>
      </c>
      <c r="E118" s="228"/>
      <c r="F118" s="228">
        <v>1</v>
      </c>
      <c r="G118" s="228"/>
      <c r="H118" s="228">
        <v>1</v>
      </c>
      <c r="I118" s="228"/>
      <c r="J118" s="228"/>
      <c r="K118" s="228">
        <v>1</v>
      </c>
      <c r="L118" s="228">
        <v>4</v>
      </c>
      <c r="M118" s="228">
        <v>2</v>
      </c>
      <c r="N118" s="232">
        <v>2</v>
      </c>
      <c r="O118" s="220">
        <v>2</v>
      </c>
      <c r="P118" s="220">
        <v>2</v>
      </c>
      <c r="Q118" s="220">
        <v>2</v>
      </c>
      <c r="R118" s="220">
        <v>1</v>
      </c>
      <c r="S118" s="220">
        <v>2</v>
      </c>
    </row>
    <row r="119" spans="1:27" x14ac:dyDescent="0.15">
      <c r="A119" s="231" t="s">
        <v>107</v>
      </c>
      <c r="B119" s="230" t="s">
        <v>106</v>
      </c>
      <c r="C119" s="229" t="s">
        <v>102</v>
      </c>
      <c r="D119" s="228"/>
      <c r="E119" s="228"/>
      <c r="F119" s="228"/>
      <c r="G119" s="228"/>
      <c r="H119" s="228"/>
      <c r="I119" s="228"/>
      <c r="J119" s="228"/>
      <c r="K119" s="228"/>
      <c r="L119" s="228">
        <v>0</v>
      </c>
      <c r="M119" s="228">
        <v>0</v>
      </c>
      <c r="N119" s="232">
        <v>0</v>
      </c>
      <c r="O119" s="220">
        <v>0</v>
      </c>
      <c r="P119" s="220">
        <v>0</v>
      </c>
      <c r="Q119" s="220">
        <v>0</v>
      </c>
      <c r="R119" s="220">
        <v>0</v>
      </c>
      <c r="S119" s="220">
        <v>0</v>
      </c>
    </row>
    <row r="120" spans="1:27" x14ac:dyDescent="0.15">
      <c r="A120" s="231" t="s">
        <v>19</v>
      </c>
      <c r="B120" s="230" t="s">
        <v>105</v>
      </c>
      <c r="C120" s="229" t="s">
        <v>102</v>
      </c>
      <c r="D120" s="228">
        <v>2</v>
      </c>
      <c r="E120" s="228">
        <v>5</v>
      </c>
      <c r="F120" s="228">
        <v>9</v>
      </c>
      <c r="G120" s="228">
        <v>3</v>
      </c>
      <c r="H120" s="228">
        <v>3</v>
      </c>
      <c r="I120" s="228">
        <v>5</v>
      </c>
      <c r="J120" s="228">
        <v>5</v>
      </c>
      <c r="K120" s="228">
        <v>2</v>
      </c>
      <c r="L120" s="227">
        <v>34</v>
      </c>
      <c r="M120" s="227">
        <v>20</v>
      </c>
      <c r="N120" s="226">
        <v>17</v>
      </c>
      <c r="O120" s="220">
        <v>19</v>
      </c>
      <c r="P120" s="220">
        <v>20</v>
      </c>
      <c r="Q120" s="220">
        <v>20</v>
      </c>
      <c r="R120" s="220">
        <v>16</v>
      </c>
      <c r="S120" s="220">
        <v>15</v>
      </c>
    </row>
    <row r="121" spans="1:27" x14ac:dyDescent="0.15">
      <c r="A121" s="231" t="s">
        <v>104</v>
      </c>
      <c r="B121" s="230" t="s">
        <v>103</v>
      </c>
      <c r="C121" s="229" t="s">
        <v>102</v>
      </c>
      <c r="D121" s="228">
        <v>1</v>
      </c>
      <c r="E121" s="228">
        <v>2</v>
      </c>
      <c r="F121" s="228">
        <v>4</v>
      </c>
      <c r="G121" s="228">
        <v>4</v>
      </c>
      <c r="H121" s="228">
        <v>6</v>
      </c>
      <c r="I121" s="228">
        <v>9</v>
      </c>
      <c r="J121" s="228">
        <v>1</v>
      </c>
      <c r="K121" s="228">
        <v>1</v>
      </c>
      <c r="L121" s="227">
        <v>28</v>
      </c>
      <c r="M121" s="227">
        <v>23</v>
      </c>
      <c r="N121" s="226">
        <v>14</v>
      </c>
      <c r="O121" s="220">
        <v>11</v>
      </c>
      <c r="P121" s="220">
        <v>16</v>
      </c>
      <c r="Q121" s="220">
        <v>23</v>
      </c>
      <c r="R121" s="220">
        <v>20</v>
      </c>
      <c r="S121" s="220">
        <v>17</v>
      </c>
    </row>
    <row r="122" spans="1:27" ht="22.5" customHeight="1" thickBot="1" x14ac:dyDescent="0.2">
      <c r="A122" s="225" t="s">
        <v>91</v>
      </c>
      <c r="B122" s="224" t="s">
        <v>101</v>
      </c>
      <c r="C122" s="223"/>
      <c r="D122" s="222">
        <v>25</v>
      </c>
      <c r="E122" s="222">
        <v>32</v>
      </c>
      <c r="F122" s="222">
        <v>41.8</v>
      </c>
      <c r="G122" s="222">
        <v>50.8</v>
      </c>
      <c r="H122" s="222">
        <v>51.8</v>
      </c>
      <c r="I122" s="222">
        <v>58</v>
      </c>
      <c r="J122" s="222">
        <v>61</v>
      </c>
      <c r="K122" s="222">
        <v>41.6</v>
      </c>
      <c r="L122" s="222">
        <v>362</v>
      </c>
      <c r="M122" s="222">
        <v>221.6</v>
      </c>
      <c r="N122" s="221">
        <v>181</v>
      </c>
      <c r="O122" s="220">
        <v>149.6</v>
      </c>
      <c r="P122" s="220">
        <v>176.39999999999998</v>
      </c>
      <c r="Q122" s="220">
        <v>202.39999999999998</v>
      </c>
      <c r="R122" s="220">
        <v>221.6</v>
      </c>
      <c r="S122" s="220">
        <v>212.4</v>
      </c>
    </row>
    <row r="123" spans="1:27" x14ac:dyDescent="0.15">
      <c r="A123" s="28" t="s">
        <v>162</v>
      </c>
      <c r="B123" s="28"/>
      <c r="C123" s="28"/>
      <c r="D123" s="246"/>
      <c r="E123" s="246"/>
      <c r="F123" s="219"/>
      <c r="G123" s="247"/>
      <c r="H123" s="219"/>
      <c r="I123" s="219"/>
      <c r="J123" s="219"/>
      <c r="K123" s="219"/>
      <c r="L123" s="219"/>
      <c r="M123" s="219"/>
      <c r="N123" s="219"/>
      <c r="O123" s="220"/>
      <c r="P123" s="220"/>
      <c r="Q123" s="220"/>
      <c r="R123" s="220"/>
      <c r="S123" s="220"/>
    </row>
    <row r="124" spans="1:27" ht="14" thickBot="1" x14ac:dyDescent="0.2">
      <c r="A124" s="28"/>
      <c r="B124" s="28" t="s">
        <v>174</v>
      </c>
      <c r="C124" s="30"/>
      <c r="D124" s="219"/>
      <c r="E124" s="246"/>
      <c r="F124" s="219"/>
      <c r="G124" s="219"/>
      <c r="H124" s="219"/>
      <c r="I124" s="219"/>
      <c r="J124" s="219"/>
      <c r="K124" s="219"/>
      <c r="L124" s="219"/>
      <c r="M124" s="219"/>
      <c r="N124" s="219"/>
      <c r="O124" s="220"/>
      <c r="P124" s="220"/>
      <c r="Q124" s="220"/>
      <c r="R124" s="220"/>
      <c r="S124" s="220"/>
    </row>
    <row r="125" spans="1:27" ht="22" x14ac:dyDescent="0.15">
      <c r="A125" s="245" t="s">
        <v>160</v>
      </c>
      <c r="B125" s="244"/>
      <c r="C125" s="243" t="s">
        <v>159</v>
      </c>
      <c r="D125" s="242" t="s">
        <v>158</v>
      </c>
      <c r="E125" s="242" t="s">
        <v>157</v>
      </c>
      <c r="F125" s="242" t="s">
        <v>156</v>
      </c>
      <c r="G125" s="242" t="s">
        <v>155</v>
      </c>
      <c r="H125" s="242" t="s">
        <v>154</v>
      </c>
      <c r="I125" s="242" t="s">
        <v>153</v>
      </c>
      <c r="J125" s="242" t="s">
        <v>152</v>
      </c>
      <c r="K125" s="242" t="s">
        <v>151</v>
      </c>
      <c r="L125" s="242" t="s">
        <v>150</v>
      </c>
      <c r="M125" s="242" t="s">
        <v>10</v>
      </c>
      <c r="N125" s="241" t="s">
        <v>149</v>
      </c>
      <c r="O125" s="240">
        <v>0.29166666666666669</v>
      </c>
      <c r="P125" s="240">
        <v>0.30208333333333331</v>
      </c>
      <c r="Q125" s="240">
        <v>0.3125</v>
      </c>
      <c r="R125" s="240">
        <v>0.32291666666666669</v>
      </c>
      <c r="S125" s="240">
        <v>0.33333333333333331</v>
      </c>
    </row>
    <row r="126" spans="1:27" x14ac:dyDescent="0.15">
      <c r="A126" s="231" t="s">
        <v>146</v>
      </c>
      <c r="B126" s="230" t="s">
        <v>145</v>
      </c>
      <c r="C126" s="229" t="s">
        <v>148</v>
      </c>
      <c r="D126" s="228">
        <v>21</v>
      </c>
      <c r="E126" s="228">
        <v>17</v>
      </c>
      <c r="F126" s="228">
        <v>54</v>
      </c>
      <c r="G126" s="228">
        <v>65</v>
      </c>
      <c r="H126" s="228">
        <v>52</v>
      </c>
      <c r="I126" s="228">
        <v>67</v>
      </c>
      <c r="J126" s="228">
        <v>53</v>
      </c>
      <c r="K126" s="228">
        <v>33</v>
      </c>
      <c r="L126" s="228">
        <v>362</v>
      </c>
      <c r="M126" s="228">
        <v>238</v>
      </c>
      <c r="N126" s="232">
        <v>181</v>
      </c>
      <c r="O126" s="220">
        <v>157</v>
      </c>
      <c r="P126" s="220">
        <v>188</v>
      </c>
      <c r="Q126" s="220">
        <v>238</v>
      </c>
      <c r="R126" s="220">
        <v>237</v>
      </c>
      <c r="S126" s="220">
        <v>205</v>
      </c>
    </row>
    <row r="127" spans="1:27" x14ac:dyDescent="0.15">
      <c r="A127" s="231" t="s">
        <v>144</v>
      </c>
      <c r="B127" s="230" t="s">
        <v>141</v>
      </c>
      <c r="C127" s="229" t="s">
        <v>148</v>
      </c>
      <c r="D127" s="228">
        <v>5</v>
      </c>
      <c r="E127" s="228">
        <v>20</v>
      </c>
      <c r="F127" s="228">
        <v>6</v>
      </c>
      <c r="G127" s="228">
        <v>23</v>
      </c>
      <c r="H127" s="228">
        <v>18</v>
      </c>
      <c r="I127" s="228">
        <v>15</v>
      </c>
      <c r="J127" s="228">
        <v>9</v>
      </c>
      <c r="K127" s="228">
        <v>9</v>
      </c>
      <c r="L127" s="228">
        <v>105</v>
      </c>
      <c r="M127" s="228">
        <v>67</v>
      </c>
      <c r="N127" s="232">
        <v>52.5</v>
      </c>
      <c r="O127" s="220">
        <v>54</v>
      </c>
      <c r="P127" s="220">
        <v>67</v>
      </c>
      <c r="Q127" s="220">
        <v>62</v>
      </c>
      <c r="R127" s="220">
        <v>65</v>
      </c>
      <c r="S127" s="220">
        <v>51</v>
      </c>
      <c r="T127" s="210" t="s">
        <v>173</v>
      </c>
    </row>
    <row r="128" spans="1:27" x14ac:dyDescent="0.15">
      <c r="A128" s="231" t="s">
        <v>143</v>
      </c>
      <c r="B128" s="230" t="s">
        <v>141</v>
      </c>
      <c r="C128" s="229" t="s">
        <v>148</v>
      </c>
      <c r="D128" s="228">
        <v>4</v>
      </c>
      <c r="E128" s="228">
        <v>2</v>
      </c>
      <c r="F128" s="228">
        <v>5</v>
      </c>
      <c r="G128" s="228">
        <v>9</v>
      </c>
      <c r="H128" s="228">
        <v>9</v>
      </c>
      <c r="I128" s="228">
        <v>12</v>
      </c>
      <c r="J128" s="228">
        <v>13</v>
      </c>
      <c r="K128" s="228">
        <v>4</v>
      </c>
      <c r="L128" s="228">
        <v>58</v>
      </c>
      <c r="M128" s="228">
        <v>43</v>
      </c>
      <c r="N128" s="232">
        <v>29</v>
      </c>
      <c r="O128" s="220">
        <v>20</v>
      </c>
      <c r="P128" s="220">
        <v>25</v>
      </c>
      <c r="Q128" s="220">
        <v>35</v>
      </c>
      <c r="R128" s="220">
        <v>43</v>
      </c>
      <c r="S128" s="220">
        <v>38</v>
      </c>
    </row>
    <row r="129" spans="1:29" x14ac:dyDescent="0.15">
      <c r="A129" s="231" t="s">
        <v>142</v>
      </c>
      <c r="B129" s="230" t="s">
        <v>141</v>
      </c>
      <c r="C129" s="229" t="s">
        <v>148</v>
      </c>
      <c r="D129" s="228">
        <v>2</v>
      </c>
      <c r="E129" s="228">
        <v>3</v>
      </c>
      <c r="F129" s="228">
        <v>3</v>
      </c>
      <c r="G129" s="228">
        <v>6</v>
      </c>
      <c r="H129" s="228">
        <v>4</v>
      </c>
      <c r="I129" s="228">
        <v>3</v>
      </c>
      <c r="J129" s="228">
        <v>4</v>
      </c>
      <c r="K129" s="228">
        <v>5</v>
      </c>
      <c r="L129" s="228">
        <v>30</v>
      </c>
      <c r="M129" s="228">
        <v>17</v>
      </c>
      <c r="N129" s="232">
        <v>15</v>
      </c>
      <c r="O129" s="220">
        <v>14</v>
      </c>
      <c r="P129" s="220">
        <v>16</v>
      </c>
      <c r="Q129" s="220">
        <v>16</v>
      </c>
      <c r="R129" s="220">
        <v>17</v>
      </c>
      <c r="S129" s="220">
        <v>16</v>
      </c>
    </row>
    <row r="130" spans="1:29" x14ac:dyDescent="0.15">
      <c r="A130" s="231" t="s">
        <v>140</v>
      </c>
      <c r="B130" s="230" t="s">
        <v>139</v>
      </c>
      <c r="C130" s="229" t="s">
        <v>148</v>
      </c>
      <c r="D130" s="228">
        <v>18</v>
      </c>
      <c r="E130" s="228">
        <v>24</v>
      </c>
      <c r="F130" s="228">
        <v>35</v>
      </c>
      <c r="G130" s="228">
        <v>31</v>
      </c>
      <c r="H130" s="228">
        <v>47</v>
      </c>
      <c r="I130" s="228">
        <v>54</v>
      </c>
      <c r="J130" s="228">
        <v>34</v>
      </c>
      <c r="K130" s="228">
        <v>33</v>
      </c>
      <c r="L130" s="228">
        <v>276</v>
      </c>
      <c r="M130" s="228">
        <v>168</v>
      </c>
      <c r="N130" s="232">
        <v>138</v>
      </c>
      <c r="O130" s="220">
        <v>108</v>
      </c>
      <c r="P130" s="220">
        <v>137</v>
      </c>
      <c r="Q130" s="220">
        <v>167</v>
      </c>
      <c r="R130" s="220">
        <v>166</v>
      </c>
      <c r="S130" s="220">
        <v>168</v>
      </c>
    </row>
    <row r="131" spans="1:29" x14ac:dyDescent="0.15">
      <c r="A131" s="231" t="s">
        <v>138</v>
      </c>
      <c r="B131" s="230" t="s">
        <v>137</v>
      </c>
      <c r="C131" s="229" t="s">
        <v>148</v>
      </c>
      <c r="D131" s="233">
        <v>1</v>
      </c>
      <c r="E131" s="233">
        <v>2</v>
      </c>
      <c r="F131" s="233">
        <v>1</v>
      </c>
      <c r="G131" s="233">
        <v>1</v>
      </c>
      <c r="H131" s="233">
        <v>3</v>
      </c>
      <c r="I131" s="233">
        <v>4</v>
      </c>
      <c r="J131" s="233">
        <v>3</v>
      </c>
      <c r="K131" s="233">
        <v>2</v>
      </c>
      <c r="L131" s="228">
        <v>17</v>
      </c>
      <c r="M131" s="228">
        <v>12</v>
      </c>
      <c r="N131" s="232">
        <v>8.5</v>
      </c>
      <c r="O131" s="220">
        <v>5</v>
      </c>
      <c r="P131" s="220">
        <v>7</v>
      </c>
      <c r="Q131" s="220">
        <v>9</v>
      </c>
      <c r="R131" s="220">
        <v>11</v>
      </c>
      <c r="S131" s="220">
        <v>12</v>
      </c>
      <c r="T131" s="210" t="s">
        <v>136</v>
      </c>
      <c r="U131" s="210"/>
      <c r="V131" s="210"/>
    </row>
    <row r="132" spans="1:29" x14ac:dyDescent="0.15">
      <c r="A132" s="231" t="s">
        <v>135</v>
      </c>
      <c r="B132" s="230" t="s">
        <v>132</v>
      </c>
      <c r="C132" s="229" t="s">
        <v>148</v>
      </c>
      <c r="D132" s="228">
        <v>4</v>
      </c>
      <c r="E132" s="228">
        <v>11</v>
      </c>
      <c r="F132" s="228">
        <v>6</v>
      </c>
      <c r="G132" s="228">
        <v>18</v>
      </c>
      <c r="H132" s="228">
        <v>19</v>
      </c>
      <c r="I132" s="228">
        <v>11</v>
      </c>
      <c r="J132" s="228">
        <v>18</v>
      </c>
      <c r="K132" s="228">
        <v>22</v>
      </c>
      <c r="L132" s="228">
        <v>109</v>
      </c>
      <c r="M132" s="228">
        <v>70</v>
      </c>
      <c r="N132" s="232">
        <v>54.5</v>
      </c>
      <c r="O132" s="220">
        <v>39</v>
      </c>
      <c r="P132" s="220">
        <v>54</v>
      </c>
      <c r="Q132" s="220">
        <v>54</v>
      </c>
      <c r="R132" s="220">
        <v>66</v>
      </c>
      <c r="S132" s="220">
        <v>70</v>
      </c>
    </row>
    <row r="133" spans="1:29" x14ac:dyDescent="0.15">
      <c r="A133" s="231" t="s">
        <v>133</v>
      </c>
      <c r="B133" s="230" t="s">
        <v>132</v>
      </c>
      <c r="C133" s="229" t="s">
        <v>148</v>
      </c>
      <c r="D133" s="228">
        <v>4</v>
      </c>
      <c r="E133" s="228">
        <v>4</v>
      </c>
      <c r="F133" s="228">
        <v>2</v>
      </c>
      <c r="G133" s="228">
        <v>13</v>
      </c>
      <c r="H133" s="228">
        <v>12</v>
      </c>
      <c r="I133" s="228">
        <v>11</v>
      </c>
      <c r="J133" s="228">
        <v>5</v>
      </c>
      <c r="K133" s="228">
        <v>5</v>
      </c>
      <c r="L133" s="228">
        <v>56</v>
      </c>
      <c r="M133" s="228">
        <v>41</v>
      </c>
      <c r="N133" s="232">
        <v>28</v>
      </c>
      <c r="O133" s="220">
        <v>23</v>
      </c>
      <c r="P133" s="220">
        <v>31</v>
      </c>
      <c r="Q133" s="220">
        <v>38</v>
      </c>
      <c r="R133" s="220">
        <v>41</v>
      </c>
      <c r="S133" s="220">
        <v>33</v>
      </c>
    </row>
    <row r="134" spans="1:29" x14ac:dyDescent="0.15">
      <c r="A134" s="231" t="s">
        <v>131</v>
      </c>
      <c r="B134" s="230" t="s">
        <v>128</v>
      </c>
      <c r="C134" s="229" t="s">
        <v>148</v>
      </c>
      <c r="D134" s="228">
        <v>2</v>
      </c>
      <c r="E134" s="228">
        <v>2</v>
      </c>
      <c r="F134" s="228">
        <v>2</v>
      </c>
      <c r="G134" s="228">
        <v>3</v>
      </c>
      <c r="H134" s="228">
        <v>1</v>
      </c>
      <c r="I134" s="228">
        <v>4</v>
      </c>
      <c r="J134" s="228">
        <v>5</v>
      </c>
      <c r="K134" s="228">
        <v>2</v>
      </c>
      <c r="L134" s="228">
        <v>21</v>
      </c>
      <c r="M134" s="228">
        <v>13</v>
      </c>
      <c r="N134" s="232">
        <v>10.5</v>
      </c>
      <c r="O134" s="220">
        <v>9</v>
      </c>
      <c r="P134" s="220">
        <v>8</v>
      </c>
      <c r="Q134" s="220">
        <v>10</v>
      </c>
      <c r="R134" s="220">
        <v>13</v>
      </c>
      <c r="S134" s="220">
        <v>12</v>
      </c>
    </row>
    <row r="135" spans="1:29" x14ac:dyDescent="0.15">
      <c r="A135" s="231" t="s">
        <v>130</v>
      </c>
      <c r="B135" s="230" t="s">
        <v>128</v>
      </c>
      <c r="C135" s="229" t="s">
        <v>148</v>
      </c>
      <c r="D135" s="228"/>
      <c r="E135" s="228"/>
      <c r="F135" s="228">
        <v>4</v>
      </c>
      <c r="G135" s="228">
        <v>4</v>
      </c>
      <c r="H135" s="228">
        <v>6</v>
      </c>
      <c r="I135" s="228">
        <v>7</v>
      </c>
      <c r="J135" s="228">
        <v>9</v>
      </c>
      <c r="K135" s="228">
        <v>7</v>
      </c>
      <c r="L135" s="228">
        <v>37</v>
      </c>
      <c r="M135" s="228">
        <v>29</v>
      </c>
      <c r="N135" s="232">
        <v>18.5</v>
      </c>
      <c r="O135" s="220">
        <v>8</v>
      </c>
      <c r="P135" s="220">
        <v>14</v>
      </c>
      <c r="Q135" s="220">
        <v>21</v>
      </c>
      <c r="R135" s="220">
        <v>26</v>
      </c>
      <c r="S135" s="220">
        <v>29</v>
      </c>
      <c r="T135" s="210" t="s">
        <v>172</v>
      </c>
    </row>
    <row r="136" spans="1:29" x14ac:dyDescent="0.15">
      <c r="A136" s="231" t="s">
        <v>129</v>
      </c>
      <c r="B136" s="230" t="s">
        <v>128</v>
      </c>
      <c r="C136" s="229" t="s">
        <v>148</v>
      </c>
      <c r="D136" s="228">
        <v>5</v>
      </c>
      <c r="E136" s="228">
        <v>12</v>
      </c>
      <c r="F136" s="228">
        <v>14</v>
      </c>
      <c r="G136" s="228">
        <v>16</v>
      </c>
      <c r="H136" s="228">
        <v>14</v>
      </c>
      <c r="I136" s="228">
        <v>18</v>
      </c>
      <c r="J136" s="228">
        <v>13</v>
      </c>
      <c r="K136" s="228">
        <v>6</v>
      </c>
      <c r="L136" s="228">
        <v>98</v>
      </c>
      <c r="M136" s="228">
        <v>62</v>
      </c>
      <c r="N136" s="232">
        <v>49</v>
      </c>
      <c r="O136" s="220">
        <v>47</v>
      </c>
      <c r="P136" s="220">
        <v>56</v>
      </c>
      <c r="Q136" s="220">
        <v>62</v>
      </c>
      <c r="R136" s="220">
        <v>61</v>
      </c>
      <c r="S136" s="220">
        <v>51</v>
      </c>
      <c r="T136" s="210" t="s">
        <v>171</v>
      </c>
      <c r="U136" s="210"/>
      <c r="V136" s="210"/>
      <c r="W136" s="210"/>
      <c r="X136" s="210"/>
      <c r="Y136" s="210"/>
      <c r="Z136" s="210"/>
      <c r="AA136" s="210"/>
      <c r="AB136" s="210"/>
      <c r="AC136" s="210"/>
    </row>
    <row r="137" spans="1:29" x14ac:dyDescent="0.15">
      <c r="A137" s="231" t="s">
        <v>127</v>
      </c>
      <c r="B137" s="230" t="s">
        <v>122</v>
      </c>
      <c r="C137" s="229" t="s">
        <v>148</v>
      </c>
      <c r="D137" s="228">
        <v>3</v>
      </c>
      <c r="E137" s="228">
        <v>7</v>
      </c>
      <c r="F137" s="228">
        <v>10</v>
      </c>
      <c r="G137" s="228">
        <v>9</v>
      </c>
      <c r="H137" s="228">
        <v>12</v>
      </c>
      <c r="I137" s="228">
        <v>12</v>
      </c>
      <c r="J137" s="228">
        <v>21</v>
      </c>
      <c r="K137" s="228">
        <v>24</v>
      </c>
      <c r="L137" s="228">
        <v>98</v>
      </c>
      <c r="M137" s="228">
        <v>69</v>
      </c>
      <c r="N137" s="232">
        <v>49</v>
      </c>
      <c r="O137" s="220">
        <v>29</v>
      </c>
      <c r="P137" s="220">
        <v>38</v>
      </c>
      <c r="Q137" s="220">
        <v>43</v>
      </c>
      <c r="R137" s="220">
        <v>54</v>
      </c>
      <c r="S137" s="220">
        <v>69</v>
      </c>
    </row>
    <row r="138" spans="1:29" x14ac:dyDescent="0.15">
      <c r="A138" s="231" t="s">
        <v>126</v>
      </c>
      <c r="B138" s="230" t="s">
        <v>122</v>
      </c>
      <c r="C138" s="229" t="s">
        <v>148</v>
      </c>
      <c r="D138" s="228"/>
      <c r="E138" s="228"/>
      <c r="F138" s="228">
        <v>1</v>
      </c>
      <c r="G138" s="228">
        <v>2</v>
      </c>
      <c r="H138" s="228"/>
      <c r="I138" s="228">
        <v>1</v>
      </c>
      <c r="J138" s="228">
        <v>1</v>
      </c>
      <c r="K138" s="228"/>
      <c r="L138" s="228">
        <v>5</v>
      </c>
      <c r="M138" s="228">
        <v>4</v>
      </c>
      <c r="N138" s="232">
        <v>2.5</v>
      </c>
      <c r="O138" s="220">
        <v>3</v>
      </c>
      <c r="P138" s="220">
        <v>3</v>
      </c>
      <c r="Q138" s="220">
        <v>4</v>
      </c>
      <c r="R138" s="220">
        <v>4</v>
      </c>
      <c r="S138" s="220">
        <v>2</v>
      </c>
    </row>
    <row r="139" spans="1:29" x14ac:dyDescent="0.15">
      <c r="A139" s="231" t="s">
        <v>125</v>
      </c>
      <c r="B139" s="230" t="s">
        <v>122</v>
      </c>
      <c r="C139" s="229" t="s">
        <v>148</v>
      </c>
      <c r="D139" s="228">
        <v>1</v>
      </c>
      <c r="E139" s="228"/>
      <c r="F139" s="228"/>
      <c r="G139" s="228"/>
      <c r="H139" s="228"/>
      <c r="I139" s="228">
        <v>1</v>
      </c>
      <c r="J139" s="228"/>
      <c r="K139" s="228"/>
      <c r="L139" s="228">
        <v>2</v>
      </c>
      <c r="M139" s="228">
        <v>1</v>
      </c>
      <c r="N139" s="232">
        <v>1</v>
      </c>
      <c r="O139" s="220">
        <v>1</v>
      </c>
      <c r="P139" s="220">
        <v>0</v>
      </c>
      <c r="Q139" s="220">
        <v>1</v>
      </c>
      <c r="R139" s="220">
        <v>1</v>
      </c>
      <c r="S139" s="220">
        <v>1</v>
      </c>
    </row>
    <row r="140" spans="1:29" x14ac:dyDescent="0.15">
      <c r="A140" s="231" t="s">
        <v>124</v>
      </c>
      <c r="B140" s="230" t="s">
        <v>122</v>
      </c>
      <c r="C140" s="229" t="s">
        <v>148</v>
      </c>
      <c r="D140" s="228">
        <v>1</v>
      </c>
      <c r="E140" s="228">
        <v>5</v>
      </c>
      <c r="F140" s="228">
        <v>7</v>
      </c>
      <c r="G140" s="228">
        <v>9</v>
      </c>
      <c r="H140" s="228">
        <v>10</v>
      </c>
      <c r="I140" s="228">
        <v>6</v>
      </c>
      <c r="J140" s="228">
        <v>12</v>
      </c>
      <c r="K140" s="228">
        <v>5</v>
      </c>
      <c r="L140" s="228">
        <v>55</v>
      </c>
      <c r="M140" s="228">
        <v>37</v>
      </c>
      <c r="N140" s="232">
        <v>27.5</v>
      </c>
      <c r="O140" s="220">
        <v>22</v>
      </c>
      <c r="P140" s="220">
        <v>31</v>
      </c>
      <c r="Q140" s="220">
        <v>32</v>
      </c>
      <c r="R140" s="220">
        <v>37</v>
      </c>
      <c r="S140" s="220">
        <v>33</v>
      </c>
    </row>
    <row r="141" spans="1:29" x14ac:dyDescent="0.15">
      <c r="A141" s="231" t="s">
        <v>123</v>
      </c>
      <c r="B141" s="230" t="s">
        <v>122</v>
      </c>
      <c r="C141" s="229" t="s">
        <v>148</v>
      </c>
      <c r="D141" s="228"/>
      <c r="E141" s="228">
        <v>3</v>
      </c>
      <c r="F141" s="228"/>
      <c r="G141" s="228">
        <v>3</v>
      </c>
      <c r="H141" s="228">
        <v>1</v>
      </c>
      <c r="I141" s="228">
        <v>3</v>
      </c>
      <c r="J141" s="228"/>
      <c r="K141" s="228">
        <v>2</v>
      </c>
      <c r="L141" s="228">
        <v>12</v>
      </c>
      <c r="M141" s="228">
        <v>7</v>
      </c>
      <c r="N141" s="232">
        <v>6</v>
      </c>
      <c r="O141" s="220">
        <v>6</v>
      </c>
      <c r="P141" s="220">
        <v>7</v>
      </c>
      <c r="Q141" s="220">
        <v>7</v>
      </c>
      <c r="R141" s="220">
        <v>7</v>
      </c>
      <c r="S141" s="220">
        <v>6</v>
      </c>
    </row>
    <row r="142" spans="1:29" x14ac:dyDescent="0.15">
      <c r="A142" s="231" t="s">
        <v>121</v>
      </c>
      <c r="B142" s="230" t="s">
        <v>120</v>
      </c>
      <c r="C142" s="229" t="s">
        <v>148</v>
      </c>
      <c r="D142" s="228">
        <v>6</v>
      </c>
      <c r="E142" s="228">
        <v>2</v>
      </c>
      <c r="F142" s="228">
        <v>2</v>
      </c>
      <c r="G142" s="228">
        <v>4</v>
      </c>
      <c r="H142" s="228">
        <v>3</v>
      </c>
      <c r="I142" s="228">
        <v>1</v>
      </c>
      <c r="J142" s="228">
        <v>3</v>
      </c>
      <c r="K142" s="228"/>
      <c r="L142" s="228">
        <v>21</v>
      </c>
      <c r="M142" s="228">
        <v>14</v>
      </c>
      <c r="N142" s="232">
        <v>10.5</v>
      </c>
      <c r="O142" s="220">
        <v>14</v>
      </c>
      <c r="P142" s="220">
        <v>11</v>
      </c>
      <c r="Q142" s="220">
        <v>10</v>
      </c>
      <c r="R142" s="220">
        <v>11</v>
      </c>
      <c r="S142" s="220">
        <v>7</v>
      </c>
    </row>
    <row r="143" spans="1:29" x14ac:dyDescent="0.15">
      <c r="A143" s="231" t="s">
        <v>119</v>
      </c>
      <c r="B143" s="230" t="s">
        <v>113</v>
      </c>
      <c r="C143" s="229" t="s">
        <v>148</v>
      </c>
      <c r="D143" s="228">
        <v>1</v>
      </c>
      <c r="E143" s="228"/>
      <c r="F143" s="228"/>
      <c r="G143" s="228">
        <v>1</v>
      </c>
      <c r="H143" s="228">
        <v>1</v>
      </c>
      <c r="I143" s="228">
        <v>1</v>
      </c>
      <c r="J143" s="228">
        <v>1</v>
      </c>
      <c r="K143" s="228">
        <v>1</v>
      </c>
      <c r="L143" s="228">
        <v>6</v>
      </c>
      <c r="M143" s="228">
        <v>4</v>
      </c>
      <c r="N143" s="232">
        <v>3</v>
      </c>
      <c r="O143" s="220">
        <v>2</v>
      </c>
      <c r="P143" s="220">
        <v>2</v>
      </c>
      <c r="Q143" s="220">
        <v>3</v>
      </c>
      <c r="R143" s="220">
        <v>4</v>
      </c>
      <c r="S143" s="220">
        <v>4</v>
      </c>
    </row>
    <row r="144" spans="1:29" x14ac:dyDescent="0.15">
      <c r="A144" s="231" t="s">
        <v>118</v>
      </c>
      <c r="B144" s="230" t="s">
        <v>117</v>
      </c>
      <c r="C144" s="229" t="s">
        <v>148</v>
      </c>
      <c r="D144" s="228"/>
      <c r="E144" s="228">
        <v>4</v>
      </c>
      <c r="F144" s="228">
        <v>1</v>
      </c>
      <c r="G144" s="228">
        <v>2</v>
      </c>
      <c r="H144" s="228">
        <v>3</v>
      </c>
      <c r="I144" s="228">
        <v>1</v>
      </c>
      <c r="J144" s="228">
        <v>6</v>
      </c>
      <c r="K144" s="228">
        <v>4</v>
      </c>
      <c r="L144" s="228">
        <v>21</v>
      </c>
      <c r="M144" s="228">
        <v>14</v>
      </c>
      <c r="N144" s="232">
        <v>10.5</v>
      </c>
      <c r="O144" s="220">
        <v>7</v>
      </c>
      <c r="P144" s="220">
        <v>10</v>
      </c>
      <c r="Q144" s="220">
        <v>7</v>
      </c>
      <c r="R144" s="220">
        <v>12</v>
      </c>
      <c r="S144" s="220">
        <v>14</v>
      </c>
    </row>
    <row r="145" spans="1:22" x14ac:dyDescent="0.15">
      <c r="A145" s="231" t="s">
        <v>116</v>
      </c>
      <c r="B145" s="230" t="s">
        <v>113</v>
      </c>
      <c r="C145" s="229" t="s">
        <v>148</v>
      </c>
      <c r="D145" s="228"/>
      <c r="E145" s="228">
        <v>1</v>
      </c>
      <c r="F145" s="228">
        <v>2</v>
      </c>
      <c r="G145" s="228">
        <v>1</v>
      </c>
      <c r="H145" s="228">
        <v>2</v>
      </c>
      <c r="I145" s="228">
        <v>2</v>
      </c>
      <c r="J145" s="228">
        <v>2</v>
      </c>
      <c r="K145" s="228">
        <v>1</v>
      </c>
      <c r="L145" s="228">
        <v>11</v>
      </c>
      <c r="M145" s="228">
        <v>7</v>
      </c>
      <c r="N145" s="232">
        <v>5.5</v>
      </c>
      <c r="O145" s="220">
        <v>4</v>
      </c>
      <c r="P145" s="220">
        <v>6</v>
      </c>
      <c r="Q145" s="220">
        <v>7</v>
      </c>
      <c r="R145" s="220">
        <v>7</v>
      </c>
      <c r="S145" s="220">
        <v>7</v>
      </c>
    </row>
    <row r="146" spans="1:22" x14ac:dyDescent="0.15">
      <c r="A146" s="231" t="s">
        <v>115</v>
      </c>
      <c r="B146" s="230" t="s">
        <v>113</v>
      </c>
      <c r="C146" s="229" t="s">
        <v>148</v>
      </c>
      <c r="D146" s="228"/>
      <c r="E146" s="228">
        <v>2</v>
      </c>
      <c r="F146" s="228"/>
      <c r="G146" s="228">
        <v>2</v>
      </c>
      <c r="H146" s="228">
        <v>6</v>
      </c>
      <c r="I146" s="228">
        <v>3</v>
      </c>
      <c r="J146" s="228">
        <v>1</v>
      </c>
      <c r="K146" s="228">
        <v>2</v>
      </c>
      <c r="L146" s="228">
        <v>16</v>
      </c>
      <c r="M146" s="228">
        <v>12</v>
      </c>
      <c r="N146" s="232">
        <v>8</v>
      </c>
      <c r="O146" s="220">
        <v>4</v>
      </c>
      <c r="P146" s="220">
        <v>10</v>
      </c>
      <c r="Q146" s="220">
        <v>11</v>
      </c>
      <c r="R146" s="220">
        <v>12</v>
      </c>
      <c r="S146" s="220">
        <v>12</v>
      </c>
    </row>
    <row r="147" spans="1:22" x14ac:dyDescent="0.15">
      <c r="A147" s="231" t="s">
        <v>114</v>
      </c>
      <c r="B147" s="230" t="s">
        <v>113</v>
      </c>
      <c r="C147" s="229" t="s">
        <v>148</v>
      </c>
      <c r="D147" s="228">
        <v>4</v>
      </c>
      <c r="E147" s="228">
        <v>16</v>
      </c>
      <c r="F147" s="228">
        <v>11</v>
      </c>
      <c r="G147" s="228">
        <v>23</v>
      </c>
      <c r="H147" s="228">
        <v>23</v>
      </c>
      <c r="I147" s="228">
        <v>19</v>
      </c>
      <c r="J147" s="228">
        <v>19</v>
      </c>
      <c r="K147" s="228">
        <v>18</v>
      </c>
      <c r="L147" s="228">
        <v>133</v>
      </c>
      <c r="M147" s="228">
        <v>84</v>
      </c>
      <c r="N147" s="232">
        <v>66.5</v>
      </c>
      <c r="O147" s="220">
        <v>54</v>
      </c>
      <c r="P147" s="220">
        <v>73</v>
      </c>
      <c r="Q147" s="220">
        <v>76</v>
      </c>
      <c r="R147" s="220">
        <v>84</v>
      </c>
      <c r="S147" s="220">
        <v>79</v>
      </c>
    </row>
    <row r="148" spans="1:22" x14ac:dyDescent="0.15">
      <c r="A148" s="231" t="s">
        <v>112</v>
      </c>
      <c r="B148" s="230" t="s">
        <v>106</v>
      </c>
      <c r="C148" s="229" t="s">
        <v>148</v>
      </c>
      <c r="D148" s="228">
        <v>4</v>
      </c>
      <c r="E148" s="228">
        <v>2</v>
      </c>
      <c r="F148" s="228">
        <v>3</v>
      </c>
      <c r="G148" s="228">
        <v>2</v>
      </c>
      <c r="H148" s="228">
        <v>3</v>
      </c>
      <c r="I148" s="228">
        <v>8</v>
      </c>
      <c r="J148" s="228">
        <v>6</v>
      </c>
      <c r="K148" s="228">
        <v>3</v>
      </c>
      <c r="L148" s="228">
        <v>31</v>
      </c>
      <c r="M148" s="228">
        <v>20</v>
      </c>
      <c r="N148" s="232">
        <v>15.5</v>
      </c>
      <c r="O148" s="220">
        <v>11</v>
      </c>
      <c r="P148" s="220">
        <v>10</v>
      </c>
      <c r="Q148" s="220">
        <v>16</v>
      </c>
      <c r="R148" s="220">
        <v>19</v>
      </c>
      <c r="S148" s="220">
        <v>20</v>
      </c>
    </row>
    <row r="149" spans="1:22" x14ac:dyDescent="0.15">
      <c r="A149" s="231" t="s">
        <v>111</v>
      </c>
      <c r="B149" s="230" t="s">
        <v>110</v>
      </c>
      <c r="C149" s="229" t="s">
        <v>148</v>
      </c>
      <c r="D149" s="228"/>
      <c r="E149" s="228">
        <v>1</v>
      </c>
      <c r="F149" s="228">
        <v>3</v>
      </c>
      <c r="G149" s="228">
        <v>2</v>
      </c>
      <c r="H149" s="228">
        <v>4</v>
      </c>
      <c r="I149" s="228">
        <v>2</v>
      </c>
      <c r="J149" s="228">
        <v>5</v>
      </c>
      <c r="K149" s="228">
        <v>2</v>
      </c>
      <c r="L149" s="228">
        <v>19</v>
      </c>
      <c r="M149" s="228">
        <v>13</v>
      </c>
      <c r="N149" s="232">
        <v>9.5</v>
      </c>
      <c r="O149" s="220">
        <v>6</v>
      </c>
      <c r="P149" s="220">
        <v>10</v>
      </c>
      <c r="Q149" s="220">
        <v>11</v>
      </c>
      <c r="R149" s="220">
        <v>13</v>
      </c>
      <c r="S149" s="220">
        <v>13</v>
      </c>
    </row>
    <row r="150" spans="1:22" x14ac:dyDescent="0.15">
      <c r="A150" s="231" t="s">
        <v>109</v>
      </c>
      <c r="B150" s="230" t="s">
        <v>108</v>
      </c>
      <c r="C150" s="229" t="s">
        <v>148</v>
      </c>
      <c r="D150" s="228">
        <v>7</v>
      </c>
      <c r="E150" s="228">
        <v>6</v>
      </c>
      <c r="F150" s="228">
        <v>10</v>
      </c>
      <c r="G150" s="228">
        <v>9</v>
      </c>
      <c r="H150" s="228">
        <v>9</v>
      </c>
      <c r="I150" s="228">
        <v>12</v>
      </c>
      <c r="J150" s="228">
        <v>17</v>
      </c>
      <c r="K150" s="228">
        <v>10</v>
      </c>
      <c r="L150" s="228">
        <v>80</v>
      </c>
      <c r="M150" s="228">
        <v>48</v>
      </c>
      <c r="N150" s="232">
        <v>40</v>
      </c>
      <c r="O150" s="220">
        <v>32</v>
      </c>
      <c r="P150" s="220">
        <v>34</v>
      </c>
      <c r="Q150" s="220">
        <v>40</v>
      </c>
      <c r="R150" s="220">
        <v>47</v>
      </c>
      <c r="S150" s="220">
        <v>48</v>
      </c>
    </row>
    <row r="151" spans="1:22" x14ac:dyDescent="0.15">
      <c r="A151" s="231" t="s">
        <v>107</v>
      </c>
      <c r="B151" s="230" t="s">
        <v>106</v>
      </c>
      <c r="C151" s="229" t="s">
        <v>148</v>
      </c>
      <c r="D151" s="228"/>
      <c r="E151" s="228"/>
      <c r="F151" s="228"/>
      <c r="G151" s="228"/>
      <c r="H151" s="228"/>
      <c r="I151" s="228">
        <v>2</v>
      </c>
      <c r="J151" s="228">
        <v>1</v>
      </c>
      <c r="K151" s="228">
        <v>3</v>
      </c>
      <c r="L151" s="228">
        <v>6</v>
      </c>
      <c r="M151" s="228">
        <v>6</v>
      </c>
      <c r="N151" s="232">
        <v>3</v>
      </c>
      <c r="O151" s="220">
        <v>0</v>
      </c>
      <c r="P151" s="220">
        <v>0</v>
      </c>
      <c r="Q151" s="220">
        <v>2</v>
      </c>
      <c r="R151" s="220">
        <v>3</v>
      </c>
      <c r="S151" s="220">
        <v>6</v>
      </c>
    </row>
    <row r="152" spans="1:22" x14ac:dyDescent="0.15">
      <c r="A152" s="231" t="s">
        <v>19</v>
      </c>
      <c r="B152" s="230" t="s">
        <v>105</v>
      </c>
      <c r="C152" s="229" t="s">
        <v>148</v>
      </c>
      <c r="D152" s="228">
        <v>43</v>
      </c>
      <c r="E152" s="228">
        <v>69</v>
      </c>
      <c r="F152" s="228">
        <v>66</v>
      </c>
      <c r="G152" s="228">
        <v>71</v>
      </c>
      <c r="H152" s="228">
        <v>89</v>
      </c>
      <c r="I152" s="228">
        <v>85</v>
      </c>
      <c r="J152" s="228">
        <v>70</v>
      </c>
      <c r="K152" s="228">
        <v>46</v>
      </c>
      <c r="L152" s="227">
        <v>539</v>
      </c>
      <c r="M152" s="227">
        <v>315</v>
      </c>
      <c r="N152" s="226">
        <v>269.5</v>
      </c>
      <c r="O152" s="220">
        <v>249</v>
      </c>
      <c r="P152" s="220">
        <v>295</v>
      </c>
      <c r="Q152" s="220">
        <v>311</v>
      </c>
      <c r="R152" s="220">
        <v>315</v>
      </c>
      <c r="S152" s="220">
        <v>290</v>
      </c>
    </row>
    <row r="153" spans="1:22" x14ac:dyDescent="0.15">
      <c r="A153" s="231" t="s">
        <v>104</v>
      </c>
      <c r="B153" s="230" t="s">
        <v>103</v>
      </c>
      <c r="C153" s="229" t="s">
        <v>148</v>
      </c>
      <c r="D153" s="228"/>
      <c r="E153" s="228">
        <v>1</v>
      </c>
      <c r="F153" s="228">
        <v>3</v>
      </c>
      <c r="G153" s="228">
        <v>4</v>
      </c>
      <c r="H153" s="228">
        <v>1</v>
      </c>
      <c r="I153" s="228">
        <v>2</v>
      </c>
      <c r="J153" s="228">
        <v>2</v>
      </c>
      <c r="K153" s="228">
        <v>2</v>
      </c>
      <c r="L153" s="227">
        <v>15</v>
      </c>
      <c r="M153" s="227">
        <v>10</v>
      </c>
      <c r="N153" s="226">
        <v>7.5</v>
      </c>
      <c r="O153" s="220">
        <v>8</v>
      </c>
      <c r="P153" s="220">
        <v>9</v>
      </c>
      <c r="Q153" s="220">
        <v>10</v>
      </c>
      <c r="R153" s="220">
        <v>9</v>
      </c>
      <c r="S153" s="220">
        <v>7</v>
      </c>
    </row>
    <row r="154" spans="1:22" ht="22.5" customHeight="1" thickBot="1" x14ac:dyDescent="0.2">
      <c r="A154" s="238" t="s">
        <v>91</v>
      </c>
      <c r="B154" s="237" t="s">
        <v>147</v>
      </c>
      <c r="C154" s="236"/>
      <c r="D154" s="222">
        <v>136</v>
      </c>
      <c r="E154" s="222">
        <v>216</v>
      </c>
      <c r="F154" s="222">
        <v>251</v>
      </c>
      <c r="G154" s="222">
        <v>333</v>
      </c>
      <c r="H154" s="222">
        <v>352</v>
      </c>
      <c r="I154" s="222">
        <v>367</v>
      </c>
      <c r="J154" s="222">
        <v>333</v>
      </c>
      <c r="K154" s="222">
        <v>251</v>
      </c>
      <c r="L154" s="235">
        <v>2239</v>
      </c>
      <c r="M154" s="235">
        <v>1385</v>
      </c>
      <c r="N154" s="234">
        <v>1119.5</v>
      </c>
      <c r="O154" s="220">
        <v>936</v>
      </c>
      <c r="P154" s="220">
        <v>1152</v>
      </c>
      <c r="Q154" s="220">
        <v>1303</v>
      </c>
      <c r="R154" s="220">
        <v>1385</v>
      </c>
      <c r="S154" s="220">
        <v>1303</v>
      </c>
    </row>
    <row r="155" spans="1:22" x14ac:dyDescent="0.15">
      <c r="A155" s="231" t="s">
        <v>146</v>
      </c>
      <c r="B155" s="230" t="s">
        <v>145</v>
      </c>
      <c r="C155" s="229" t="s">
        <v>102</v>
      </c>
      <c r="D155" s="228">
        <v>8</v>
      </c>
      <c r="E155" s="228">
        <v>6</v>
      </c>
      <c r="F155" s="228">
        <v>7</v>
      </c>
      <c r="G155" s="228">
        <v>14</v>
      </c>
      <c r="H155" s="228">
        <v>4</v>
      </c>
      <c r="I155" s="228">
        <v>3</v>
      </c>
      <c r="J155" s="228">
        <v>7</v>
      </c>
      <c r="K155" s="228">
        <v>2</v>
      </c>
      <c r="L155" s="228">
        <v>51</v>
      </c>
      <c r="M155" s="228">
        <v>35</v>
      </c>
      <c r="N155" s="232">
        <v>25.5</v>
      </c>
      <c r="O155" s="220">
        <v>35</v>
      </c>
      <c r="P155" s="220">
        <v>31</v>
      </c>
      <c r="Q155" s="220">
        <v>28</v>
      </c>
      <c r="R155" s="220">
        <v>28</v>
      </c>
      <c r="S155" s="220">
        <v>16</v>
      </c>
    </row>
    <row r="156" spans="1:22" x14ac:dyDescent="0.15">
      <c r="A156" s="231" t="s">
        <v>144</v>
      </c>
      <c r="B156" s="230" t="s">
        <v>141</v>
      </c>
      <c r="C156" s="229" t="s">
        <v>102</v>
      </c>
      <c r="D156" s="228">
        <v>1</v>
      </c>
      <c r="E156" s="228"/>
      <c r="F156" s="228">
        <v>1</v>
      </c>
      <c r="G156" s="228">
        <v>1</v>
      </c>
      <c r="H156" s="228"/>
      <c r="I156" s="228"/>
      <c r="J156" s="228"/>
      <c r="K156" s="228"/>
      <c r="L156" s="228">
        <v>3</v>
      </c>
      <c r="M156" s="228">
        <v>3</v>
      </c>
      <c r="N156" s="232">
        <v>1.5</v>
      </c>
      <c r="O156" s="220">
        <v>3</v>
      </c>
      <c r="P156" s="220">
        <v>2</v>
      </c>
      <c r="Q156" s="220">
        <v>2</v>
      </c>
      <c r="R156" s="220">
        <v>1</v>
      </c>
      <c r="S156" s="220">
        <v>0</v>
      </c>
      <c r="T156" s="210" t="s">
        <v>173</v>
      </c>
    </row>
    <row r="157" spans="1:22" x14ac:dyDescent="0.15">
      <c r="A157" s="231" t="s">
        <v>143</v>
      </c>
      <c r="B157" s="230" t="s">
        <v>141</v>
      </c>
      <c r="C157" s="229" t="s">
        <v>102</v>
      </c>
      <c r="D157" s="228">
        <v>1</v>
      </c>
      <c r="E157" s="228"/>
      <c r="F157" s="228">
        <v>1</v>
      </c>
      <c r="G157" s="228"/>
      <c r="H157" s="228">
        <v>1</v>
      </c>
      <c r="I157" s="228">
        <v>2</v>
      </c>
      <c r="J157" s="228">
        <v>3</v>
      </c>
      <c r="K157" s="228"/>
      <c r="L157" s="228">
        <v>8</v>
      </c>
      <c r="M157" s="228">
        <v>6</v>
      </c>
      <c r="N157" s="232">
        <v>4</v>
      </c>
      <c r="O157" s="220">
        <v>2</v>
      </c>
      <c r="P157" s="220">
        <v>2</v>
      </c>
      <c r="Q157" s="220">
        <v>4</v>
      </c>
      <c r="R157" s="220">
        <v>6</v>
      </c>
      <c r="S157" s="220">
        <v>6</v>
      </c>
    </row>
    <row r="158" spans="1:22" x14ac:dyDescent="0.15">
      <c r="A158" s="231" t="s">
        <v>142</v>
      </c>
      <c r="B158" s="230" t="s">
        <v>141</v>
      </c>
      <c r="C158" s="229" t="s">
        <v>102</v>
      </c>
      <c r="D158" s="228">
        <v>1</v>
      </c>
      <c r="E158" s="228">
        <v>1</v>
      </c>
      <c r="F158" s="228">
        <v>1</v>
      </c>
      <c r="G158" s="228">
        <v>1</v>
      </c>
      <c r="H158" s="228"/>
      <c r="I158" s="228"/>
      <c r="J158" s="228">
        <v>1</v>
      </c>
      <c r="K158" s="228">
        <v>2</v>
      </c>
      <c r="L158" s="228">
        <v>7</v>
      </c>
      <c r="M158" s="228">
        <v>4</v>
      </c>
      <c r="N158" s="232">
        <v>3.5</v>
      </c>
      <c r="O158" s="220">
        <v>4</v>
      </c>
      <c r="P158" s="220">
        <v>3</v>
      </c>
      <c r="Q158" s="220">
        <v>2</v>
      </c>
      <c r="R158" s="220">
        <v>2</v>
      </c>
      <c r="S158" s="220">
        <v>3</v>
      </c>
    </row>
    <row r="159" spans="1:22" x14ac:dyDescent="0.15">
      <c r="A159" s="231" t="s">
        <v>140</v>
      </c>
      <c r="B159" s="230" t="s">
        <v>139</v>
      </c>
      <c r="C159" s="229" t="s">
        <v>102</v>
      </c>
      <c r="D159" s="228">
        <v>9</v>
      </c>
      <c r="E159" s="228">
        <v>8</v>
      </c>
      <c r="F159" s="228">
        <v>7</v>
      </c>
      <c r="G159" s="228">
        <v>9</v>
      </c>
      <c r="H159" s="228">
        <v>6</v>
      </c>
      <c r="I159" s="228">
        <v>10</v>
      </c>
      <c r="J159" s="228">
        <v>10</v>
      </c>
      <c r="K159" s="228">
        <v>11</v>
      </c>
      <c r="L159" s="228">
        <v>70</v>
      </c>
      <c r="M159" s="228">
        <v>37</v>
      </c>
      <c r="N159" s="232">
        <v>35</v>
      </c>
      <c r="O159" s="220">
        <v>33</v>
      </c>
      <c r="P159" s="220">
        <v>30</v>
      </c>
      <c r="Q159" s="220">
        <v>32</v>
      </c>
      <c r="R159" s="220">
        <v>35</v>
      </c>
      <c r="S159" s="220">
        <v>37</v>
      </c>
    </row>
    <row r="160" spans="1:22" x14ac:dyDescent="0.15">
      <c r="A160" s="231" t="s">
        <v>138</v>
      </c>
      <c r="B160" s="230" t="s">
        <v>137</v>
      </c>
      <c r="C160" s="229" t="s">
        <v>102</v>
      </c>
      <c r="D160" s="233">
        <v>0</v>
      </c>
      <c r="E160" s="233">
        <v>2</v>
      </c>
      <c r="F160" s="233">
        <v>1</v>
      </c>
      <c r="G160" s="233">
        <v>0</v>
      </c>
      <c r="H160" s="233">
        <v>1</v>
      </c>
      <c r="I160" s="233">
        <v>0</v>
      </c>
      <c r="J160" s="233">
        <v>1</v>
      </c>
      <c r="K160" s="233">
        <v>0</v>
      </c>
      <c r="L160" s="228">
        <v>5</v>
      </c>
      <c r="M160" s="228">
        <v>4</v>
      </c>
      <c r="N160" s="232">
        <v>2.5</v>
      </c>
      <c r="O160" s="220">
        <v>3</v>
      </c>
      <c r="P160" s="220">
        <v>4</v>
      </c>
      <c r="Q160" s="220">
        <v>2</v>
      </c>
      <c r="R160" s="220">
        <v>2</v>
      </c>
      <c r="S160" s="220">
        <v>2</v>
      </c>
      <c r="T160" s="210" t="s">
        <v>136</v>
      </c>
      <c r="U160" s="210"/>
      <c r="V160" s="210"/>
    </row>
    <row r="161" spans="1:29" x14ac:dyDescent="0.15">
      <c r="A161" s="231" t="s">
        <v>135</v>
      </c>
      <c r="B161" s="230" t="s">
        <v>132</v>
      </c>
      <c r="C161" s="229" t="s">
        <v>102</v>
      </c>
      <c r="D161" s="228">
        <v>1</v>
      </c>
      <c r="E161" s="228">
        <v>2</v>
      </c>
      <c r="F161" s="228">
        <v>5</v>
      </c>
      <c r="G161" s="228">
        <v>7</v>
      </c>
      <c r="H161" s="228">
        <v>3</v>
      </c>
      <c r="I161" s="228">
        <v>8</v>
      </c>
      <c r="J161" s="228">
        <v>8</v>
      </c>
      <c r="K161" s="228">
        <v>7</v>
      </c>
      <c r="L161" s="228">
        <v>41</v>
      </c>
      <c r="M161" s="228">
        <v>26</v>
      </c>
      <c r="N161" s="232">
        <v>20.5</v>
      </c>
      <c r="O161" s="220">
        <v>15</v>
      </c>
      <c r="P161" s="220">
        <v>17</v>
      </c>
      <c r="Q161" s="220">
        <v>23</v>
      </c>
      <c r="R161" s="220">
        <v>26</v>
      </c>
      <c r="S161" s="220">
        <v>26</v>
      </c>
    </row>
    <row r="162" spans="1:29" x14ac:dyDescent="0.15">
      <c r="A162" s="231" t="s">
        <v>133</v>
      </c>
      <c r="B162" s="230" t="s">
        <v>132</v>
      </c>
      <c r="C162" s="229" t="s">
        <v>102</v>
      </c>
      <c r="D162" s="228">
        <v>1</v>
      </c>
      <c r="E162" s="228">
        <v>1</v>
      </c>
      <c r="F162" s="228">
        <v>1</v>
      </c>
      <c r="G162" s="228">
        <v>1</v>
      </c>
      <c r="H162" s="228">
        <v>2</v>
      </c>
      <c r="I162" s="228">
        <v>1</v>
      </c>
      <c r="J162" s="228"/>
      <c r="K162" s="228">
        <v>6</v>
      </c>
      <c r="L162" s="228">
        <v>13</v>
      </c>
      <c r="M162" s="228">
        <v>9</v>
      </c>
      <c r="N162" s="232">
        <v>6.5</v>
      </c>
      <c r="O162" s="220">
        <v>4</v>
      </c>
      <c r="P162" s="220">
        <v>5</v>
      </c>
      <c r="Q162" s="220">
        <v>5</v>
      </c>
      <c r="R162" s="220">
        <v>4</v>
      </c>
      <c r="S162" s="220">
        <v>9</v>
      </c>
    </row>
    <row r="163" spans="1:29" x14ac:dyDescent="0.15">
      <c r="A163" s="231" t="s">
        <v>131</v>
      </c>
      <c r="B163" s="230" t="s">
        <v>128</v>
      </c>
      <c r="C163" s="229" t="s">
        <v>102</v>
      </c>
      <c r="D163" s="228"/>
      <c r="E163" s="228"/>
      <c r="F163" s="228"/>
      <c r="G163" s="228">
        <v>2</v>
      </c>
      <c r="H163" s="228"/>
      <c r="I163" s="228"/>
      <c r="J163" s="228">
        <v>2</v>
      </c>
      <c r="K163" s="228"/>
      <c r="L163" s="228">
        <v>4</v>
      </c>
      <c r="M163" s="228">
        <v>4</v>
      </c>
      <c r="N163" s="232">
        <v>2</v>
      </c>
      <c r="O163" s="220">
        <v>2</v>
      </c>
      <c r="P163" s="220">
        <v>2</v>
      </c>
      <c r="Q163" s="220">
        <v>2</v>
      </c>
      <c r="R163" s="220">
        <v>4</v>
      </c>
      <c r="S163" s="220">
        <v>2</v>
      </c>
    </row>
    <row r="164" spans="1:29" x14ac:dyDescent="0.15">
      <c r="A164" s="231" t="s">
        <v>130</v>
      </c>
      <c r="B164" s="230" t="s">
        <v>128</v>
      </c>
      <c r="C164" s="229" t="s">
        <v>102</v>
      </c>
      <c r="D164" s="228"/>
      <c r="E164" s="228">
        <v>2</v>
      </c>
      <c r="F164" s="228">
        <v>3</v>
      </c>
      <c r="G164" s="228">
        <v>7</v>
      </c>
      <c r="H164" s="228">
        <v>6</v>
      </c>
      <c r="I164" s="228">
        <v>8</v>
      </c>
      <c r="J164" s="228">
        <v>9</v>
      </c>
      <c r="K164" s="228">
        <v>4</v>
      </c>
      <c r="L164" s="228">
        <v>39</v>
      </c>
      <c r="M164" s="228">
        <v>30</v>
      </c>
      <c r="N164" s="232">
        <v>19.5</v>
      </c>
      <c r="O164" s="220">
        <v>12</v>
      </c>
      <c r="P164" s="220">
        <v>18</v>
      </c>
      <c r="Q164" s="220">
        <v>24</v>
      </c>
      <c r="R164" s="220">
        <v>30</v>
      </c>
      <c r="S164" s="220">
        <v>27</v>
      </c>
      <c r="T164" s="210" t="s">
        <v>172</v>
      </c>
    </row>
    <row r="165" spans="1:29" x14ac:dyDescent="0.15">
      <c r="A165" s="231" t="s">
        <v>129</v>
      </c>
      <c r="B165" s="230" t="s">
        <v>128</v>
      </c>
      <c r="C165" s="229" t="s">
        <v>102</v>
      </c>
      <c r="D165" s="228"/>
      <c r="E165" s="228">
        <v>1</v>
      </c>
      <c r="F165" s="228">
        <v>1</v>
      </c>
      <c r="G165" s="228"/>
      <c r="H165" s="228">
        <v>1</v>
      </c>
      <c r="I165" s="228">
        <v>2</v>
      </c>
      <c r="J165" s="228">
        <v>2</v>
      </c>
      <c r="K165" s="228"/>
      <c r="L165" s="228">
        <v>7</v>
      </c>
      <c r="M165" s="228">
        <v>5</v>
      </c>
      <c r="N165" s="232">
        <v>3.5</v>
      </c>
      <c r="O165" s="220">
        <v>2</v>
      </c>
      <c r="P165" s="220">
        <v>3</v>
      </c>
      <c r="Q165" s="220">
        <v>4</v>
      </c>
      <c r="R165" s="220">
        <v>5</v>
      </c>
      <c r="S165" s="220">
        <v>5</v>
      </c>
      <c r="T165" s="210" t="s">
        <v>171</v>
      </c>
      <c r="U165" s="210"/>
      <c r="V165" s="210"/>
      <c r="W165" s="210"/>
      <c r="X165" s="210"/>
      <c r="Y165" s="210"/>
      <c r="Z165" s="210"/>
      <c r="AA165" s="210"/>
      <c r="AB165" s="210"/>
      <c r="AC165" s="210"/>
    </row>
    <row r="166" spans="1:29" x14ac:dyDescent="0.15">
      <c r="A166" s="231" t="s">
        <v>127</v>
      </c>
      <c r="B166" s="230" t="s">
        <v>122</v>
      </c>
      <c r="C166" s="229" t="s">
        <v>102</v>
      </c>
      <c r="D166" s="228">
        <v>1</v>
      </c>
      <c r="E166" s="228"/>
      <c r="F166" s="228">
        <v>2</v>
      </c>
      <c r="G166" s="228">
        <v>8</v>
      </c>
      <c r="H166" s="228">
        <v>1</v>
      </c>
      <c r="I166" s="228"/>
      <c r="J166" s="228">
        <v>2</v>
      </c>
      <c r="K166" s="228">
        <v>2</v>
      </c>
      <c r="L166" s="228">
        <v>16</v>
      </c>
      <c r="M166" s="228">
        <v>11</v>
      </c>
      <c r="N166" s="232">
        <v>8</v>
      </c>
      <c r="O166" s="220">
        <v>11</v>
      </c>
      <c r="P166" s="220">
        <v>11</v>
      </c>
      <c r="Q166" s="220">
        <v>11</v>
      </c>
      <c r="R166" s="220">
        <v>11</v>
      </c>
      <c r="S166" s="220">
        <v>5</v>
      </c>
    </row>
    <row r="167" spans="1:29" x14ac:dyDescent="0.15">
      <c r="A167" s="231" t="s">
        <v>126</v>
      </c>
      <c r="B167" s="230" t="s">
        <v>122</v>
      </c>
      <c r="C167" s="229" t="s">
        <v>102</v>
      </c>
      <c r="D167" s="228"/>
      <c r="E167" s="228">
        <v>1</v>
      </c>
      <c r="F167" s="228">
        <v>4</v>
      </c>
      <c r="G167" s="228">
        <v>1</v>
      </c>
      <c r="H167" s="228">
        <v>2</v>
      </c>
      <c r="I167" s="228"/>
      <c r="J167" s="228">
        <v>5</v>
      </c>
      <c r="K167" s="228">
        <v>4</v>
      </c>
      <c r="L167" s="228">
        <v>17</v>
      </c>
      <c r="M167" s="228">
        <v>11</v>
      </c>
      <c r="N167" s="232">
        <v>8.5</v>
      </c>
      <c r="O167" s="220">
        <v>6</v>
      </c>
      <c r="P167" s="220">
        <v>8</v>
      </c>
      <c r="Q167" s="220">
        <v>7</v>
      </c>
      <c r="R167" s="220">
        <v>8</v>
      </c>
      <c r="S167" s="220">
        <v>11</v>
      </c>
    </row>
    <row r="168" spans="1:29" x14ac:dyDescent="0.15">
      <c r="A168" s="231" t="s">
        <v>125</v>
      </c>
      <c r="B168" s="230" t="s">
        <v>122</v>
      </c>
      <c r="C168" s="229" t="s">
        <v>102</v>
      </c>
      <c r="D168" s="228"/>
      <c r="E168" s="228"/>
      <c r="F168" s="228"/>
      <c r="G168" s="228">
        <v>1</v>
      </c>
      <c r="H168" s="228"/>
      <c r="I168" s="228"/>
      <c r="J168" s="228"/>
      <c r="K168" s="228"/>
      <c r="L168" s="228">
        <v>1</v>
      </c>
      <c r="M168" s="228">
        <v>1</v>
      </c>
      <c r="N168" s="232">
        <v>0.5</v>
      </c>
      <c r="O168" s="220">
        <v>1</v>
      </c>
      <c r="P168" s="220">
        <v>1</v>
      </c>
      <c r="Q168" s="220">
        <v>1</v>
      </c>
      <c r="R168" s="220">
        <v>1</v>
      </c>
      <c r="S168" s="220">
        <v>0</v>
      </c>
    </row>
    <row r="169" spans="1:29" x14ac:dyDescent="0.15">
      <c r="A169" s="231" t="s">
        <v>124</v>
      </c>
      <c r="B169" s="230" t="s">
        <v>122</v>
      </c>
      <c r="C169" s="229" t="s">
        <v>102</v>
      </c>
      <c r="D169" s="228"/>
      <c r="E169" s="228">
        <v>2</v>
      </c>
      <c r="F169" s="228">
        <v>1</v>
      </c>
      <c r="G169" s="228">
        <v>1</v>
      </c>
      <c r="H169" s="228">
        <v>1</v>
      </c>
      <c r="I169" s="228"/>
      <c r="J169" s="228">
        <v>4</v>
      </c>
      <c r="K169" s="228">
        <v>1</v>
      </c>
      <c r="L169" s="228">
        <v>10</v>
      </c>
      <c r="M169" s="228">
        <v>6</v>
      </c>
      <c r="N169" s="232">
        <v>5</v>
      </c>
      <c r="O169" s="220">
        <v>4</v>
      </c>
      <c r="P169" s="220">
        <v>5</v>
      </c>
      <c r="Q169" s="220">
        <v>3</v>
      </c>
      <c r="R169" s="220">
        <v>6</v>
      </c>
      <c r="S169" s="220">
        <v>6</v>
      </c>
    </row>
    <row r="170" spans="1:29" x14ac:dyDescent="0.15">
      <c r="A170" s="231" t="s">
        <v>123</v>
      </c>
      <c r="B170" s="230" t="s">
        <v>122</v>
      </c>
      <c r="C170" s="229" t="s">
        <v>102</v>
      </c>
      <c r="D170" s="228"/>
      <c r="E170" s="228"/>
      <c r="F170" s="228"/>
      <c r="G170" s="228"/>
      <c r="H170" s="228">
        <v>1</v>
      </c>
      <c r="I170" s="228">
        <v>2</v>
      </c>
      <c r="J170" s="228">
        <v>1</v>
      </c>
      <c r="K170" s="228"/>
      <c r="L170" s="228">
        <v>4</v>
      </c>
      <c r="M170" s="228">
        <v>4</v>
      </c>
      <c r="N170" s="232">
        <v>2</v>
      </c>
      <c r="O170" s="220">
        <v>0</v>
      </c>
      <c r="P170" s="220">
        <v>1</v>
      </c>
      <c r="Q170" s="220">
        <v>3</v>
      </c>
      <c r="R170" s="220">
        <v>4</v>
      </c>
      <c r="S170" s="220">
        <v>4</v>
      </c>
    </row>
    <row r="171" spans="1:29" x14ac:dyDescent="0.15">
      <c r="A171" s="231" t="s">
        <v>121</v>
      </c>
      <c r="B171" s="230" t="s">
        <v>120</v>
      </c>
      <c r="C171" s="229" t="s">
        <v>102</v>
      </c>
      <c r="D171" s="228">
        <v>1</v>
      </c>
      <c r="E171" s="228"/>
      <c r="F171" s="228">
        <v>1</v>
      </c>
      <c r="G171" s="228"/>
      <c r="H171" s="228"/>
      <c r="I171" s="228"/>
      <c r="J171" s="228">
        <v>2</v>
      </c>
      <c r="K171" s="228"/>
      <c r="L171" s="228">
        <v>4</v>
      </c>
      <c r="M171" s="228">
        <v>2</v>
      </c>
      <c r="N171" s="232">
        <v>2</v>
      </c>
      <c r="O171" s="220">
        <v>2</v>
      </c>
      <c r="P171" s="220">
        <v>1</v>
      </c>
      <c r="Q171" s="220">
        <v>1</v>
      </c>
      <c r="R171" s="220">
        <v>2</v>
      </c>
      <c r="S171" s="220">
        <v>2</v>
      </c>
    </row>
    <row r="172" spans="1:29" x14ac:dyDescent="0.15">
      <c r="A172" s="231" t="s">
        <v>119</v>
      </c>
      <c r="B172" s="230" t="s">
        <v>113</v>
      </c>
      <c r="C172" s="229" t="s">
        <v>102</v>
      </c>
      <c r="D172" s="228"/>
      <c r="E172" s="228">
        <v>1</v>
      </c>
      <c r="F172" s="228"/>
      <c r="G172" s="228">
        <v>1</v>
      </c>
      <c r="H172" s="228">
        <v>1</v>
      </c>
      <c r="I172" s="228"/>
      <c r="J172" s="228">
        <v>1</v>
      </c>
      <c r="K172" s="228"/>
      <c r="L172" s="228">
        <v>4</v>
      </c>
      <c r="M172" s="228">
        <v>3</v>
      </c>
      <c r="N172" s="232">
        <v>2</v>
      </c>
      <c r="O172" s="220">
        <v>2</v>
      </c>
      <c r="P172" s="220">
        <v>3</v>
      </c>
      <c r="Q172" s="220">
        <v>2</v>
      </c>
      <c r="R172" s="220">
        <v>3</v>
      </c>
      <c r="S172" s="220">
        <v>2</v>
      </c>
    </row>
    <row r="173" spans="1:29" x14ac:dyDescent="0.15">
      <c r="A173" s="231" t="s">
        <v>118</v>
      </c>
      <c r="B173" s="230" t="s">
        <v>117</v>
      </c>
      <c r="C173" s="229" t="s">
        <v>102</v>
      </c>
      <c r="D173" s="228">
        <v>2</v>
      </c>
      <c r="E173" s="228">
        <v>1</v>
      </c>
      <c r="F173" s="228"/>
      <c r="G173" s="228"/>
      <c r="H173" s="228">
        <v>3</v>
      </c>
      <c r="I173" s="228">
        <v>1</v>
      </c>
      <c r="J173" s="228">
        <v>3</v>
      </c>
      <c r="K173" s="228">
        <v>1</v>
      </c>
      <c r="L173" s="228">
        <v>11</v>
      </c>
      <c r="M173" s="228">
        <v>8</v>
      </c>
      <c r="N173" s="232">
        <v>5.5</v>
      </c>
      <c r="O173" s="220">
        <v>3</v>
      </c>
      <c r="P173" s="220">
        <v>4</v>
      </c>
      <c r="Q173" s="220">
        <v>4</v>
      </c>
      <c r="R173" s="220">
        <v>7</v>
      </c>
      <c r="S173" s="220">
        <v>8</v>
      </c>
    </row>
    <row r="174" spans="1:29" x14ac:dyDescent="0.15">
      <c r="A174" s="231" t="s">
        <v>116</v>
      </c>
      <c r="B174" s="230" t="s">
        <v>113</v>
      </c>
      <c r="C174" s="229" t="s">
        <v>102</v>
      </c>
      <c r="D174" s="228"/>
      <c r="E174" s="228"/>
      <c r="F174" s="228"/>
      <c r="G174" s="228"/>
      <c r="H174" s="228"/>
      <c r="I174" s="228"/>
      <c r="J174" s="228"/>
      <c r="K174" s="228"/>
      <c r="L174" s="228">
        <v>0</v>
      </c>
      <c r="M174" s="228">
        <v>0</v>
      </c>
      <c r="N174" s="232">
        <v>0</v>
      </c>
      <c r="O174" s="220">
        <v>0</v>
      </c>
      <c r="P174" s="220">
        <v>0</v>
      </c>
      <c r="Q174" s="220">
        <v>0</v>
      </c>
      <c r="R174" s="220">
        <v>0</v>
      </c>
      <c r="S174" s="220">
        <v>0</v>
      </c>
    </row>
    <row r="175" spans="1:29" x14ac:dyDescent="0.15">
      <c r="A175" s="231" t="s">
        <v>115</v>
      </c>
      <c r="B175" s="230" t="s">
        <v>113</v>
      </c>
      <c r="C175" s="229" t="s">
        <v>102</v>
      </c>
      <c r="D175" s="228">
        <v>4</v>
      </c>
      <c r="E175" s="228">
        <v>2</v>
      </c>
      <c r="F175" s="228">
        <v>4</v>
      </c>
      <c r="G175" s="228">
        <v>5</v>
      </c>
      <c r="H175" s="228">
        <v>5</v>
      </c>
      <c r="I175" s="228">
        <v>6</v>
      </c>
      <c r="J175" s="228">
        <v>3</v>
      </c>
      <c r="K175" s="228">
        <v>10</v>
      </c>
      <c r="L175" s="228">
        <v>39</v>
      </c>
      <c r="M175" s="228">
        <v>24</v>
      </c>
      <c r="N175" s="232">
        <v>19.5</v>
      </c>
      <c r="O175" s="220">
        <v>15</v>
      </c>
      <c r="P175" s="220">
        <v>16</v>
      </c>
      <c r="Q175" s="220">
        <v>20</v>
      </c>
      <c r="R175" s="220">
        <v>19</v>
      </c>
      <c r="S175" s="220">
        <v>24</v>
      </c>
    </row>
    <row r="176" spans="1:29" x14ac:dyDescent="0.15">
      <c r="A176" s="231" t="s">
        <v>114</v>
      </c>
      <c r="B176" s="230" t="s">
        <v>113</v>
      </c>
      <c r="C176" s="229" t="s">
        <v>102</v>
      </c>
      <c r="D176" s="228">
        <v>1</v>
      </c>
      <c r="E176" s="228">
        <v>1</v>
      </c>
      <c r="F176" s="228"/>
      <c r="G176" s="228">
        <v>2</v>
      </c>
      <c r="H176" s="228">
        <v>3</v>
      </c>
      <c r="I176" s="228">
        <v>1</v>
      </c>
      <c r="J176" s="228">
        <v>1</v>
      </c>
      <c r="K176" s="228">
        <v>2</v>
      </c>
      <c r="L176" s="228">
        <v>11</v>
      </c>
      <c r="M176" s="228">
        <v>7</v>
      </c>
      <c r="N176" s="232">
        <v>5.5</v>
      </c>
      <c r="O176" s="220">
        <v>4</v>
      </c>
      <c r="P176" s="220">
        <v>6</v>
      </c>
      <c r="Q176" s="220">
        <v>6</v>
      </c>
      <c r="R176" s="220">
        <v>7</v>
      </c>
      <c r="S176" s="220">
        <v>7</v>
      </c>
    </row>
    <row r="177" spans="1:22" x14ac:dyDescent="0.15">
      <c r="A177" s="231" t="s">
        <v>112</v>
      </c>
      <c r="B177" s="230" t="s">
        <v>106</v>
      </c>
      <c r="C177" s="229" t="s">
        <v>102</v>
      </c>
      <c r="D177" s="228"/>
      <c r="E177" s="228"/>
      <c r="F177" s="228"/>
      <c r="G177" s="228"/>
      <c r="H177" s="228">
        <v>2</v>
      </c>
      <c r="I177" s="228"/>
      <c r="J177" s="228">
        <v>1</v>
      </c>
      <c r="K177" s="228"/>
      <c r="L177" s="228">
        <v>3</v>
      </c>
      <c r="M177" s="228">
        <v>3</v>
      </c>
      <c r="N177" s="232">
        <v>1.5</v>
      </c>
      <c r="O177" s="220">
        <v>0</v>
      </c>
      <c r="P177" s="220">
        <v>2</v>
      </c>
      <c r="Q177" s="220">
        <v>2</v>
      </c>
      <c r="R177" s="220">
        <v>3</v>
      </c>
      <c r="S177" s="220">
        <v>3</v>
      </c>
    </row>
    <row r="178" spans="1:22" x14ac:dyDescent="0.15">
      <c r="A178" s="231" t="s">
        <v>111</v>
      </c>
      <c r="B178" s="230" t="s">
        <v>110</v>
      </c>
      <c r="C178" s="229" t="s">
        <v>102</v>
      </c>
      <c r="D178" s="228"/>
      <c r="E178" s="228"/>
      <c r="F178" s="228"/>
      <c r="G178" s="228"/>
      <c r="H178" s="228"/>
      <c r="I178" s="228"/>
      <c r="J178" s="228"/>
      <c r="K178" s="228"/>
      <c r="L178" s="228">
        <v>0</v>
      </c>
      <c r="M178" s="228">
        <v>0</v>
      </c>
      <c r="N178" s="232">
        <v>0</v>
      </c>
      <c r="O178" s="220">
        <v>0</v>
      </c>
      <c r="P178" s="220">
        <v>0</v>
      </c>
      <c r="Q178" s="220">
        <v>0</v>
      </c>
      <c r="R178" s="220">
        <v>0</v>
      </c>
      <c r="S178" s="220">
        <v>0</v>
      </c>
    </row>
    <row r="179" spans="1:22" x14ac:dyDescent="0.15">
      <c r="A179" s="231" t="s">
        <v>109</v>
      </c>
      <c r="B179" s="230" t="s">
        <v>108</v>
      </c>
      <c r="C179" s="229" t="s">
        <v>102</v>
      </c>
      <c r="D179" s="228">
        <v>1</v>
      </c>
      <c r="E179" s="228">
        <v>2</v>
      </c>
      <c r="F179" s="228">
        <v>1</v>
      </c>
      <c r="G179" s="228"/>
      <c r="H179" s="228">
        <v>1</v>
      </c>
      <c r="I179" s="228"/>
      <c r="J179" s="228"/>
      <c r="K179" s="228">
        <v>1</v>
      </c>
      <c r="L179" s="228">
        <v>6</v>
      </c>
      <c r="M179" s="228">
        <v>4</v>
      </c>
      <c r="N179" s="232">
        <v>3</v>
      </c>
      <c r="O179" s="220">
        <v>4</v>
      </c>
      <c r="P179" s="220">
        <v>4</v>
      </c>
      <c r="Q179" s="220">
        <v>2</v>
      </c>
      <c r="R179" s="220">
        <v>1</v>
      </c>
      <c r="S179" s="220">
        <v>2</v>
      </c>
    </row>
    <row r="180" spans="1:22" x14ac:dyDescent="0.15">
      <c r="A180" s="231" t="s">
        <v>107</v>
      </c>
      <c r="B180" s="230" t="s">
        <v>106</v>
      </c>
      <c r="C180" s="229" t="s">
        <v>102</v>
      </c>
      <c r="D180" s="228"/>
      <c r="E180" s="228"/>
      <c r="F180" s="228"/>
      <c r="G180" s="228"/>
      <c r="H180" s="228"/>
      <c r="I180" s="228"/>
      <c r="J180" s="228"/>
      <c r="K180" s="228"/>
      <c r="L180" s="228">
        <v>0</v>
      </c>
      <c r="M180" s="228">
        <v>0</v>
      </c>
      <c r="N180" s="232">
        <v>0</v>
      </c>
      <c r="O180" s="220">
        <v>0</v>
      </c>
      <c r="P180" s="220">
        <v>0</v>
      </c>
      <c r="Q180" s="220">
        <v>0</v>
      </c>
      <c r="R180" s="220">
        <v>0</v>
      </c>
      <c r="S180" s="220">
        <v>0</v>
      </c>
    </row>
    <row r="181" spans="1:22" x14ac:dyDescent="0.15">
      <c r="A181" s="231" t="s">
        <v>19</v>
      </c>
      <c r="B181" s="230" t="s">
        <v>105</v>
      </c>
      <c r="C181" s="229" t="s">
        <v>102</v>
      </c>
      <c r="D181" s="228">
        <v>5</v>
      </c>
      <c r="E181" s="228">
        <v>2</v>
      </c>
      <c r="F181" s="228">
        <v>7</v>
      </c>
      <c r="G181" s="228">
        <v>1</v>
      </c>
      <c r="H181" s="228">
        <v>4</v>
      </c>
      <c r="I181" s="228">
        <v>3</v>
      </c>
      <c r="J181" s="228">
        <v>2</v>
      </c>
      <c r="K181" s="228">
        <v>2</v>
      </c>
      <c r="L181" s="227">
        <v>26</v>
      </c>
      <c r="M181" s="227">
        <v>15</v>
      </c>
      <c r="N181" s="226">
        <v>13</v>
      </c>
      <c r="O181" s="220">
        <v>15</v>
      </c>
      <c r="P181" s="220">
        <v>14</v>
      </c>
      <c r="Q181" s="220">
        <v>15</v>
      </c>
      <c r="R181" s="220">
        <v>10</v>
      </c>
      <c r="S181" s="220">
        <v>11</v>
      </c>
    </row>
    <row r="182" spans="1:22" x14ac:dyDescent="0.15">
      <c r="A182" s="231" t="s">
        <v>104</v>
      </c>
      <c r="B182" s="230" t="s">
        <v>103</v>
      </c>
      <c r="C182" s="229" t="s">
        <v>102</v>
      </c>
      <c r="D182" s="228">
        <v>1</v>
      </c>
      <c r="E182" s="228">
        <v>2</v>
      </c>
      <c r="F182" s="228">
        <v>3</v>
      </c>
      <c r="G182" s="228">
        <v>4</v>
      </c>
      <c r="H182" s="228">
        <v>2</v>
      </c>
      <c r="I182" s="228">
        <v>2</v>
      </c>
      <c r="J182" s="228">
        <v>4</v>
      </c>
      <c r="K182" s="228">
        <v>1</v>
      </c>
      <c r="L182" s="227">
        <v>19</v>
      </c>
      <c r="M182" s="227">
        <v>12</v>
      </c>
      <c r="N182" s="226">
        <v>9.5</v>
      </c>
      <c r="O182" s="220">
        <v>10</v>
      </c>
      <c r="P182" s="220">
        <v>11</v>
      </c>
      <c r="Q182" s="220">
        <v>11</v>
      </c>
      <c r="R182" s="220">
        <v>12</v>
      </c>
      <c r="S182" s="220">
        <v>9</v>
      </c>
    </row>
    <row r="183" spans="1:22" ht="22.5" customHeight="1" thickBot="1" x14ac:dyDescent="0.2">
      <c r="A183" s="225" t="s">
        <v>91</v>
      </c>
      <c r="B183" s="224" t="s">
        <v>101</v>
      </c>
      <c r="C183" s="223"/>
      <c r="D183" s="222">
        <v>38</v>
      </c>
      <c r="E183" s="222">
        <v>37</v>
      </c>
      <c r="F183" s="222">
        <v>51</v>
      </c>
      <c r="G183" s="222">
        <v>66</v>
      </c>
      <c r="H183" s="222">
        <v>50</v>
      </c>
      <c r="I183" s="222">
        <v>49</v>
      </c>
      <c r="J183" s="222">
        <v>72</v>
      </c>
      <c r="K183" s="222">
        <v>56</v>
      </c>
      <c r="L183" s="222">
        <v>419</v>
      </c>
      <c r="M183" s="222">
        <v>237</v>
      </c>
      <c r="N183" s="221">
        <v>209.5</v>
      </c>
      <c r="O183" s="220">
        <v>192</v>
      </c>
      <c r="P183" s="220">
        <v>204</v>
      </c>
      <c r="Q183" s="220">
        <v>216</v>
      </c>
      <c r="R183" s="220">
        <v>237</v>
      </c>
      <c r="S183" s="220">
        <v>227</v>
      </c>
    </row>
    <row r="184" spans="1:22" x14ac:dyDescent="0.15">
      <c r="A184" s="28" t="s">
        <v>162</v>
      </c>
      <c r="B184" s="28"/>
      <c r="C184" s="28"/>
      <c r="D184" s="246"/>
      <c r="E184" s="246"/>
      <c r="F184" s="219"/>
      <c r="G184" s="247"/>
      <c r="H184" s="219"/>
      <c r="I184" s="219"/>
      <c r="J184" s="219"/>
      <c r="K184" s="219"/>
      <c r="L184" s="219"/>
      <c r="M184" s="219"/>
      <c r="N184" s="219"/>
      <c r="O184" s="220"/>
      <c r="P184" s="220"/>
      <c r="Q184" s="220"/>
      <c r="R184" s="220"/>
      <c r="S184" s="220"/>
    </row>
    <row r="185" spans="1:22" ht="14" thickBot="1" x14ac:dyDescent="0.2">
      <c r="A185" s="28"/>
      <c r="B185" s="28" t="s">
        <v>170</v>
      </c>
      <c r="C185" s="30"/>
      <c r="D185" s="219"/>
      <c r="E185" s="246"/>
      <c r="F185" s="219"/>
      <c r="G185" s="219"/>
      <c r="H185" s="219"/>
      <c r="I185" s="219"/>
      <c r="J185" s="219"/>
      <c r="K185" s="219"/>
      <c r="L185" s="219"/>
      <c r="M185" s="219"/>
      <c r="N185" s="219"/>
      <c r="O185" s="220"/>
      <c r="P185" s="220"/>
      <c r="Q185" s="220"/>
      <c r="R185" s="220"/>
      <c r="S185" s="220"/>
    </row>
    <row r="186" spans="1:22" ht="22" x14ac:dyDescent="0.15">
      <c r="A186" s="245" t="s">
        <v>160</v>
      </c>
      <c r="B186" s="244"/>
      <c r="C186" s="243" t="s">
        <v>159</v>
      </c>
      <c r="D186" s="242" t="s">
        <v>158</v>
      </c>
      <c r="E186" s="242" t="s">
        <v>157</v>
      </c>
      <c r="F186" s="242" t="s">
        <v>156</v>
      </c>
      <c r="G186" s="242" t="s">
        <v>155</v>
      </c>
      <c r="H186" s="242" t="s">
        <v>154</v>
      </c>
      <c r="I186" s="242" t="s">
        <v>153</v>
      </c>
      <c r="J186" s="242" t="s">
        <v>152</v>
      </c>
      <c r="K186" s="242" t="s">
        <v>151</v>
      </c>
      <c r="L186" s="242" t="s">
        <v>150</v>
      </c>
      <c r="M186" s="242" t="s">
        <v>10</v>
      </c>
      <c r="N186" s="241" t="s">
        <v>149</v>
      </c>
      <c r="O186" s="240">
        <v>0.29166666666666669</v>
      </c>
      <c r="P186" s="240">
        <v>0.30208333333333331</v>
      </c>
      <c r="Q186" s="240">
        <v>0.3125</v>
      </c>
      <c r="R186" s="240">
        <v>0.32291666666666669</v>
      </c>
      <c r="S186" s="240">
        <v>0.33333333333333331</v>
      </c>
    </row>
    <row r="187" spans="1:22" x14ac:dyDescent="0.15">
      <c r="A187" s="231" t="s">
        <v>146</v>
      </c>
      <c r="B187" s="230" t="s">
        <v>145</v>
      </c>
      <c r="C187" s="229" t="s">
        <v>148</v>
      </c>
      <c r="D187" s="228">
        <v>21</v>
      </c>
      <c r="E187" s="228">
        <v>34</v>
      </c>
      <c r="F187" s="228">
        <v>46</v>
      </c>
      <c r="G187" s="228">
        <v>57</v>
      </c>
      <c r="H187" s="228">
        <v>68</v>
      </c>
      <c r="I187" s="228">
        <v>66</v>
      </c>
      <c r="J187" s="228">
        <v>55</v>
      </c>
      <c r="K187" s="228">
        <v>25</v>
      </c>
      <c r="L187" s="228">
        <v>372</v>
      </c>
      <c r="M187" s="228">
        <v>246</v>
      </c>
      <c r="N187" s="232">
        <v>186</v>
      </c>
      <c r="O187" s="220">
        <v>158</v>
      </c>
      <c r="P187" s="220">
        <v>205</v>
      </c>
      <c r="Q187" s="220">
        <v>237</v>
      </c>
      <c r="R187" s="220">
        <v>246</v>
      </c>
      <c r="S187" s="220">
        <v>214</v>
      </c>
    </row>
    <row r="188" spans="1:22" x14ac:dyDescent="0.15">
      <c r="A188" s="231" t="s">
        <v>144</v>
      </c>
      <c r="B188" s="230" t="s">
        <v>141</v>
      </c>
      <c r="C188" s="229" t="s">
        <v>148</v>
      </c>
      <c r="D188" s="233">
        <v>3</v>
      </c>
      <c r="E188" s="233">
        <v>5</v>
      </c>
      <c r="F188" s="233">
        <v>9</v>
      </c>
      <c r="G188" s="233">
        <v>12</v>
      </c>
      <c r="H188" s="233">
        <v>14</v>
      </c>
      <c r="I188" s="233">
        <v>19</v>
      </c>
      <c r="J188" s="233">
        <v>13</v>
      </c>
      <c r="K188" s="233">
        <v>12</v>
      </c>
      <c r="L188" s="228">
        <v>87</v>
      </c>
      <c r="M188" s="228">
        <v>58</v>
      </c>
      <c r="N188" s="232">
        <v>43.5</v>
      </c>
      <c r="O188" s="220">
        <v>29</v>
      </c>
      <c r="P188" s="220">
        <v>40</v>
      </c>
      <c r="Q188" s="220">
        <v>54</v>
      </c>
      <c r="R188" s="220">
        <v>58</v>
      </c>
      <c r="S188" s="220">
        <v>58</v>
      </c>
      <c r="T188" s="210" t="s">
        <v>169</v>
      </c>
    </row>
    <row r="189" spans="1:22" x14ac:dyDescent="0.15">
      <c r="A189" s="231" t="s">
        <v>143</v>
      </c>
      <c r="B189" s="230" t="s">
        <v>141</v>
      </c>
      <c r="C189" s="229" t="s">
        <v>148</v>
      </c>
      <c r="D189" s="228">
        <v>7</v>
      </c>
      <c r="E189" s="228">
        <v>6</v>
      </c>
      <c r="F189" s="228">
        <v>2</v>
      </c>
      <c r="G189" s="228">
        <v>6</v>
      </c>
      <c r="H189" s="228">
        <v>8</v>
      </c>
      <c r="I189" s="228">
        <v>11</v>
      </c>
      <c r="J189" s="228">
        <v>13</v>
      </c>
      <c r="K189" s="228">
        <v>11</v>
      </c>
      <c r="L189" s="228">
        <v>64</v>
      </c>
      <c r="M189" s="228">
        <v>43</v>
      </c>
      <c r="N189" s="232">
        <v>32</v>
      </c>
      <c r="O189" s="220">
        <v>21</v>
      </c>
      <c r="P189" s="220">
        <v>22</v>
      </c>
      <c r="Q189" s="220">
        <v>27</v>
      </c>
      <c r="R189" s="220">
        <v>38</v>
      </c>
      <c r="S189" s="220">
        <v>43</v>
      </c>
    </row>
    <row r="190" spans="1:22" x14ac:dyDescent="0.15">
      <c r="A190" s="231" t="s">
        <v>142</v>
      </c>
      <c r="B190" s="230" t="s">
        <v>141</v>
      </c>
      <c r="C190" s="229" t="s">
        <v>148</v>
      </c>
      <c r="D190" s="228">
        <v>3</v>
      </c>
      <c r="E190" s="228">
        <v>2</v>
      </c>
      <c r="F190" s="228">
        <v>3</v>
      </c>
      <c r="G190" s="228">
        <v>8</v>
      </c>
      <c r="H190" s="228">
        <v>3</v>
      </c>
      <c r="I190" s="228">
        <v>6</v>
      </c>
      <c r="J190" s="228">
        <v>6</v>
      </c>
      <c r="K190" s="228">
        <v>4</v>
      </c>
      <c r="L190" s="228">
        <v>35</v>
      </c>
      <c r="M190" s="228">
        <v>23</v>
      </c>
      <c r="N190" s="232">
        <v>17.5</v>
      </c>
      <c r="O190" s="220">
        <v>16</v>
      </c>
      <c r="P190" s="220">
        <v>16</v>
      </c>
      <c r="Q190" s="220">
        <v>20</v>
      </c>
      <c r="R190" s="220">
        <v>23</v>
      </c>
      <c r="S190" s="220">
        <v>19</v>
      </c>
    </row>
    <row r="191" spans="1:22" x14ac:dyDescent="0.15">
      <c r="A191" s="231" t="s">
        <v>140</v>
      </c>
      <c r="B191" s="230" t="s">
        <v>139</v>
      </c>
      <c r="C191" s="229" t="s">
        <v>148</v>
      </c>
      <c r="D191" s="228">
        <v>15</v>
      </c>
      <c r="E191" s="228">
        <v>23</v>
      </c>
      <c r="F191" s="228">
        <v>23</v>
      </c>
      <c r="G191" s="228">
        <v>35</v>
      </c>
      <c r="H191" s="228">
        <v>44</v>
      </c>
      <c r="I191" s="228">
        <v>45</v>
      </c>
      <c r="J191" s="228">
        <v>37</v>
      </c>
      <c r="K191" s="228">
        <v>28</v>
      </c>
      <c r="L191" s="228">
        <v>250</v>
      </c>
      <c r="M191" s="228">
        <v>161</v>
      </c>
      <c r="N191" s="232">
        <v>125</v>
      </c>
      <c r="O191" s="220">
        <v>96</v>
      </c>
      <c r="P191" s="220">
        <v>125</v>
      </c>
      <c r="Q191" s="220">
        <v>147</v>
      </c>
      <c r="R191" s="220">
        <v>161</v>
      </c>
      <c r="S191" s="220">
        <v>154</v>
      </c>
    </row>
    <row r="192" spans="1:22" x14ac:dyDescent="0.15">
      <c r="A192" s="231" t="s">
        <v>138</v>
      </c>
      <c r="B192" s="230" t="s">
        <v>137</v>
      </c>
      <c r="C192" s="229" t="s">
        <v>148</v>
      </c>
      <c r="D192" s="233">
        <v>1</v>
      </c>
      <c r="E192" s="233">
        <v>3</v>
      </c>
      <c r="F192" s="233">
        <v>3</v>
      </c>
      <c r="G192" s="233">
        <v>5</v>
      </c>
      <c r="H192" s="233">
        <v>2</v>
      </c>
      <c r="I192" s="233">
        <v>8</v>
      </c>
      <c r="J192" s="233">
        <v>4</v>
      </c>
      <c r="K192" s="233">
        <v>7</v>
      </c>
      <c r="L192" s="228">
        <v>33</v>
      </c>
      <c r="M192" s="228">
        <v>21</v>
      </c>
      <c r="N192" s="232">
        <v>16.5</v>
      </c>
      <c r="O192" s="220">
        <v>12</v>
      </c>
      <c r="P192" s="220">
        <v>13</v>
      </c>
      <c r="Q192" s="220">
        <v>18</v>
      </c>
      <c r="R192" s="220">
        <v>19</v>
      </c>
      <c r="S192" s="220">
        <v>21</v>
      </c>
      <c r="T192" s="210" t="s">
        <v>136</v>
      </c>
      <c r="U192" s="210"/>
      <c r="V192" s="210"/>
    </row>
    <row r="193" spans="1:25" x14ac:dyDescent="0.15">
      <c r="A193" s="231" t="s">
        <v>135</v>
      </c>
      <c r="B193" s="230" t="s">
        <v>132</v>
      </c>
      <c r="C193" s="229" t="s">
        <v>148</v>
      </c>
      <c r="D193" s="228"/>
      <c r="E193" s="228"/>
      <c r="F193" s="228"/>
      <c r="G193" s="228"/>
      <c r="H193" s="228"/>
      <c r="I193" s="228"/>
      <c r="J193" s="228"/>
      <c r="K193" s="228"/>
      <c r="L193" s="228">
        <v>0</v>
      </c>
      <c r="M193" s="228">
        <v>0</v>
      </c>
      <c r="N193" s="232">
        <v>0</v>
      </c>
      <c r="O193" s="220">
        <v>0</v>
      </c>
      <c r="P193" s="220">
        <v>0</v>
      </c>
      <c r="Q193" s="220">
        <v>0</v>
      </c>
      <c r="R193" s="220">
        <v>0</v>
      </c>
      <c r="S193" s="220">
        <v>0</v>
      </c>
    </row>
    <row r="194" spans="1:25" x14ac:dyDescent="0.15">
      <c r="A194" s="231" t="s">
        <v>133</v>
      </c>
      <c r="B194" s="230" t="s">
        <v>132</v>
      </c>
      <c r="C194" s="229" t="s">
        <v>148</v>
      </c>
      <c r="D194" s="228">
        <v>4</v>
      </c>
      <c r="E194" s="228">
        <v>3</v>
      </c>
      <c r="F194" s="228">
        <v>2</v>
      </c>
      <c r="G194" s="228">
        <v>5</v>
      </c>
      <c r="H194" s="228">
        <v>11</v>
      </c>
      <c r="I194" s="228">
        <v>10</v>
      </c>
      <c r="J194" s="228">
        <v>11</v>
      </c>
      <c r="K194" s="228">
        <v>5</v>
      </c>
      <c r="L194" s="228">
        <v>51</v>
      </c>
      <c r="M194" s="228">
        <v>37</v>
      </c>
      <c r="N194" s="232">
        <v>25.5</v>
      </c>
      <c r="O194" s="220">
        <v>14</v>
      </c>
      <c r="P194" s="220">
        <v>21</v>
      </c>
      <c r="Q194" s="220">
        <v>28</v>
      </c>
      <c r="R194" s="220">
        <v>37</v>
      </c>
      <c r="S194" s="220">
        <v>37</v>
      </c>
    </row>
    <row r="195" spans="1:25" x14ac:dyDescent="0.15">
      <c r="A195" s="231" t="s">
        <v>131</v>
      </c>
      <c r="B195" s="230" t="s">
        <v>128</v>
      </c>
      <c r="C195" s="229" t="s">
        <v>148</v>
      </c>
      <c r="D195" s="228">
        <v>3</v>
      </c>
      <c r="E195" s="228">
        <v>1</v>
      </c>
      <c r="F195" s="228">
        <v>2</v>
      </c>
      <c r="G195" s="228">
        <v>3</v>
      </c>
      <c r="H195" s="228">
        <v>2</v>
      </c>
      <c r="I195" s="228">
        <v>1</v>
      </c>
      <c r="J195" s="228">
        <v>1</v>
      </c>
      <c r="K195" s="228">
        <v>2</v>
      </c>
      <c r="L195" s="228">
        <v>15</v>
      </c>
      <c r="M195" s="228">
        <v>9</v>
      </c>
      <c r="N195" s="232">
        <v>7.5</v>
      </c>
      <c r="O195" s="220">
        <v>9</v>
      </c>
      <c r="P195" s="220">
        <v>8</v>
      </c>
      <c r="Q195" s="220">
        <v>8</v>
      </c>
      <c r="R195" s="220">
        <v>7</v>
      </c>
      <c r="S195" s="220">
        <v>6</v>
      </c>
    </row>
    <row r="196" spans="1:25" x14ac:dyDescent="0.15">
      <c r="A196" s="231" t="s">
        <v>130</v>
      </c>
      <c r="B196" s="230" t="s">
        <v>128</v>
      </c>
      <c r="C196" s="229" t="s">
        <v>148</v>
      </c>
      <c r="D196" s="228"/>
      <c r="E196" s="228">
        <v>1</v>
      </c>
      <c r="F196" s="228"/>
      <c r="G196" s="228">
        <v>2</v>
      </c>
      <c r="H196" s="228"/>
      <c r="I196" s="228"/>
      <c r="J196" s="228">
        <v>1</v>
      </c>
      <c r="K196" s="228"/>
      <c r="L196" s="228">
        <v>4</v>
      </c>
      <c r="M196" s="228">
        <v>3</v>
      </c>
      <c r="N196" s="232">
        <v>2</v>
      </c>
      <c r="O196" s="220">
        <v>3</v>
      </c>
      <c r="P196" s="220">
        <v>3</v>
      </c>
      <c r="Q196" s="220">
        <v>2</v>
      </c>
      <c r="R196" s="220">
        <v>3</v>
      </c>
      <c r="S196" s="220">
        <v>1</v>
      </c>
      <c r="T196" s="210" t="s">
        <v>168</v>
      </c>
      <c r="U196" s="210"/>
      <c r="V196" s="210"/>
      <c r="W196" s="210"/>
      <c r="X196" s="210"/>
      <c r="Y196" s="210"/>
    </row>
    <row r="197" spans="1:25" x14ac:dyDescent="0.15">
      <c r="A197" s="231" t="s">
        <v>129</v>
      </c>
      <c r="B197" s="230" t="s">
        <v>128</v>
      </c>
      <c r="C197" s="229" t="s">
        <v>148</v>
      </c>
      <c r="D197" s="228">
        <v>1</v>
      </c>
      <c r="E197" s="228">
        <v>3</v>
      </c>
      <c r="F197" s="228">
        <v>5</v>
      </c>
      <c r="G197" s="228">
        <v>11</v>
      </c>
      <c r="H197" s="228">
        <v>20</v>
      </c>
      <c r="I197" s="228">
        <v>12</v>
      </c>
      <c r="J197" s="228">
        <v>22</v>
      </c>
      <c r="K197" s="228">
        <v>9</v>
      </c>
      <c r="L197" s="228">
        <v>83</v>
      </c>
      <c r="M197" s="228">
        <v>65</v>
      </c>
      <c r="N197" s="232">
        <v>41.5</v>
      </c>
      <c r="O197" s="220">
        <v>20</v>
      </c>
      <c r="P197" s="220">
        <v>39</v>
      </c>
      <c r="Q197" s="220">
        <v>48</v>
      </c>
      <c r="R197" s="220">
        <v>65</v>
      </c>
      <c r="S197" s="220">
        <v>63</v>
      </c>
    </row>
    <row r="198" spans="1:25" x14ac:dyDescent="0.15">
      <c r="A198" s="231" t="s">
        <v>127</v>
      </c>
      <c r="B198" s="230" t="s">
        <v>122</v>
      </c>
      <c r="C198" s="229" t="s">
        <v>148</v>
      </c>
      <c r="D198" s="228">
        <v>2</v>
      </c>
      <c r="E198" s="228">
        <v>8</v>
      </c>
      <c r="F198" s="228">
        <v>9</v>
      </c>
      <c r="G198" s="228">
        <v>12</v>
      </c>
      <c r="H198" s="228">
        <v>14</v>
      </c>
      <c r="I198" s="228">
        <v>10</v>
      </c>
      <c r="J198" s="228">
        <v>13</v>
      </c>
      <c r="K198" s="228">
        <v>17</v>
      </c>
      <c r="L198" s="228">
        <v>85</v>
      </c>
      <c r="M198" s="228">
        <v>54</v>
      </c>
      <c r="N198" s="232">
        <v>42.5</v>
      </c>
      <c r="O198" s="220">
        <v>31</v>
      </c>
      <c r="P198" s="220">
        <v>43</v>
      </c>
      <c r="Q198" s="220">
        <v>45</v>
      </c>
      <c r="R198" s="220">
        <v>49</v>
      </c>
      <c r="S198" s="220">
        <v>54</v>
      </c>
    </row>
    <row r="199" spans="1:25" x14ac:dyDescent="0.15">
      <c r="A199" s="231" t="s">
        <v>126</v>
      </c>
      <c r="B199" s="230" t="s">
        <v>122</v>
      </c>
      <c r="C199" s="229" t="s">
        <v>148</v>
      </c>
      <c r="D199" s="228"/>
      <c r="E199" s="228"/>
      <c r="F199" s="228"/>
      <c r="G199" s="228"/>
      <c r="H199" s="228">
        <v>1</v>
      </c>
      <c r="I199" s="228">
        <v>1</v>
      </c>
      <c r="J199" s="228">
        <v>2</v>
      </c>
      <c r="K199" s="228"/>
      <c r="L199" s="228">
        <v>4</v>
      </c>
      <c r="M199" s="228">
        <v>4</v>
      </c>
      <c r="N199" s="232">
        <v>2</v>
      </c>
      <c r="O199" s="220">
        <v>0</v>
      </c>
      <c r="P199" s="220">
        <v>1</v>
      </c>
      <c r="Q199" s="220">
        <v>2</v>
      </c>
      <c r="R199" s="220">
        <v>4</v>
      </c>
      <c r="S199" s="220">
        <v>4</v>
      </c>
    </row>
    <row r="200" spans="1:25" x14ac:dyDescent="0.15">
      <c r="A200" s="231" t="s">
        <v>125</v>
      </c>
      <c r="B200" s="230" t="s">
        <v>122</v>
      </c>
      <c r="C200" s="229" t="s">
        <v>148</v>
      </c>
      <c r="D200" s="228"/>
      <c r="E200" s="228"/>
      <c r="F200" s="228"/>
      <c r="G200" s="228"/>
      <c r="H200" s="228"/>
      <c r="I200" s="228"/>
      <c r="J200" s="228"/>
      <c r="K200" s="228"/>
      <c r="L200" s="228">
        <v>0</v>
      </c>
      <c r="M200" s="228">
        <v>0</v>
      </c>
      <c r="N200" s="232">
        <v>0</v>
      </c>
      <c r="O200" s="220">
        <v>0</v>
      </c>
      <c r="P200" s="220">
        <v>0</v>
      </c>
      <c r="Q200" s="220">
        <v>0</v>
      </c>
      <c r="R200" s="220">
        <v>0</v>
      </c>
      <c r="S200" s="220">
        <v>0</v>
      </c>
    </row>
    <row r="201" spans="1:25" x14ac:dyDescent="0.15">
      <c r="A201" s="231" t="s">
        <v>124</v>
      </c>
      <c r="B201" s="230" t="s">
        <v>122</v>
      </c>
      <c r="C201" s="229" t="s">
        <v>148</v>
      </c>
      <c r="D201" s="228">
        <v>1</v>
      </c>
      <c r="E201" s="228">
        <v>4</v>
      </c>
      <c r="F201" s="228">
        <v>2</v>
      </c>
      <c r="G201" s="228">
        <v>6</v>
      </c>
      <c r="H201" s="228">
        <v>9</v>
      </c>
      <c r="I201" s="228">
        <v>6</v>
      </c>
      <c r="J201" s="228">
        <v>5</v>
      </c>
      <c r="K201" s="228">
        <v>10</v>
      </c>
      <c r="L201" s="228">
        <v>43</v>
      </c>
      <c r="M201" s="228">
        <v>30</v>
      </c>
      <c r="N201" s="232">
        <v>21.5</v>
      </c>
      <c r="O201" s="220">
        <v>13</v>
      </c>
      <c r="P201" s="220">
        <v>21</v>
      </c>
      <c r="Q201" s="220">
        <v>23</v>
      </c>
      <c r="R201" s="220">
        <v>26</v>
      </c>
      <c r="S201" s="220">
        <v>30</v>
      </c>
    </row>
    <row r="202" spans="1:25" x14ac:dyDescent="0.15">
      <c r="A202" s="231" t="s">
        <v>123</v>
      </c>
      <c r="B202" s="230" t="s">
        <v>122</v>
      </c>
      <c r="C202" s="229" t="s">
        <v>148</v>
      </c>
      <c r="D202" s="228"/>
      <c r="E202" s="228">
        <v>1</v>
      </c>
      <c r="F202" s="228"/>
      <c r="G202" s="228">
        <v>2</v>
      </c>
      <c r="H202" s="228">
        <v>3</v>
      </c>
      <c r="I202" s="228">
        <v>2</v>
      </c>
      <c r="J202" s="228"/>
      <c r="K202" s="228">
        <v>2</v>
      </c>
      <c r="L202" s="228">
        <v>10</v>
      </c>
      <c r="M202" s="228">
        <v>7</v>
      </c>
      <c r="N202" s="232">
        <v>5</v>
      </c>
      <c r="O202" s="220">
        <v>3</v>
      </c>
      <c r="P202" s="220">
        <v>6</v>
      </c>
      <c r="Q202" s="220">
        <v>7</v>
      </c>
      <c r="R202" s="220">
        <v>7</v>
      </c>
      <c r="S202" s="220">
        <v>7</v>
      </c>
    </row>
    <row r="203" spans="1:25" x14ac:dyDescent="0.15">
      <c r="A203" s="231" t="s">
        <v>121</v>
      </c>
      <c r="B203" s="230" t="s">
        <v>120</v>
      </c>
      <c r="C203" s="229" t="s">
        <v>148</v>
      </c>
      <c r="D203" s="228">
        <v>4</v>
      </c>
      <c r="E203" s="228"/>
      <c r="F203" s="228">
        <v>6</v>
      </c>
      <c r="G203" s="228">
        <v>5</v>
      </c>
      <c r="H203" s="228">
        <v>1</v>
      </c>
      <c r="I203" s="228">
        <v>4</v>
      </c>
      <c r="J203" s="228"/>
      <c r="K203" s="228">
        <v>3</v>
      </c>
      <c r="L203" s="228">
        <v>0</v>
      </c>
      <c r="M203" s="228">
        <v>16</v>
      </c>
      <c r="N203" s="232">
        <v>11.5</v>
      </c>
      <c r="O203" s="220">
        <v>15</v>
      </c>
      <c r="P203" s="220">
        <v>12</v>
      </c>
      <c r="Q203" s="220">
        <v>16</v>
      </c>
      <c r="R203" s="220">
        <v>10</v>
      </c>
      <c r="S203" s="220">
        <v>8</v>
      </c>
    </row>
    <row r="204" spans="1:25" x14ac:dyDescent="0.15">
      <c r="A204" s="231" t="s">
        <v>119</v>
      </c>
      <c r="B204" s="230" t="s">
        <v>113</v>
      </c>
      <c r="C204" s="229" t="s">
        <v>148</v>
      </c>
      <c r="D204" s="228"/>
      <c r="E204" s="228"/>
      <c r="F204" s="228"/>
      <c r="G204" s="228">
        <v>2</v>
      </c>
      <c r="H204" s="228"/>
      <c r="I204" s="228">
        <v>1</v>
      </c>
      <c r="J204" s="228"/>
      <c r="K204" s="228">
        <v>1</v>
      </c>
      <c r="L204" s="228">
        <v>4</v>
      </c>
      <c r="M204" s="228">
        <v>3</v>
      </c>
      <c r="N204" s="232">
        <v>2</v>
      </c>
      <c r="O204" s="220">
        <v>2</v>
      </c>
      <c r="P204" s="220">
        <v>2</v>
      </c>
      <c r="Q204" s="220">
        <v>3</v>
      </c>
      <c r="R204" s="220">
        <v>3</v>
      </c>
      <c r="S204" s="220">
        <v>2</v>
      </c>
    </row>
    <row r="205" spans="1:25" x14ac:dyDescent="0.15">
      <c r="A205" s="231" t="s">
        <v>118</v>
      </c>
      <c r="B205" s="230" t="s">
        <v>117</v>
      </c>
      <c r="C205" s="229" t="s">
        <v>148</v>
      </c>
      <c r="D205" s="228"/>
      <c r="E205" s="228">
        <v>2</v>
      </c>
      <c r="F205" s="228">
        <v>1</v>
      </c>
      <c r="G205" s="228">
        <v>5</v>
      </c>
      <c r="H205" s="228">
        <v>2</v>
      </c>
      <c r="I205" s="228">
        <v>3</v>
      </c>
      <c r="J205" s="228">
        <v>9</v>
      </c>
      <c r="K205" s="228">
        <v>4</v>
      </c>
      <c r="L205" s="228">
        <v>26</v>
      </c>
      <c r="M205" s="228">
        <v>19</v>
      </c>
      <c r="N205" s="232">
        <v>13</v>
      </c>
      <c r="O205" s="220">
        <v>8</v>
      </c>
      <c r="P205" s="220">
        <v>10</v>
      </c>
      <c r="Q205" s="220">
        <v>11</v>
      </c>
      <c r="R205" s="220">
        <v>19</v>
      </c>
      <c r="S205" s="220">
        <v>18</v>
      </c>
    </row>
    <row r="206" spans="1:25" x14ac:dyDescent="0.15">
      <c r="A206" s="231" t="s">
        <v>116</v>
      </c>
      <c r="B206" s="230" t="s">
        <v>113</v>
      </c>
      <c r="C206" s="229" t="s">
        <v>148</v>
      </c>
      <c r="D206" s="228"/>
      <c r="E206" s="228">
        <v>1</v>
      </c>
      <c r="F206" s="228">
        <v>1</v>
      </c>
      <c r="G206" s="228">
        <v>2</v>
      </c>
      <c r="H206" s="228">
        <v>1</v>
      </c>
      <c r="I206" s="228">
        <v>3</v>
      </c>
      <c r="J206" s="228">
        <v>1</v>
      </c>
      <c r="K206" s="228">
        <v>2</v>
      </c>
      <c r="L206" s="228">
        <v>11</v>
      </c>
      <c r="M206" s="228">
        <v>7</v>
      </c>
      <c r="N206" s="232">
        <v>5.5</v>
      </c>
      <c r="O206" s="220">
        <v>4</v>
      </c>
      <c r="P206" s="220">
        <v>5</v>
      </c>
      <c r="Q206" s="220">
        <v>7</v>
      </c>
      <c r="R206" s="220">
        <v>7</v>
      </c>
      <c r="S206" s="220">
        <v>7</v>
      </c>
    </row>
    <row r="207" spans="1:25" x14ac:dyDescent="0.15">
      <c r="A207" s="231" t="s">
        <v>115</v>
      </c>
      <c r="B207" s="230" t="s">
        <v>113</v>
      </c>
      <c r="C207" s="229" t="s">
        <v>148</v>
      </c>
      <c r="D207" s="228"/>
      <c r="E207" s="228"/>
      <c r="F207" s="228">
        <v>4</v>
      </c>
      <c r="G207" s="228">
        <v>3</v>
      </c>
      <c r="H207" s="228">
        <v>4</v>
      </c>
      <c r="I207" s="228">
        <v>2</v>
      </c>
      <c r="J207" s="228">
        <v>3</v>
      </c>
      <c r="K207" s="228">
        <v>3</v>
      </c>
      <c r="L207" s="228">
        <v>19</v>
      </c>
      <c r="M207" s="228">
        <v>13</v>
      </c>
      <c r="N207" s="232">
        <v>9.5</v>
      </c>
      <c r="O207" s="220">
        <v>7</v>
      </c>
      <c r="P207" s="220">
        <v>11</v>
      </c>
      <c r="Q207" s="220">
        <v>13</v>
      </c>
      <c r="R207" s="220">
        <v>12</v>
      </c>
      <c r="S207" s="220">
        <v>12</v>
      </c>
    </row>
    <row r="208" spans="1:25" x14ac:dyDescent="0.15">
      <c r="A208" s="231" t="s">
        <v>114</v>
      </c>
      <c r="B208" s="230" t="s">
        <v>113</v>
      </c>
      <c r="C208" s="229" t="s">
        <v>148</v>
      </c>
      <c r="D208" s="228">
        <v>9</v>
      </c>
      <c r="E208" s="228">
        <v>9</v>
      </c>
      <c r="F208" s="228">
        <v>17</v>
      </c>
      <c r="G208" s="228">
        <v>21</v>
      </c>
      <c r="H208" s="228">
        <v>20</v>
      </c>
      <c r="I208" s="228">
        <v>26</v>
      </c>
      <c r="J208" s="228">
        <v>24</v>
      </c>
      <c r="K208" s="228">
        <v>16</v>
      </c>
      <c r="L208" s="228">
        <v>142</v>
      </c>
      <c r="M208" s="228">
        <v>91</v>
      </c>
      <c r="N208" s="232">
        <v>71</v>
      </c>
      <c r="O208" s="220">
        <v>56</v>
      </c>
      <c r="P208" s="220">
        <v>67</v>
      </c>
      <c r="Q208" s="220">
        <v>84</v>
      </c>
      <c r="R208" s="220">
        <v>91</v>
      </c>
      <c r="S208" s="220">
        <v>86</v>
      </c>
    </row>
    <row r="209" spans="1:22" x14ac:dyDescent="0.15">
      <c r="A209" s="231" t="s">
        <v>112</v>
      </c>
      <c r="B209" s="230" t="s">
        <v>106</v>
      </c>
      <c r="C209" s="229" t="s">
        <v>148</v>
      </c>
      <c r="D209" s="228">
        <v>3</v>
      </c>
      <c r="E209" s="228">
        <v>4</v>
      </c>
      <c r="F209" s="228">
        <v>6</v>
      </c>
      <c r="G209" s="228">
        <v>4</v>
      </c>
      <c r="H209" s="228">
        <v>2</v>
      </c>
      <c r="I209" s="228">
        <v>1</v>
      </c>
      <c r="J209" s="228">
        <v>8</v>
      </c>
      <c r="K209" s="228">
        <v>4</v>
      </c>
      <c r="L209" s="228">
        <v>32</v>
      </c>
      <c r="M209" s="228">
        <v>17</v>
      </c>
      <c r="N209" s="232">
        <v>16</v>
      </c>
      <c r="O209" s="220">
        <v>17</v>
      </c>
      <c r="P209" s="220">
        <v>16</v>
      </c>
      <c r="Q209" s="220">
        <v>13</v>
      </c>
      <c r="R209" s="220">
        <v>15</v>
      </c>
      <c r="S209" s="220">
        <v>15</v>
      </c>
    </row>
    <row r="210" spans="1:22" x14ac:dyDescent="0.15">
      <c r="A210" s="231" t="s">
        <v>111</v>
      </c>
      <c r="B210" s="230" t="s">
        <v>110</v>
      </c>
      <c r="C210" s="229" t="s">
        <v>148</v>
      </c>
      <c r="D210" s="228">
        <v>1</v>
      </c>
      <c r="E210" s="228">
        <v>2</v>
      </c>
      <c r="F210" s="228">
        <v>2</v>
      </c>
      <c r="G210" s="228">
        <v>1</v>
      </c>
      <c r="H210" s="228">
        <v>4</v>
      </c>
      <c r="I210" s="228">
        <v>2</v>
      </c>
      <c r="J210" s="228">
        <v>1</v>
      </c>
      <c r="K210" s="228">
        <v>1</v>
      </c>
      <c r="L210" s="228">
        <v>14</v>
      </c>
      <c r="M210" s="228">
        <v>9</v>
      </c>
      <c r="N210" s="232">
        <v>7</v>
      </c>
      <c r="O210" s="220">
        <v>6</v>
      </c>
      <c r="P210" s="220">
        <v>9</v>
      </c>
      <c r="Q210" s="220">
        <v>9</v>
      </c>
      <c r="R210" s="220">
        <v>8</v>
      </c>
      <c r="S210" s="220">
        <v>8</v>
      </c>
    </row>
    <row r="211" spans="1:22" x14ac:dyDescent="0.15">
      <c r="A211" s="231" t="s">
        <v>109</v>
      </c>
      <c r="B211" s="230" t="s">
        <v>108</v>
      </c>
      <c r="C211" s="229" t="s">
        <v>148</v>
      </c>
      <c r="D211" s="228">
        <v>8</v>
      </c>
      <c r="E211" s="228">
        <v>10</v>
      </c>
      <c r="F211" s="228">
        <v>6</v>
      </c>
      <c r="G211" s="228">
        <v>15</v>
      </c>
      <c r="H211" s="228">
        <v>4</v>
      </c>
      <c r="I211" s="228">
        <v>18</v>
      </c>
      <c r="J211" s="228">
        <v>20</v>
      </c>
      <c r="K211" s="228">
        <v>2</v>
      </c>
      <c r="L211" s="228">
        <v>83</v>
      </c>
      <c r="M211" s="228">
        <v>57</v>
      </c>
      <c r="N211" s="232">
        <v>41.5</v>
      </c>
      <c r="O211" s="220">
        <v>39</v>
      </c>
      <c r="P211" s="220">
        <v>35</v>
      </c>
      <c r="Q211" s="220">
        <v>43</v>
      </c>
      <c r="R211" s="220">
        <v>57</v>
      </c>
      <c r="S211" s="220">
        <v>44</v>
      </c>
    </row>
    <row r="212" spans="1:22" x14ac:dyDescent="0.15">
      <c r="A212" s="231" t="s">
        <v>107</v>
      </c>
      <c r="B212" s="230" t="s">
        <v>106</v>
      </c>
      <c r="C212" s="229" t="s">
        <v>148</v>
      </c>
      <c r="D212" s="228"/>
      <c r="E212" s="228"/>
      <c r="F212" s="228">
        <v>1</v>
      </c>
      <c r="G212" s="228"/>
      <c r="H212" s="228"/>
      <c r="I212" s="228"/>
      <c r="J212" s="228">
        <v>1</v>
      </c>
      <c r="K212" s="228">
        <v>4</v>
      </c>
      <c r="L212" s="228">
        <v>6</v>
      </c>
      <c r="M212" s="228">
        <v>5</v>
      </c>
      <c r="N212" s="232">
        <v>3</v>
      </c>
      <c r="O212" s="220">
        <v>1</v>
      </c>
      <c r="P212" s="220">
        <v>1</v>
      </c>
      <c r="Q212" s="220">
        <v>1</v>
      </c>
      <c r="R212" s="220">
        <v>1</v>
      </c>
      <c r="S212" s="220">
        <v>5</v>
      </c>
    </row>
    <row r="213" spans="1:22" x14ac:dyDescent="0.15">
      <c r="A213" s="231" t="s">
        <v>19</v>
      </c>
      <c r="B213" s="230" t="s">
        <v>105</v>
      </c>
      <c r="C213" s="229" t="s">
        <v>148</v>
      </c>
      <c r="D213" s="228">
        <v>36</v>
      </c>
      <c r="E213" s="228">
        <v>52</v>
      </c>
      <c r="F213" s="228">
        <v>75</v>
      </c>
      <c r="G213" s="228">
        <v>90</v>
      </c>
      <c r="H213" s="228">
        <v>96</v>
      </c>
      <c r="I213" s="228">
        <v>93</v>
      </c>
      <c r="J213" s="228">
        <v>66</v>
      </c>
      <c r="K213" s="228">
        <v>46</v>
      </c>
      <c r="L213" s="227">
        <v>554</v>
      </c>
      <c r="M213" s="227">
        <v>354</v>
      </c>
      <c r="N213" s="226">
        <v>277</v>
      </c>
      <c r="O213" s="220">
        <v>253</v>
      </c>
      <c r="P213" s="220">
        <v>313</v>
      </c>
      <c r="Q213" s="220">
        <v>354</v>
      </c>
      <c r="R213" s="220">
        <v>345</v>
      </c>
      <c r="S213" s="220">
        <v>301</v>
      </c>
    </row>
    <row r="214" spans="1:22" x14ac:dyDescent="0.15">
      <c r="A214" s="231" t="s">
        <v>104</v>
      </c>
      <c r="B214" s="230" t="s">
        <v>103</v>
      </c>
      <c r="C214" s="229" t="s">
        <v>148</v>
      </c>
      <c r="D214" s="228"/>
      <c r="E214" s="228"/>
      <c r="F214" s="228">
        <v>1</v>
      </c>
      <c r="G214" s="228">
        <v>3</v>
      </c>
      <c r="H214" s="228">
        <v>2</v>
      </c>
      <c r="I214" s="228">
        <v>1</v>
      </c>
      <c r="J214" s="228">
        <v>3</v>
      </c>
      <c r="K214" s="228">
        <v>3</v>
      </c>
      <c r="L214" s="227">
        <v>13</v>
      </c>
      <c r="M214" s="227">
        <v>9</v>
      </c>
      <c r="N214" s="226">
        <v>6.5</v>
      </c>
      <c r="O214" s="220">
        <v>4</v>
      </c>
      <c r="P214" s="220">
        <v>6</v>
      </c>
      <c r="Q214" s="220">
        <v>7</v>
      </c>
      <c r="R214" s="220">
        <v>9</v>
      </c>
      <c r="S214" s="220">
        <v>9</v>
      </c>
    </row>
    <row r="215" spans="1:22" ht="22.5" customHeight="1" thickBot="1" x14ac:dyDescent="0.2">
      <c r="A215" s="238" t="s">
        <v>91</v>
      </c>
      <c r="B215" s="237" t="s">
        <v>147</v>
      </c>
      <c r="C215" s="236"/>
      <c r="D215" s="222">
        <v>122</v>
      </c>
      <c r="E215" s="222">
        <v>174</v>
      </c>
      <c r="F215" s="222">
        <v>226</v>
      </c>
      <c r="G215" s="222">
        <v>315</v>
      </c>
      <c r="H215" s="222">
        <v>335</v>
      </c>
      <c r="I215" s="222">
        <v>351</v>
      </c>
      <c r="J215" s="222">
        <v>319</v>
      </c>
      <c r="K215" s="222">
        <v>221</v>
      </c>
      <c r="L215" s="235">
        <v>2063</v>
      </c>
      <c r="M215" s="235">
        <v>1320</v>
      </c>
      <c r="N215" s="234">
        <v>1031.5</v>
      </c>
      <c r="O215" s="220">
        <v>837</v>
      </c>
      <c r="P215" s="220">
        <v>1050</v>
      </c>
      <c r="Q215" s="220">
        <v>1227</v>
      </c>
      <c r="R215" s="220">
        <v>1320</v>
      </c>
      <c r="S215" s="220">
        <v>1226</v>
      </c>
    </row>
    <row r="216" spans="1:22" x14ac:dyDescent="0.15">
      <c r="A216" s="231" t="s">
        <v>146</v>
      </c>
      <c r="B216" s="230" t="s">
        <v>145</v>
      </c>
      <c r="C216" s="229" t="s">
        <v>102</v>
      </c>
      <c r="D216" s="228">
        <v>8</v>
      </c>
      <c r="E216" s="228">
        <v>8</v>
      </c>
      <c r="F216" s="228">
        <v>6</v>
      </c>
      <c r="G216" s="228">
        <v>6</v>
      </c>
      <c r="H216" s="228">
        <v>3</v>
      </c>
      <c r="I216" s="228">
        <v>5</v>
      </c>
      <c r="J216" s="228">
        <v>4</v>
      </c>
      <c r="K216" s="228">
        <v>3</v>
      </c>
      <c r="L216" s="228">
        <v>43</v>
      </c>
      <c r="M216" s="228">
        <v>28</v>
      </c>
      <c r="N216" s="232">
        <v>21.5</v>
      </c>
      <c r="O216" s="220">
        <v>28</v>
      </c>
      <c r="P216" s="220">
        <v>23</v>
      </c>
      <c r="Q216" s="220">
        <v>20</v>
      </c>
      <c r="R216" s="220">
        <v>18</v>
      </c>
      <c r="S216" s="220">
        <v>15</v>
      </c>
    </row>
    <row r="217" spans="1:22" x14ac:dyDescent="0.15">
      <c r="A217" s="231" t="s">
        <v>144</v>
      </c>
      <c r="B217" s="230" t="s">
        <v>141</v>
      </c>
      <c r="C217" s="229" t="s">
        <v>102</v>
      </c>
      <c r="D217" s="233">
        <v>1</v>
      </c>
      <c r="E217" s="233">
        <v>1</v>
      </c>
      <c r="F217" s="233">
        <v>2</v>
      </c>
      <c r="G217" s="233">
        <v>1</v>
      </c>
      <c r="H217" s="233">
        <v>1</v>
      </c>
      <c r="I217" s="233">
        <v>0</v>
      </c>
      <c r="J217" s="233">
        <v>0</v>
      </c>
      <c r="K217" s="233">
        <v>1</v>
      </c>
      <c r="L217" s="228">
        <v>7</v>
      </c>
      <c r="M217" s="228">
        <v>5</v>
      </c>
      <c r="N217" s="232">
        <v>3.5</v>
      </c>
      <c r="O217" s="220">
        <v>5</v>
      </c>
      <c r="P217" s="220">
        <v>5</v>
      </c>
      <c r="Q217" s="220">
        <v>4</v>
      </c>
      <c r="R217" s="220">
        <v>2</v>
      </c>
      <c r="S217" s="220">
        <v>2</v>
      </c>
      <c r="T217" s="210" t="s">
        <v>169</v>
      </c>
    </row>
    <row r="218" spans="1:22" x14ac:dyDescent="0.15">
      <c r="A218" s="231" t="s">
        <v>143</v>
      </c>
      <c r="B218" s="230" t="s">
        <v>141</v>
      </c>
      <c r="C218" s="229" t="s">
        <v>102</v>
      </c>
      <c r="D218" s="228"/>
      <c r="E218" s="228"/>
      <c r="F218" s="228"/>
      <c r="G218" s="228">
        <v>3</v>
      </c>
      <c r="H218" s="228">
        <v>1</v>
      </c>
      <c r="I218" s="228">
        <v>1</v>
      </c>
      <c r="J218" s="228">
        <v>1</v>
      </c>
      <c r="K218" s="228">
        <v>2</v>
      </c>
      <c r="L218" s="228">
        <v>8</v>
      </c>
      <c r="M218" s="228">
        <v>6</v>
      </c>
      <c r="N218" s="232">
        <v>4</v>
      </c>
      <c r="O218" s="220">
        <v>3</v>
      </c>
      <c r="P218" s="220">
        <v>4</v>
      </c>
      <c r="Q218" s="220">
        <v>5</v>
      </c>
      <c r="R218" s="220">
        <v>6</v>
      </c>
      <c r="S218" s="220">
        <v>5</v>
      </c>
    </row>
    <row r="219" spans="1:22" x14ac:dyDescent="0.15">
      <c r="A219" s="231" t="s">
        <v>142</v>
      </c>
      <c r="B219" s="230" t="s">
        <v>141</v>
      </c>
      <c r="C219" s="229" t="s">
        <v>102</v>
      </c>
      <c r="D219" s="228"/>
      <c r="E219" s="228"/>
      <c r="F219" s="228">
        <v>1</v>
      </c>
      <c r="G219" s="228"/>
      <c r="H219" s="228">
        <v>1</v>
      </c>
      <c r="I219" s="228">
        <v>2</v>
      </c>
      <c r="J219" s="228"/>
      <c r="K219" s="228"/>
      <c r="L219" s="228">
        <v>4</v>
      </c>
      <c r="M219" s="228">
        <v>4</v>
      </c>
      <c r="N219" s="232">
        <v>2</v>
      </c>
      <c r="O219" s="220">
        <v>1</v>
      </c>
      <c r="P219" s="220">
        <v>2</v>
      </c>
      <c r="Q219" s="220">
        <v>4</v>
      </c>
      <c r="R219" s="220">
        <v>3</v>
      </c>
      <c r="S219" s="220">
        <v>3</v>
      </c>
    </row>
    <row r="220" spans="1:22" x14ac:dyDescent="0.15">
      <c r="A220" s="231" t="s">
        <v>140</v>
      </c>
      <c r="B220" s="230" t="s">
        <v>139</v>
      </c>
      <c r="C220" s="229" t="s">
        <v>102</v>
      </c>
      <c r="D220" s="228">
        <v>5</v>
      </c>
      <c r="E220" s="228">
        <v>7</v>
      </c>
      <c r="F220" s="228">
        <v>12</v>
      </c>
      <c r="G220" s="228">
        <v>11</v>
      </c>
      <c r="H220" s="228">
        <v>5</v>
      </c>
      <c r="I220" s="228">
        <v>8</v>
      </c>
      <c r="J220" s="228">
        <v>12</v>
      </c>
      <c r="K220" s="228">
        <v>7</v>
      </c>
      <c r="L220" s="228">
        <v>67</v>
      </c>
      <c r="M220" s="228">
        <v>36</v>
      </c>
      <c r="N220" s="232">
        <v>33.5</v>
      </c>
      <c r="O220" s="220">
        <v>35</v>
      </c>
      <c r="P220" s="220">
        <v>35</v>
      </c>
      <c r="Q220" s="220">
        <v>36</v>
      </c>
      <c r="R220" s="220">
        <v>36</v>
      </c>
      <c r="S220" s="220">
        <v>32</v>
      </c>
    </row>
    <row r="221" spans="1:22" x14ac:dyDescent="0.15">
      <c r="A221" s="231" t="s">
        <v>138</v>
      </c>
      <c r="B221" s="230" t="s">
        <v>137</v>
      </c>
      <c r="C221" s="229" t="s">
        <v>102</v>
      </c>
      <c r="D221" s="233">
        <v>0</v>
      </c>
      <c r="E221" s="233">
        <v>1</v>
      </c>
      <c r="F221" s="233">
        <v>0</v>
      </c>
      <c r="G221" s="233">
        <v>1</v>
      </c>
      <c r="H221" s="233">
        <v>1</v>
      </c>
      <c r="I221" s="233">
        <v>0</v>
      </c>
      <c r="J221" s="233">
        <v>1</v>
      </c>
      <c r="K221" s="233">
        <v>0</v>
      </c>
      <c r="L221" s="228">
        <v>4</v>
      </c>
      <c r="M221" s="228">
        <v>3</v>
      </c>
      <c r="N221" s="232">
        <v>2</v>
      </c>
      <c r="O221" s="220">
        <v>0</v>
      </c>
      <c r="P221" s="220">
        <v>3</v>
      </c>
      <c r="Q221" s="220">
        <v>2</v>
      </c>
      <c r="R221" s="220">
        <v>3</v>
      </c>
      <c r="S221" s="220">
        <v>2</v>
      </c>
      <c r="T221" s="210" t="s">
        <v>136</v>
      </c>
      <c r="U221" s="210"/>
      <c r="V221" s="210"/>
    </row>
    <row r="222" spans="1:22" x14ac:dyDescent="0.15">
      <c r="A222" s="231" t="s">
        <v>135</v>
      </c>
      <c r="B222" s="230" t="s">
        <v>132</v>
      </c>
      <c r="C222" s="229" t="s">
        <v>102</v>
      </c>
      <c r="D222" s="228"/>
      <c r="E222" s="228"/>
      <c r="F222" s="228"/>
      <c r="G222" s="228"/>
      <c r="H222" s="228"/>
      <c r="I222" s="228"/>
      <c r="J222" s="228"/>
      <c r="K222" s="228"/>
      <c r="L222" s="228">
        <v>0</v>
      </c>
      <c r="M222" s="228">
        <v>0</v>
      </c>
      <c r="N222" s="232">
        <v>0</v>
      </c>
      <c r="O222" s="220">
        <v>0</v>
      </c>
      <c r="P222" s="220">
        <v>0</v>
      </c>
      <c r="Q222" s="220">
        <v>0</v>
      </c>
      <c r="R222" s="220">
        <v>0</v>
      </c>
      <c r="S222" s="220">
        <v>0</v>
      </c>
    </row>
    <row r="223" spans="1:22" x14ac:dyDescent="0.15">
      <c r="A223" s="231" t="s">
        <v>133</v>
      </c>
      <c r="B223" s="230" t="s">
        <v>132</v>
      </c>
      <c r="C223" s="229" t="s">
        <v>102</v>
      </c>
      <c r="D223" s="228"/>
      <c r="E223" s="228">
        <v>2</v>
      </c>
      <c r="F223" s="228">
        <v>1</v>
      </c>
      <c r="G223" s="228"/>
      <c r="H223" s="228">
        <v>1</v>
      </c>
      <c r="I223" s="228"/>
      <c r="J223" s="228">
        <v>6</v>
      </c>
      <c r="K223" s="228">
        <v>1</v>
      </c>
      <c r="L223" s="228">
        <v>11</v>
      </c>
      <c r="M223" s="228">
        <v>8</v>
      </c>
      <c r="N223" s="232">
        <v>5.5</v>
      </c>
      <c r="O223" s="220">
        <v>3</v>
      </c>
      <c r="P223" s="220">
        <v>4</v>
      </c>
      <c r="Q223" s="220">
        <v>2</v>
      </c>
      <c r="R223" s="220">
        <v>7</v>
      </c>
      <c r="S223" s="220">
        <v>8</v>
      </c>
    </row>
    <row r="224" spans="1:22" x14ac:dyDescent="0.15">
      <c r="A224" s="231" t="s">
        <v>131</v>
      </c>
      <c r="B224" s="230" t="s">
        <v>128</v>
      </c>
      <c r="C224" s="229" t="s">
        <v>102</v>
      </c>
      <c r="D224" s="228"/>
      <c r="E224" s="228"/>
      <c r="F224" s="228">
        <v>1</v>
      </c>
      <c r="G224" s="228"/>
      <c r="H224" s="228">
        <v>1</v>
      </c>
      <c r="I224" s="228"/>
      <c r="J224" s="228">
        <v>3</v>
      </c>
      <c r="K224" s="228"/>
      <c r="L224" s="228">
        <v>5</v>
      </c>
      <c r="M224" s="228">
        <v>4</v>
      </c>
      <c r="N224" s="232">
        <v>2.5</v>
      </c>
      <c r="O224" s="220">
        <v>1</v>
      </c>
      <c r="P224" s="220">
        <v>2</v>
      </c>
      <c r="Q224" s="220">
        <v>2</v>
      </c>
      <c r="R224" s="220">
        <v>4</v>
      </c>
      <c r="S224" s="220">
        <v>4</v>
      </c>
    </row>
    <row r="225" spans="1:25" x14ac:dyDescent="0.15">
      <c r="A225" s="231" t="s">
        <v>130</v>
      </c>
      <c r="B225" s="230" t="s">
        <v>128</v>
      </c>
      <c r="C225" s="229" t="s">
        <v>102</v>
      </c>
      <c r="D225" s="228"/>
      <c r="E225" s="228">
        <v>1</v>
      </c>
      <c r="F225" s="228"/>
      <c r="G225" s="228">
        <v>2</v>
      </c>
      <c r="H225" s="228"/>
      <c r="I225" s="228">
        <v>1</v>
      </c>
      <c r="J225" s="228">
        <v>1</v>
      </c>
      <c r="K225" s="228">
        <v>3</v>
      </c>
      <c r="L225" s="228">
        <v>8</v>
      </c>
      <c r="M225" s="228">
        <v>5</v>
      </c>
      <c r="N225" s="232">
        <v>4</v>
      </c>
      <c r="O225" s="220">
        <v>3</v>
      </c>
      <c r="P225" s="220">
        <v>3</v>
      </c>
      <c r="Q225" s="220">
        <v>3</v>
      </c>
      <c r="R225" s="220">
        <v>4</v>
      </c>
      <c r="S225" s="220">
        <v>5</v>
      </c>
      <c r="T225" s="210" t="s">
        <v>168</v>
      </c>
      <c r="U225" s="210"/>
      <c r="V225" s="210"/>
      <c r="W225" s="210"/>
      <c r="X225" s="210"/>
      <c r="Y225" s="210"/>
    </row>
    <row r="226" spans="1:25" x14ac:dyDescent="0.15">
      <c r="A226" s="231" t="s">
        <v>129</v>
      </c>
      <c r="B226" s="230" t="s">
        <v>128</v>
      </c>
      <c r="C226" s="229" t="s">
        <v>102</v>
      </c>
      <c r="D226" s="228"/>
      <c r="E226" s="228">
        <v>3</v>
      </c>
      <c r="F226" s="228">
        <v>3</v>
      </c>
      <c r="G226" s="228">
        <v>1</v>
      </c>
      <c r="H226" s="228">
        <v>1</v>
      </c>
      <c r="I226" s="228">
        <v>1</v>
      </c>
      <c r="J226" s="228">
        <v>3</v>
      </c>
      <c r="K226" s="228">
        <v>2</v>
      </c>
      <c r="L226" s="228">
        <v>14</v>
      </c>
      <c r="M226" s="228">
        <v>8</v>
      </c>
      <c r="N226" s="232">
        <v>7</v>
      </c>
      <c r="O226" s="220">
        <v>7</v>
      </c>
      <c r="P226" s="220">
        <v>8</v>
      </c>
      <c r="Q226" s="220">
        <v>6</v>
      </c>
      <c r="R226" s="220">
        <v>6</v>
      </c>
      <c r="S226" s="220">
        <v>7</v>
      </c>
    </row>
    <row r="227" spans="1:25" x14ac:dyDescent="0.15">
      <c r="A227" s="231" t="s">
        <v>127</v>
      </c>
      <c r="B227" s="230" t="s">
        <v>122</v>
      </c>
      <c r="C227" s="229" t="s">
        <v>102</v>
      </c>
      <c r="D227" s="228"/>
      <c r="E227" s="228"/>
      <c r="F227" s="228"/>
      <c r="G227" s="228">
        <v>1</v>
      </c>
      <c r="H227" s="228"/>
      <c r="I227" s="228">
        <v>1</v>
      </c>
      <c r="J227" s="228">
        <v>3</v>
      </c>
      <c r="K227" s="228">
        <v>2</v>
      </c>
      <c r="L227" s="228">
        <v>7</v>
      </c>
      <c r="M227" s="228">
        <v>6</v>
      </c>
      <c r="N227" s="232">
        <v>3.5</v>
      </c>
      <c r="O227" s="220">
        <v>1</v>
      </c>
      <c r="P227" s="220">
        <v>1</v>
      </c>
      <c r="Q227" s="220">
        <v>2</v>
      </c>
      <c r="R227" s="220">
        <v>5</v>
      </c>
      <c r="S227" s="220">
        <v>6</v>
      </c>
    </row>
    <row r="228" spans="1:25" x14ac:dyDescent="0.15">
      <c r="A228" s="231" t="s">
        <v>126</v>
      </c>
      <c r="B228" s="230" t="s">
        <v>122</v>
      </c>
      <c r="C228" s="229" t="s">
        <v>102</v>
      </c>
      <c r="D228" s="228"/>
      <c r="E228" s="228"/>
      <c r="F228" s="228">
        <v>9</v>
      </c>
      <c r="G228" s="228">
        <v>1</v>
      </c>
      <c r="H228" s="228">
        <v>5</v>
      </c>
      <c r="I228" s="228">
        <v>2</v>
      </c>
      <c r="J228" s="228">
        <v>1</v>
      </c>
      <c r="K228" s="228">
        <v>2</v>
      </c>
      <c r="L228" s="228">
        <v>20</v>
      </c>
      <c r="M228" s="228">
        <v>17</v>
      </c>
      <c r="N228" s="232">
        <v>10</v>
      </c>
      <c r="O228" s="220">
        <v>10</v>
      </c>
      <c r="P228" s="220">
        <v>15</v>
      </c>
      <c r="Q228" s="220">
        <v>17</v>
      </c>
      <c r="R228" s="220">
        <v>9</v>
      </c>
      <c r="S228" s="220">
        <v>10</v>
      </c>
    </row>
    <row r="229" spans="1:25" x14ac:dyDescent="0.15">
      <c r="A229" s="231" t="s">
        <v>125</v>
      </c>
      <c r="B229" s="230" t="s">
        <v>122</v>
      </c>
      <c r="C229" s="229" t="s">
        <v>102</v>
      </c>
      <c r="D229" s="228">
        <v>1</v>
      </c>
      <c r="E229" s="228"/>
      <c r="F229" s="228">
        <v>1</v>
      </c>
      <c r="G229" s="228">
        <v>1</v>
      </c>
      <c r="H229" s="228"/>
      <c r="I229" s="228">
        <v>1</v>
      </c>
      <c r="J229" s="228">
        <v>1</v>
      </c>
      <c r="K229" s="228"/>
      <c r="L229" s="228">
        <v>5</v>
      </c>
      <c r="M229" s="228">
        <v>3</v>
      </c>
      <c r="N229" s="232">
        <v>2.5</v>
      </c>
      <c r="O229" s="220">
        <v>3</v>
      </c>
      <c r="P229" s="220">
        <v>2</v>
      </c>
      <c r="Q229" s="220">
        <v>3</v>
      </c>
      <c r="R229" s="220">
        <v>3</v>
      </c>
      <c r="S229" s="220">
        <v>2</v>
      </c>
    </row>
    <row r="230" spans="1:25" x14ac:dyDescent="0.15">
      <c r="A230" s="231" t="s">
        <v>124</v>
      </c>
      <c r="B230" s="230" t="s">
        <v>122</v>
      </c>
      <c r="C230" s="229" t="s">
        <v>102</v>
      </c>
      <c r="D230" s="228"/>
      <c r="E230" s="228"/>
      <c r="F230" s="228"/>
      <c r="G230" s="228"/>
      <c r="H230" s="228"/>
      <c r="I230" s="228">
        <v>2</v>
      </c>
      <c r="J230" s="228"/>
      <c r="K230" s="228"/>
      <c r="L230" s="228">
        <v>2</v>
      </c>
      <c r="M230" s="228">
        <v>2</v>
      </c>
      <c r="N230" s="232">
        <v>1</v>
      </c>
      <c r="O230" s="220">
        <v>0</v>
      </c>
      <c r="P230" s="220">
        <v>0</v>
      </c>
      <c r="Q230" s="220">
        <v>2</v>
      </c>
      <c r="R230" s="220">
        <v>2</v>
      </c>
      <c r="S230" s="220">
        <v>2</v>
      </c>
    </row>
    <row r="231" spans="1:25" x14ac:dyDescent="0.15">
      <c r="A231" s="231" t="s">
        <v>123</v>
      </c>
      <c r="B231" s="230" t="s">
        <v>122</v>
      </c>
      <c r="C231" s="229" t="s">
        <v>102</v>
      </c>
      <c r="D231" s="228"/>
      <c r="E231" s="228">
        <v>1</v>
      </c>
      <c r="F231" s="228"/>
      <c r="G231" s="228"/>
      <c r="H231" s="228">
        <v>1</v>
      </c>
      <c r="I231" s="228"/>
      <c r="J231" s="228"/>
      <c r="K231" s="228"/>
      <c r="L231" s="228">
        <v>2</v>
      </c>
      <c r="M231" s="228">
        <v>2</v>
      </c>
      <c r="N231" s="232">
        <v>1</v>
      </c>
      <c r="O231" s="220">
        <v>1</v>
      </c>
      <c r="P231" s="220">
        <v>2</v>
      </c>
      <c r="Q231" s="220">
        <v>1</v>
      </c>
      <c r="R231" s="220">
        <v>1</v>
      </c>
      <c r="S231" s="220">
        <v>1</v>
      </c>
    </row>
    <row r="232" spans="1:25" x14ac:dyDescent="0.15">
      <c r="A232" s="231" t="s">
        <v>121</v>
      </c>
      <c r="B232" s="230" t="s">
        <v>120</v>
      </c>
      <c r="C232" s="229" t="s">
        <v>102</v>
      </c>
      <c r="D232" s="228"/>
      <c r="E232" s="228"/>
      <c r="F232" s="228"/>
      <c r="G232" s="228">
        <v>1</v>
      </c>
      <c r="H232" s="228">
        <v>1</v>
      </c>
      <c r="I232" s="228"/>
      <c r="J232" s="228">
        <v>3</v>
      </c>
      <c r="K232" s="228"/>
      <c r="L232" s="228">
        <v>5</v>
      </c>
      <c r="M232" s="228">
        <v>5</v>
      </c>
      <c r="N232" s="232">
        <v>2.5</v>
      </c>
      <c r="O232" s="220">
        <v>1</v>
      </c>
      <c r="P232" s="220">
        <v>2</v>
      </c>
      <c r="Q232" s="220">
        <v>2</v>
      </c>
      <c r="R232" s="220">
        <v>5</v>
      </c>
      <c r="S232" s="220">
        <v>4</v>
      </c>
    </row>
    <row r="233" spans="1:25" x14ac:dyDescent="0.15">
      <c r="A233" s="231" t="s">
        <v>119</v>
      </c>
      <c r="B233" s="230" t="s">
        <v>113</v>
      </c>
      <c r="C233" s="229" t="s">
        <v>102</v>
      </c>
      <c r="D233" s="228"/>
      <c r="E233" s="228"/>
      <c r="F233" s="228"/>
      <c r="G233" s="228">
        <v>1</v>
      </c>
      <c r="H233" s="228">
        <v>1</v>
      </c>
      <c r="I233" s="228"/>
      <c r="J233" s="228"/>
      <c r="K233" s="228">
        <v>1</v>
      </c>
      <c r="L233" s="228">
        <v>3</v>
      </c>
      <c r="M233" s="228">
        <v>2</v>
      </c>
      <c r="N233" s="232">
        <v>1.5</v>
      </c>
      <c r="O233" s="220">
        <v>1</v>
      </c>
      <c r="P233" s="220">
        <v>2</v>
      </c>
      <c r="Q233" s="220">
        <v>2</v>
      </c>
      <c r="R233" s="220">
        <v>2</v>
      </c>
      <c r="S233" s="220">
        <v>2</v>
      </c>
    </row>
    <row r="234" spans="1:25" x14ac:dyDescent="0.15">
      <c r="A234" s="231" t="s">
        <v>118</v>
      </c>
      <c r="B234" s="230" t="s">
        <v>117</v>
      </c>
      <c r="C234" s="229" t="s">
        <v>102</v>
      </c>
      <c r="D234" s="228">
        <v>1</v>
      </c>
      <c r="E234" s="228"/>
      <c r="F234" s="228">
        <v>1</v>
      </c>
      <c r="G234" s="228">
        <v>3</v>
      </c>
      <c r="H234" s="228">
        <v>5</v>
      </c>
      <c r="I234" s="228">
        <v>3</v>
      </c>
      <c r="J234" s="228">
        <v>6</v>
      </c>
      <c r="K234" s="228">
        <v>3</v>
      </c>
      <c r="L234" s="228">
        <v>22</v>
      </c>
      <c r="M234" s="228">
        <v>17</v>
      </c>
      <c r="N234" s="232">
        <v>11</v>
      </c>
      <c r="O234" s="220">
        <v>5</v>
      </c>
      <c r="P234" s="220">
        <v>9</v>
      </c>
      <c r="Q234" s="220">
        <v>12</v>
      </c>
      <c r="R234" s="220">
        <v>17</v>
      </c>
      <c r="S234" s="220">
        <v>17</v>
      </c>
    </row>
    <row r="235" spans="1:25" x14ac:dyDescent="0.15">
      <c r="A235" s="231" t="s">
        <v>116</v>
      </c>
      <c r="B235" s="230" t="s">
        <v>113</v>
      </c>
      <c r="C235" s="229" t="s">
        <v>102</v>
      </c>
      <c r="D235" s="228"/>
      <c r="E235" s="228"/>
      <c r="F235" s="228"/>
      <c r="G235" s="228"/>
      <c r="H235" s="228"/>
      <c r="I235" s="228"/>
      <c r="J235" s="228"/>
      <c r="K235" s="228"/>
      <c r="L235" s="228">
        <v>0</v>
      </c>
      <c r="M235" s="228">
        <v>0</v>
      </c>
      <c r="N235" s="232">
        <v>0</v>
      </c>
      <c r="O235" s="220">
        <v>0</v>
      </c>
      <c r="P235" s="220">
        <v>0</v>
      </c>
      <c r="Q235" s="220">
        <v>0</v>
      </c>
      <c r="R235" s="220">
        <v>0</v>
      </c>
      <c r="S235" s="220">
        <v>0</v>
      </c>
    </row>
    <row r="236" spans="1:25" x14ac:dyDescent="0.15">
      <c r="A236" s="231" t="s">
        <v>115</v>
      </c>
      <c r="B236" s="230" t="s">
        <v>113</v>
      </c>
      <c r="C236" s="229" t="s">
        <v>102</v>
      </c>
      <c r="D236" s="228">
        <v>1</v>
      </c>
      <c r="E236" s="228">
        <v>3</v>
      </c>
      <c r="F236" s="228">
        <v>4</v>
      </c>
      <c r="G236" s="228">
        <v>5</v>
      </c>
      <c r="H236" s="228">
        <v>1</v>
      </c>
      <c r="I236" s="228">
        <v>7</v>
      </c>
      <c r="J236" s="228">
        <v>4</v>
      </c>
      <c r="K236" s="228">
        <v>5</v>
      </c>
      <c r="L236" s="228">
        <v>30</v>
      </c>
      <c r="M236" s="228">
        <v>17</v>
      </c>
      <c r="N236" s="232">
        <v>15</v>
      </c>
      <c r="O236" s="220">
        <v>13</v>
      </c>
      <c r="P236" s="220">
        <v>13</v>
      </c>
      <c r="Q236" s="220">
        <v>17</v>
      </c>
      <c r="R236" s="220">
        <v>17</v>
      </c>
      <c r="S236" s="220">
        <v>17</v>
      </c>
    </row>
    <row r="237" spans="1:25" x14ac:dyDescent="0.15">
      <c r="A237" s="231" t="s">
        <v>114</v>
      </c>
      <c r="B237" s="230" t="s">
        <v>113</v>
      </c>
      <c r="C237" s="229" t="s">
        <v>102</v>
      </c>
      <c r="D237" s="228"/>
      <c r="E237" s="228"/>
      <c r="F237" s="228"/>
      <c r="G237" s="228">
        <v>1</v>
      </c>
      <c r="H237" s="228">
        <v>3</v>
      </c>
      <c r="I237" s="228">
        <v>2</v>
      </c>
      <c r="J237" s="228">
        <v>2</v>
      </c>
      <c r="K237" s="228"/>
      <c r="L237" s="228">
        <v>8</v>
      </c>
      <c r="M237" s="228">
        <v>8</v>
      </c>
      <c r="N237" s="232">
        <v>4</v>
      </c>
      <c r="O237" s="220">
        <v>1</v>
      </c>
      <c r="P237" s="220">
        <v>4</v>
      </c>
      <c r="Q237" s="220">
        <v>6</v>
      </c>
      <c r="R237" s="220">
        <v>8</v>
      </c>
      <c r="S237" s="220">
        <v>7</v>
      </c>
    </row>
    <row r="238" spans="1:25" x14ac:dyDescent="0.15">
      <c r="A238" s="231" t="s">
        <v>112</v>
      </c>
      <c r="B238" s="230" t="s">
        <v>106</v>
      </c>
      <c r="C238" s="229" t="s">
        <v>102</v>
      </c>
      <c r="D238" s="228"/>
      <c r="E238" s="228"/>
      <c r="F238" s="228"/>
      <c r="G238" s="228"/>
      <c r="H238" s="228"/>
      <c r="I238" s="228"/>
      <c r="J238" s="228"/>
      <c r="K238" s="228"/>
      <c r="L238" s="228">
        <v>0</v>
      </c>
      <c r="M238" s="228">
        <v>0</v>
      </c>
      <c r="N238" s="232">
        <v>0</v>
      </c>
      <c r="O238" s="220">
        <v>0</v>
      </c>
      <c r="P238" s="220">
        <v>0</v>
      </c>
      <c r="Q238" s="220">
        <v>0</v>
      </c>
      <c r="R238" s="220">
        <v>0</v>
      </c>
      <c r="S238" s="220">
        <v>0</v>
      </c>
    </row>
    <row r="239" spans="1:25" x14ac:dyDescent="0.15">
      <c r="A239" s="231" t="s">
        <v>111</v>
      </c>
      <c r="B239" s="230" t="s">
        <v>110</v>
      </c>
      <c r="C239" s="229" t="s">
        <v>102</v>
      </c>
      <c r="D239" s="228"/>
      <c r="E239" s="228"/>
      <c r="F239" s="228"/>
      <c r="G239" s="228"/>
      <c r="H239" s="228"/>
      <c r="I239" s="228"/>
      <c r="J239" s="228"/>
      <c r="K239" s="228"/>
      <c r="L239" s="228">
        <v>0</v>
      </c>
      <c r="M239" s="228">
        <v>0</v>
      </c>
      <c r="N239" s="232">
        <v>0</v>
      </c>
      <c r="O239" s="220">
        <v>0</v>
      </c>
      <c r="P239" s="220">
        <v>0</v>
      </c>
      <c r="Q239" s="220">
        <v>0</v>
      </c>
      <c r="R239" s="220">
        <v>0</v>
      </c>
      <c r="S239" s="220">
        <v>0</v>
      </c>
    </row>
    <row r="240" spans="1:25" x14ac:dyDescent="0.15">
      <c r="A240" s="231" t="s">
        <v>109</v>
      </c>
      <c r="B240" s="230" t="s">
        <v>108</v>
      </c>
      <c r="C240" s="229" t="s">
        <v>102</v>
      </c>
      <c r="D240" s="228"/>
      <c r="E240" s="228"/>
      <c r="F240" s="228">
        <v>1</v>
      </c>
      <c r="G240" s="228">
        <v>1</v>
      </c>
      <c r="H240" s="228">
        <v>2</v>
      </c>
      <c r="I240" s="228"/>
      <c r="J240" s="228"/>
      <c r="K240" s="228">
        <v>1</v>
      </c>
      <c r="L240" s="228">
        <v>5</v>
      </c>
      <c r="M240" s="228">
        <v>4</v>
      </c>
      <c r="N240" s="232">
        <v>2.5</v>
      </c>
      <c r="O240" s="220">
        <v>2</v>
      </c>
      <c r="P240" s="220">
        <v>4</v>
      </c>
      <c r="Q240" s="220">
        <v>4</v>
      </c>
      <c r="R240" s="220">
        <v>3</v>
      </c>
      <c r="S240" s="220">
        <v>3</v>
      </c>
    </row>
    <row r="241" spans="1:22" x14ac:dyDescent="0.15">
      <c r="A241" s="231" t="s">
        <v>107</v>
      </c>
      <c r="B241" s="230" t="s">
        <v>106</v>
      </c>
      <c r="C241" s="229" t="s">
        <v>102</v>
      </c>
      <c r="D241" s="228"/>
      <c r="E241" s="228"/>
      <c r="F241" s="228"/>
      <c r="G241" s="228"/>
      <c r="H241" s="228"/>
      <c r="I241" s="228"/>
      <c r="J241" s="228"/>
      <c r="K241" s="228"/>
      <c r="L241" s="228">
        <v>0</v>
      </c>
      <c r="M241" s="228">
        <v>0</v>
      </c>
      <c r="N241" s="232">
        <v>0</v>
      </c>
      <c r="O241" s="220">
        <v>0</v>
      </c>
      <c r="P241" s="220">
        <v>0</v>
      </c>
      <c r="Q241" s="220">
        <v>0</v>
      </c>
      <c r="R241" s="220">
        <v>0</v>
      </c>
      <c r="S241" s="220">
        <v>0</v>
      </c>
    </row>
    <row r="242" spans="1:22" x14ac:dyDescent="0.15">
      <c r="A242" s="231" t="s">
        <v>19</v>
      </c>
      <c r="B242" s="230" t="s">
        <v>105</v>
      </c>
      <c r="C242" s="229" t="s">
        <v>102</v>
      </c>
      <c r="D242" s="228">
        <v>1</v>
      </c>
      <c r="E242" s="228">
        <v>7</v>
      </c>
      <c r="F242" s="228">
        <v>2</v>
      </c>
      <c r="G242" s="228">
        <v>6</v>
      </c>
      <c r="H242" s="228">
        <v>1</v>
      </c>
      <c r="I242" s="228">
        <v>2</v>
      </c>
      <c r="J242" s="228">
        <v>3</v>
      </c>
      <c r="K242" s="228"/>
      <c r="L242" s="227">
        <v>22</v>
      </c>
      <c r="M242" s="227">
        <v>16</v>
      </c>
      <c r="N242" s="226">
        <v>11</v>
      </c>
      <c r="O242" s="220">
        <v>16</v>
      </c>
      <c r="P242" s="220">
        <v>16</v>
      </c>
      <c r="Q242" s="220">
        <v>11</v>
      </c>
      <c r="R242" s="220">
        <v>12</v>
      </c>
      <c r="S242" s="220">
        <v>6</v>
      </c>
    </row>
    <row r="243" spans="1:22" x14ac:dyDescent="0.15">
      <c r="A243" s="231" t="s">
        <v>104</v>
      </c>
      <c r="B243" s="230" t="s">
        <v>103</v>
      </c>
      <c r="C243" s="229" t="s">
        <v>102</v>
      </c>
      <c r="D243" s="228"/>
      <c r="E243" s="228"/>
      <c r="F243" s="228">
        <v>2</v>
      </c>
      <c r="G243" s="228">
        <v>4</v>
      </c>
      <c r="H243" s="228">
        <v>4</v>
      </c>
      <c r="I243" s="228">
        <v>6</v>
      </c>
      <c r="J243" s="228">
        <v>4</v>
      </c>
      <c r="K243" s="228">
        <v>4</v>
      </c>
      <c r="L243" s="227">
        <v>24</v>
      </c>
      <c r="M243" s="227">
        <v>18</v>
      </c>
      <c r="N243" s="226">
        <v>12</v>
      </c>
      <c r="O243" s="220">
        <v>6</v>
      </c>
      <c r="P243" s="220">
        <v>10</v>
      </c>
      <c r="Q243" s="220">
        <v>16</v>
      </c>
      <c r="R243" s="220">
        <v>18</v>
      </c>
      <c r="S243" s="220">
        <v>18</v>
      </c>
    </row>
    <row r="244" spans="1:22" ht="22.5" customHeight="1" thickBot="1" x14ac:dyDescent="0.2">
      <c r="A244" s="225" t="s">
        <v>91</v>
      </c>
      <c r="B244" s="224" t="s">
        <v>101</v>
      </c>
      <c r="C244" s="223"/>
      <c r="D244" s="222">
        <v>18</v>
      </c>
      <c r="E244" s="222">
        <v>34</v>
      </c>
      <c r="F244" s="222">
        <v>46</v>
      </c>
      <c r="G244" s="222">
        <v>50</v>
      </c>
      <c r="H244" s="222">
        <v>39</v>
      </c>
      <c r="I244" s="222">
        <v>44</v>
      </c>
      <c r="J244" s="222">
        <v>58</v>
      </c>
      <c r="K244" s="222">
        <v>37</v>
      </c>
      <c r="L244" s="222">
        <v>326</v>
      </c>
      <c r="M244" s="222">
        <v>191</v>
      </c>
      <c r="N244" s="221">
        <v>163</v>
      </c>
      <c r="O244" s="220">
        <v>148</v>
      </c>
      <c r="P244" s="220">
        <v>169</v>
      </c>
      <c r="Q244" s="220">
        <v>179</v>
      </c>
      <c r="R244" s="220">
        <v>191</v>
      </c>
      <c r="S244" s="220">
        <v>178</v>
      </c>
    </row>
    <row r="245" spans="1:22" x14ac:dyDescent="0.15">
      <c r="A245" s="28" t="s">
        <v>162</v>
      </c>
      <c r="B245" s="28"/>
      <c r="C245" s="28"/>
      <c r="D245" s="246"/>
      <c r="E245" s="246"/>
      <c r="F245" s="219"/>
      <c r="G245" s="247"/>
      <c r="H245" s="219"/>
      <c r="I245" s="219"/>
      <c r="J245" s="219"/>
      <c r="K245" s="219"/>
      <c r="L245" s="219"/>
      <c r="M245" s="219"/>
      <c r="N245" s="219"/>
      <c r="O245" s="220"/>
      <c r="P245" s="220"/>
      <c r="Q245" s="220"/>
      <c r="R245" s="220"/>
      <c r="S245" s="220"/>
    </row>
    <row r="246" spans="1:22" ht="14" thickBot="1" x14ac:dyDescent="0.2">
      <c r="A246" s="28"/>
      <c r="B246" s="28" t="s">
        <v>167</v>
      </c>
      <c r="C246" s="30"/>
      <c r="D246" s="219"/>
      <c r="E246" s="246"/>
      <c r="F246" s="219"/>
      <c r="G246" s="219"/>
      <c r="H246" s="219"/>
      <c r="I246" s="219"/>
      <c r="J246" s="219"/>
      <c r="K246" s="219"/>
      <c r="L246" s="219"/>
      <c r="M246" s="219"/>
      <c r="N246" s="219"/>
      <c r="O246" s="220"/>
      <c r="P246" s="220"/>
      <c r="Q246" s="220"/>
      <c r="R246" s="220"/>
      <c r="S246" s="220"/>
    </row>
    <row r="247" spans="1:22" ht="22" x14ac:dyDescent="0.15">
      <c r="A247" s="245" t="s">
        <v>160</v>
      </c>
      <c r="B247" s="244"/>
      <c r="C247" s="243" t="s">
        <v>159</v>
      </c>
      <c r="D247" s="242" t="s">
        <v>158</v>
      </c>
      <c r="E247" s="242" t="s">
        <v>157</v>
      </c>
      <c r="F247" s="242" t="s">
        <v>156</v>
      </c>
      <c r="G247" s="242" t="s">
        <v>155</v>
      </c>
      <c r="H247" s="242" t="s">
        <v>154</v>
      </c>
      <c r="I247" s="242" t="s">
        <v>153</v>
      </c>
      <c r="J247" s="242" t="s">
        <v>152</v>
      </c>
      <c r="K247" s="242" t="s">
        <v>151</v>
      </c>
      <c r="L247" s="242" t="s">
        <v>150</v>
      </c>
      <c r="M247" s="242" t="s">
        <v>10</v>
      </c>
      <c r="N247" s="241" t="s">
        <v>149</v>
      </c>
      <c r="O247" s="240">
        <v>0.29166666666666669</v>
      </c>
      <c r="P247" s="240">
        <v>0.30208333333333331</v>
      </c>
      <c r="Q247" s="240">
        <v>0.3125</v>
      </c>
      <c r="R247" s="240">
        <v>0.32291666666666669</v>
      </c>
      <c r="S247" s="240">
        <v>0.33333333333333331</v>
      </c>
    </row>
    <row r="248" spans="1:22" x14ac:dyDescent="0.15">
      <c r="A248" s="231" t="s">
        <v>146</v>
      </c>
      <c r="B248" s="230" t="s">
        <v>145</v>
      </c>
      <c r="C248" s="229" t="s">
        <v>148</v>
      </c>
      <c r="D248" s="228">
        <v>19</v>
      </c>
      <c r="E248" s="228">
        <v>9</v>
      </c>
      <c r="F248" s="228">
        <v>20</v>
      </c>
      <c r="G248" s="228">
        <v>31</v>
      </c>
      <c r="H248" s="228">
        <v>14</v>
      </c>
      <c r="I248" s="228">
        <v>36</v>
      </c>
      <c r="J248" s="228">
        <v>19</v>
      </c>
      <c r="K248" s="228">
        <v>18</v>
      </c>
      <c r="L248" s="228">
        <v>166</v>
      </c>
      <c r="M248" s="228">
        <v>101</v>
      </c>
      <c r="N248" s="232">
        <v>83</v>
      </c>
      <c r="O248" s="220">
        <v>79</v>
      </c>
      <c r="P248" s="220">
        <v>74</v>
      </c>
      <c r="Q248" s="220">
        <v>101</v>
      </c>
      <c r="R248" s="220">
        <v>100</v>
      </c>
      <c r="S248" s="220">
        <v>87</v>
      </c>
      <c r="T248" s="210" t="s">
        <v>166</v>
      </c>
      <c r="U248" s="210"/>
    </row>
    <row r="249" spans="1:22" x14ac:dyDescent="0.15">
      <c r="A249" s="231" t="s">
        <v>144</v>
      </c>
      <c r="B249" s="230" t="s">
        <v>141</v>
      </c>
      <c r="C249" s="229" t="s">
        <v>148</v>
      </c>
      <c r="D249" s="233">
        <v>3</v>
      </c>
      <c r="E249" s="233">
        <v>9</v>
      </c>
      <c r="F249" s="233">
        <v>7</v>
      </c>
      <c r="G249" s="233">
        <v>15</v>
      </c>
      <c r="H249" s="233">
        <v>20</v>
      </c>
      <c r="I249" s="233">
        <v>16</v>
      </c>
      <c r="J249" s="233">
        <v>17</v>
      </c>
      <c r="K249" s="233">
        <v>16</v>
      </c>
      <c r="L249" s="228">
        <v>103</v>
      </c>
      <c r="M249" s="228">
        <v>69</v>
      </c>
      <c r="N249" s="232">
        <v>51.5</v>
      </c>
      <c r="O249" s="220">
        <v>34</v>
      </c>
      <c r="P249" s="220">
        <v>51</v>
      </c>
      <c r="Q249" s="220">
        <v>58</v>
      </c>
      <c r="R249" s="220">
        <v>68</v>
      </c>
      <c r="S249" s="220">
        <v>69</v>
      </c>
      <c r="T249" s="210" t="s">
        <v>165</v>
      </c>
    </row>
    <row r="250" spans="1:22" x14ac:dyDescent="0.15">
      <c r="A250" s="231" t="s">
        <v>143</v>
      </c>
      <c r="B250" s="230" t="s">
        <v>141</v>
      </c>
      <c r="C250" s="229" t="s">
        <v>148</v>
      </c>
      <c r="D250" s="228">
        <v>4</v>
      </c>
      <c r="E250" s="228">
        <v>6</v>
      </c>
      <c r="F250" s="228">
        <v>5</v>
      </c>
      <c r="G250" s="228">
        <v>12</v>
      </c>
      <c r="H250" s="228">
        <v>11</v>
      </c>
      <c r="I250" s="228">
        <v>19</v>
      </c>
      <c r="J250" s="228">
        <v>5</v>
      </c>
      <c r="K250" s="228">
        <v>9</v>
      </c>
      <c r="L250" s="228">
        <v>71</v>
      </c>
      <c r="M250" s="228">
        <v>47</v>
      </c>
      <c r="N250" s="232">
        <v>35.5</v>
      </c>
      <c r="O250" s="220">
        <v>27</v>
      </c>
      <c r="P250" s="220">
        <v>34</v>
      </c>
      <c r="Q250" s="220">
        <v>47</v>
      </c>
      <c r="R250" s="220">
        <v>47</v>
      </c>
      <c r="S250" s="220">
        <v>44</v>
      </c>
    </row>
    <row r="251" spans="1:22" x14ac:dyDescent="0.15">
      <c r="A251" s="231" t="s">
        <v>142</v>
      </c>
      <c r="B251" s="230" t="s">
        <v>141</v>
      </c>
      <c r="C251" s="229" t="s">
        <v>148</v>
      </c>
      <c r="D251" s="228">
        <v>1</v>
      </c>
      <c r="E251" s="228">
        <v>2</v>
      </c>
      <c r="F251" s="228">
        <v>3</v>
      </c>
      <c r="G251" s="228">
        <v>7</v>
      </c>
      <c r="H251" s="228">
        <v>4</v>
      </c>
      <c r="I251" s="228">
        <v>7</v>
      </c>
      <c r="J251" s="228">
        <v>6</v>
      </c>
      <c r="K251" s="228">
        <v>3</v>
      </c>
      <c r="L251" s="228">
        <v>33</v>
      </c>
      <c r="M251" s="228">
        <v>24</v>
      </c>
      <c r="N251" s="232">
        <v>16.5</v>
      </c>
      <c r="O251" s="220">
        <v>13</v>
      </c>
      <c r="P251" s="220">
        <v>16</v>
      </c>
      <c r="Q251" s="220">
        <v>21</v>
      </c>
      <c r="R251" s="220">
        <v>24</v>
      </c>
      <c r="S251" s="220">
        <v>20</v>
      </c>
    </row>
    <row r="252" spans="1:22" x14ac:dyDescent="0.15">
      <c r="A252" s="231" t="s">
        <v>140</v>
      </c>
      <c r="B252" s="230" t="s">
        <v>139</v>
      </c>
      <c r="C252" s="229" t="s">
        <v>148</v>
      </c>
      <c r="D252" s="228">
        <v>7</v>
      </c>
      <c r="E252" s="228">
        <v>14</v>
      </c>
      <c r="F252" s="228">
        <v>18</v>
      </c>
      <c r="G252" s="228">
        <v>32</v>
      </c>
      <c r="H252" s="228">
        <v>32</v>
      </c>
      <c r="I252" s="228">
        <v>39</v>
      </c>
      <c r="J252" s="228">
        <v>35</v>
      </c>
      <c r="K252" s="228">
        <v>28</v>
      </c>
      <c r="L252" s="228">
        <v>205</v>
      </c>
      <c r="M252" s="228">
        <v>138</v>
      </c>
      <c r="N252" s="232">
        <v>102.5</v>
      </c>
      <c r="O252" s="220">
        <v>71</v>
      </c>
      <c r="P252" s="220">
        <v>96</v>
      </c>
      <c r="Q252" s="220">
        <v>121</v>
      </c>
      <c r="R252" s="220">
        <v>138</v>
      </c>
      <c r="S252" s="220">
        <v>134</v>
      </c>
    </row>
    <row r="253" spans="1:22" x14ac:dyDescent="0.15">
      <c r="A253" s="231" t="s">
        <v>138</v>
      </c>
      <c r="B253" s="230" t="s">
        <v>137</v>
      </c>
      <c r="C253" s="229" t="s">
        <v>148</v>
      </c>
      <c r="D253" s="233">
        <v>0</v>
      </c>
      <c r="E253" s="233">
        <v>1</v>
      </c>
      <c r="F253" s="233">
        <v>1</v>
      </c>
      <c r="G253" s="233">
        <v>2</v>
      </c>
      <c r="H253" s="233">
        <v>3</v>
      </c>
      <c r="I253" s="233">
        <v>2</v>
      </c>
      <c r="J253" s="233">
        <v>8</v>
      </c>
      <c r="K253" s="233">
        <v>4</v>
      </c>
      <c r="L253" s="228">
        <v>21</v>
      </c>
      <c r="M253" s="228">
        <v>17</v>
      </c>
      <c r="N253" s="232">
        <v>10.5</v>
      </c>
      <c r="O253" s="220">
        <v>4</v>
      </c>
      <c r="P253" s="220">
        <v>7</v>
      </c>
      <c r="Q253" s="220">
        <v>8</v>
      </c>
      <c r="R253" s="220">
        <v>15</v>
      </c>
      <c r="S253" s="220">
        <v>17</v>
      </c>
      <c r="T253" s="210" t="s">
        <v>136</v>
      </c>
      <c r="U253" s="210"/>
      <c r="V253" s="210"/>
    </row>
    <row r="254" spans="1:22" x14ac:dyDescent="0.15">
      <c r="A254" s="231" t="s">
        <v>135</v>
      </c>
      <c r="B254" s="230" t="s">
        <v>132</v>
      </c>
      <c r="C254" s="229" t="s">
        <v>148</v>
      </c>
      <c r="D254" s="228">
        <v>6</v>
      </c>
      <c r="E254" s="228">
        <v>14</v>
      </c>
      <c r="F254" s="228">
        <v>11</v>
      </c>
      <c r="G254" s="228">
        <v>21</v>
      </c>
      <c r="H254" s="228">
        <v>17</v>
      </c>
      <c r="I254" s="228">
        <v>12</v>
      </c>
      <c r="J254" s="228">
        <v>11</v>
      </c>
      <c r="K254" s="228">
        <v>7</v>
      </c>
      <c r="L254" s="228">
        <v>99</v>
      </c>
      <c r="M254" s="228">
        <v>63</v>
      </c>
      <c r="N254" s="232">
        <v>49.5</v>
      </c>
      <c r="O254" s="220">
        <v>52</v>
      </c>
      <c r="P254" s="220">
        <v>63</v>
      </c>
      <c r="Q254" s="220">
        <v>61</v>
      </c>
      <c r="R254" s="220">
        <v>61</v>
      </c>
      <c r="S254" s="220">
        <v>47</v>
      </c>
    </row>
    <row r="255" spans="1:22" x14ac:dyDescent="0.15">
      <c r="A255" s="231" t="s">
        <v>133</v>
      </c>
      <c r="B255" s="230" t="s">
        <v>132</v>
      </c>
      <c r="C255" s="229" t="s">
        <v>148</v>
      </c>
      <c r="D255" s="228">
        <v>4</v>
      </c>
      <c r="E255" s="228">
        <v>2</v>
      </c>
      <c r="F255" s="228">
        <v>2</v>
      </c>
      <c r="G255" s="228">
        <v>3</v>
      </c>
      <c r="H255" s="228">
        <v>5</v>
      </c>
      <c r="I255" s="228">
        <v>10</v>
      </c>
      <c r="J255" s="228">
        <v>7</v>
      </c>
      <c r="K255" s="228">
        <v>4</v>
      </c>
      <c r="L255" s="228">
        <v>37</v>
      </c>
      <c r="M255" s="228">
        <v>26</v>
      </c>
      <c r="N255" s="232">
        <v>18.5</v>
      </c>
      <c r="O255" s="220">
        <v>11</v>
      </c>
      <c r="P255" s="220">
        <v>12</v>
      </c>
      <c r="Q255" s="220">
        <v>20</v>
      </c>
      <c r="R255" s="220">
        <v>25</v>
      </c>
      <c r="S255" s="220">
        <v>26</v>
      </c>
    </row>
    <row r="256" spans="1:22" x14ac:dyDescent="0.15">
      <c r="A256" s="231" t="s">
        <v>131</v>
      </c>
      <c r="B256" s="230" t="s">
        <v>128</v>
      </c>
      <c r="C256" s="229" t="s">
        <v>148</v>
      </c>
      <c r="D256" s="228">
        <v>3</v>
      </c>
      <c r="E256" s="228"/>
      <c r="F256" s="228">
        <v>1</v>
      </c>
      <c r="G256" s="228">
        <v>6</v>
      </c>
      <c r="H256" s="228">
        <v>1</v>
      </c>
      <c r="I256" s="228">
        <v>2</v>
      </c>
      <c r="J256" s="228">
        <v>1</v>
      </c>
      <c r="K256" s="228">
        <v>1</v>
      </c>
      <c r="L256" s="228">
        <v>15</v>
      </c>
      <c r="M256" s="228">
        <v>10</v>
      </c>
      <c r="N256" s="232">
        <v>7.5</v>
      </c>
      <c r="O256" s="220">
        <v>10</v>
      </c>
      <c r="P256" s="220">
        <v>8</v>
      </c>
      <c r="Q256" s="220">
        <v>10</v>
      </c>
      <c r="R256" s="220">
        <v>10</v>
      </c>
      <c r="S256" s="220">
        <v>5</v>
      </c>
    </row>
    <row r="257" spans="1:31" x14ac:dyDescent="0.15">
      <c r="A257" s="231" t="s">
        <v>130</v>
      </c>
      <c r="B257" s="230" t="s">
        <v>128</v>
      </c>
      <c r="C257" s="229" t="s">
        <v>148</v>
      </c>
      <c r="D257" s="228"/>
      <c r="E257" s="228"/>
      <c r="F257" s="228"/>
      <c r="G257" s="228">
        <v>1</v>
      </c>
      <c r="H257" s="228">
        <v>1</v>
      </c>
      <c r="I257" s="228">
        <v>1</v>
      </c>
      <c r="J257" s="228"/>
      <c r="K257" s="228"/>
      <c r="L257" s="228">
        <v>3</v>
      </c>
      <c r="M257" s="228">
        <v>3</v>
      </c>
      <c r="N257" s="232">
        <v>1.5</v>
      </c>
      <c r="O257" s="220">
        <v>1</v>
      </c>
      <c r="P257" s="220">
        <v>2</v>
      </c>
      <c r="Q257" s="220">
        <v>3</v>
      </c>
      <c r="R257" s="220">
        <v>3</v>
      </c>
      <c r="S257" s="220">
        <v>2</v>
      </c>
    </row>
    <row r="258" spans="1:31" x14ac:dyDescent="0.15">
      <c r="A258" s="231" t="s">
        <v>129</v>
      </c>
      <c r="B258" s="230" t="s">
        <v>128</v>
      </c>
      <c r="C258" s="229" t="s">
        <v>148</v>
      </c>
      <c r="D258" s="228">
        <v>1</v>
      </c>
      <c r="E258" s="228">
        <v>15</v>
      </c>
      <c r="F258" s="228">
        <v>7</v>
      </c>
      <c r="G258" s="228">
        <v>7</v>
      </c>
      <c r="H258" s="228">
        <v>18</v>
      </c>
      <c r="I258" s="228">
        <v>8</v>
      </c>
      <c r="J258" s="228">
        <v>6</v>
      </c>
      <c r="K258" s="228">
        <v>10</v>
      </c>
      <c r="L258" s="228">
        <v>7</v>
      </c>
      <c r="M258" s="228">
        <v>47</v>
      </c>
      <c r="N258" s="232">
        <v>36</v>
      </c>
      <c r="O258" s="220">
        <v>30</v>
      </c>
      <c r="P258" s="220">
        <v>47</v>
      </c>
      <c r="Q258" s="220">
        <v>40</v>
      </c>
      <c r="R258" s="220">
        <v>39</v>
      </c>
      <c r="S258" s="220">
        <v>42</v>
      </c>
    </row>
    <row r="259" spans="1:31" x14ac:dyDescent="0.15">
      <c r="A259" s="231" t="s">
        <v>127</v>
      </c>
      <c r="B259" s="230" t="s">
        <v>122</v>
      </c>
      <c r="C259" s="229" t="s">
        <v>148</v>
      </c>
      <c r="D259" s="228">
        <v>3</v>
      </c>
      <c r="E259" s="228">
        <v>4</v>
      </c>
      <c r="F259" s="228">
        <v>9</v>
      </c>
      <c r="G259" s="228">
        <v>6</v>
      </c>
      <c r="H259" s="228">
        <v>6</v>
      </c>
      <c r="I259" s="228">
        <v>19</v>
      </c>
      <c r="J259" s="228">
        <v>18</v>
      </c>
      <c r="K259" s="228">
        <v>11</v>
      </c>
      <c r="L259" s="228">
        <v>76</v>
      </c>
      <c r="M259" s="228">
        <v>54</v>
      </c>
      <c r="N259" s="232">
        <v>38</v>
      </c>
      <c r="O259" s="220">
        <v>22</v>
      </c>
      <c r="P259" s="220">
        <v>25</v>
      </c>
      <c r="Q259" s="220">
        <v>40</v>
      </c>
      <c r="R259" s="220">
        <v>49</v>
      </c>
      <c r="S259" s="220">
        <v>54</v>
      </c>
      <c r="T259" s="210" t="s">
        <v>164</v>
      </c>
      <c r="U259" s="210"/>
      <c r="V259" s="210"/>
      <c r="W259" s="210"/>
      <c r="X259" s="210"/>
    </row>
    <row r="260" spans="1:31" x14ac:dyDescent="0.15">
      <c r="A260" s="231" t="s">
        <v>126</v>
      </c>
      <c r="B260" s="230" t="s">
        <v>122</v>
      </c>
      <c r="C260" s="229" t="s">
        <v>148</v>
      </c>
      <c r="D260" s="228"/>
      <c r="E260" s="228"/>
      <c r="F260" s="228"/>
      <c r="G260" s="228"/>
      <c r="H260" s="228"/>
      <c r="I260" s="228">
        <v>1</v>
      </c>
      <c r="J260" s="228">
        <v>2</v>
      </c>
      <c r="K260" s="228"/>
      <c r="L260" s="228">
        <v>3</v>
      </c>
      <c r="M260" s="228">
        <v>3</v>
      </c>
      <c r="N260" s="232">
        <v>1.5</v>
      </c>
      <c r="O260" s="220">
        <v>0</v>
      </c>
      <c r="P260" s="220">
        <v>0</v>
      </c>
      <c r="Q260" s="220">
        <v>1</v>
      </c>
      <c r="R260" s="220">
        <v>3</v>
      </c>
      <c r="S260" s="220">
        <v>3</v>
      </c>
    </row>
    <row r="261" spans="1:31" x14ac:dyDescent="0.15">
      <c r="A261" s="231" t="s">
        <v>125</v>
      </c>
      <c r="B261" s="230" t="s">
        <v>122</v>
      </c>
      <c r="C261" s="229" t="s">
        <v>148</v>
      </c>
      <c r="D261" s="228"/>
      <c r="E261" s="228"/>
      <c r="F261" s="228"/>
      <c r="G261" s="228"/>
      <c r="H261" s="228"/>
      <c r="I261" s="228">
        <v>1</v>
      </c>
      <c r="J261" s="228"/>
      <c r="K261" s="228"/>
      <c r="L261" s="228">
        <v>1</v>
      </c>
      <c r="M261" s="228">
        <v>1</v>
      </c>
      <c r="N261" s="232">
        <v>0.5</v>
      </c>
      <c r="O261" s="220">
        <v>0</v>
      </c>
      <c r="P261" s="220">
        <v>0</v>
      </c>
      <c r="Q261" s="220">
        <v>1</v>
      </c>
      <c r="R261" s="220">
        <v>1</v>
      </c>
      <c r="S261" s="220">
        <v>1</v>
      </c>
    </row>
    <row r="262" spans="1:31" x14ac:dyDescent="0.15">
      <c r="A262" s="231" t="s">
        <v>124</v>
      </c>
      <c r="B262" s="230" t="s">
        <v>122</v>
      </c>
      <c r="C262" s="229" t="s">
        <v>148</v>
      </c>
      <c r="D262" s="228">
        <v>1</v>
      </c>
      <c r="E262" s="228">
        <v>1</v>
      </c>
      <c r="F262" s="228">
        <v>3</v>
      </c>
      <c r="G262" s="228">
        <v>2</v>
      </c>
      <c r="H262" s="228">
        <v>6</v>
      </c>
      <c r="I262" s="228">
        <v>7</v>
      </c>
      <c r="J262" s="228">
        <v>9</v>
      </c>
      <c r="K262" s="228">
        <v>2</v>
      </c>
      <c r="L262" s="228">
        <v>31</v>
      </c>
      <c r="M262" s="228">
        <v>24</v>
      </c>
      <c r="N262" s="232">
        <v>15.5</v>
      </c>
      <c r="O262" s="220">
        <v>7</v>
      </c>
      <c r="P262" s="220">
        <v>12</v>
      </c>
      <c r="Q262" s="220">
        <v>18</v>
      </c>
      <c r="R262" s="220">
        <v>24</v>
      </c>
      <c r="S262" s="220">
        <v>24</v>
      </c>
    </row>
    <row r="263" spans="1:31" x14ac:dyDescent="0.15">
      <c r="A263" s="231" t="s">
        <v>123</v>
      </c>
      <c r="B263" s="230" t="s">
        <v>122</v>
      </c>
      <c r="C263" s="229" t="s">
        <v>148</v>
      </c>
      <c r="D263" s="228"/>
      <c r="E263" s="228">
        <v>2</v>
      </c>
      <c r="F263" s="228">
        <v>1</v>
      </c>
      <c r="G263" s="228">
        <v>2</v>
      </c>
      <c r="H263" s="228">
        <v>1</v>
      </c>
      <c r="I263" s="228">
        <v>2</v>
      </c>
      <c r="J263" s="228">
        <v>2</v>
      </c>
      <c r="K263" s="228">
        <v>4</v>
      </c>
      <c r="L263" s="228">
        <v>14</v>
      </c>
      <c r="M263" s="228">
        <v>9</v>
      </c>
      <c r="N263" s="232">
        <v>7</v>
      </c>
      <c r="O263" s="220">
        <v>5</v>
      </c>
      <c r="P263" s="220">
        <v>6</v>
      </c>
      <c r="Q263" s="220">
        <v>6</v>
      </c>
      <c r="R263" s="220">
        <v>7</v>
      </c>
      <c r="S263" s="220">
        <v>9</v>
      </c>
    </row>
    <row r="264" spans="1:31" x14ac:dyDescent="0.15">
      <c r="A264" s="231" t="s">
        <v>121</v>
      </c>
      <c r="B264" s="230" t="s">
        <v>120</v>
      </c>
      <c r="C264" s="229" t="s">
        <v>148</v>
      </c>
      <c r="D264" s="228">
        <v>2</v>
      </c>
      <c r="E264" s="228">
        <v>2</v>
      </c>
      <c r="F264" s="228">
        <v>2</v>
      </c>
      <c r="G264" s="228">
        <v>3</v>
      </c>
      <c r="H264" s="228"/>
      <c r="I264" s="228">
        <v>3</v>
      </c>
      <c r="J264" s="228">
        <v>6</v>
      </c>
      <c r="K264" s="228">
        <v>2</v>
      </c>
      <c r="L264" s="228">
        <v>20</v>
      </c>
      <c r="M264" s="228">
        <v>12</v>
      </c>
      <c r="N264" s="232">
        <v>10</v>
      </c>
      <c r="O264" s="220">
        <v>9</v>
      </c>
      <c r="P264" s="220">
        <v>7</v>
      </c>
      <c r="Q264" s="220">
        <v>8</v>
      </c>
      <c r="R264" s="220">
        <v>12</v>
      </c>
      <c r="S264" s="220">
        <v>11</v>
      </c>
    </row>
    <row r="265" spans="1:31" x14ac:dyDescent="0.15">
      <c r="A265" s="231" t="s">
        <v>119</v>
      </c>
      <c r="B265" s="230" t="s">
        <v>113</v>
      </c>
      <c r="C265" s="229" t="s">
        <v>148</v>
      </c>
      <c r="D265" s="228"/>
      <c r="E265" s="228">
        <v>1</v>
      </c>
      <c r="F265" s="228"/>
      <c r="G265" s="228"/>
      <c r="H265" s="228"/>
      <c r="I265" s="228">
        <v>1</v>
      </c>
      <c r="J265" s="228">
        <v>1</v>
      </c>
      <c r="K265" s="228">
        <v>2</v>
      </c>
      <c r="L265" s="228">
        <v>5</v>
      </c>
      <c r="M265" s="228">
        <v>4</v>
      </c>
      <c r="N265" s="232">
        <v>2.5</v>
      </c>
      <c r="O265" s="220">
        <v>1</v>
      </c>
      <c r="P265" s="220">
        <v>1</v>
      </c>
      <c r="Q265" s="220">
        <v>1</v>
      </c>
      <c r="R265" s="220">
        <v>2</v>
      </c>
      <c r="S265" s="220">
        <v>4</v>
      </c>
    </row>
    <row r="266" spans="1:31" x14ac:dyDescent="0.15">
      <c r="A266" s="231" t="s">
        <v>118</v>
      </c>
      <c r="B266" s="230" t="s">
        <v>117</v>
      </c>
      <c r="C266" s="229" t="s">
        <v>148</v>
      </c>
      <c r="D266" s="228"/>
      <c r="E266" s="228">
        <v>3</v>
      </c>
      <c r="F266" s="228"/>
      <c r="G266" s="228">
        <v>7</v>
      </c>
      <c r="H266" s="228">
        <v>4</v>
      </c>
      <c r="I266" s="228">
        <v>6</v>
      </c>
      <c r="J266" s="228">
        <v>4</v>
      </c>
      <c r="K266" s="228">
        <v>2</v>
      </c>
      <c r="L266" s="228">
        <v>26</v>
      </c>
      <c r="M266" s="228">
        <v>21</v>
      </c>
      <c r="N266" s="232">
        <v>13</v>
      </c>
      <c r="O266" s="220">
        <v>10</v>
      </c>
      <c r="P266" s="220">
        <v>14</v>
      </c>
      <c r="Q266" s="220">
        <v>17</v>
      </c>
      <c r="R266" s="220">
        <v>21</v>
      </c>
      <c r="S266" s="220">
        <v>16</v>
      </c>
    </row>
    <row r="267" spans="1:31" x14ac:dyDescent="0.15">
      <c r="A267" s="231" t="s">
        <v>116</v>
      </c>
      <c r="B267" s="230" t="s">
        <v>113</v>
      </c>
      <c r="C267" s="229" t="s">
        <v>148</v>
      </c>
      <c r="D267" s="228"/>
      <c r="E267" s="228"/>
      <c r="F267" s="228"/>
      <c r="G267" s="228">
        <v>2</v>
      </c>
      <c r="H267" s="228">
        <v>2</v>
      </c>
      <c r="I267" s="228">
        <v>3</v>
      </c>
      <c r="J267" s="228"/>
      <c r="K267" s="228"/>
      <c r="L267" s="228">
        <v>7</v>
      </c>
      <c r="M267" s="228">
        <v>7</v>
      </c>
      <c r="N267" s="232">
        <v>3.5</v>
      </c>
      <c r="O267" s="220">
        <v>2</v>
      </c>
      <c r="P267" s="220">
        <v>4</v>
      </c>
      <c r="Q267" s="220">
        <v>7</v>
      </c>
      <c r="R267" s="220">
        <v>7</v>
      </c>
      <c r="S267" s="220">
        <v>5</v>
      </c>
    </row>
    <row r="268" spans="1:31" x14ac:dyDescent="0.15">
      <c r="A268" s="231" t="s">
        <v>115</v>
      </c>
      <c r="B268" s="230" t="s">
        <v>113</v>
      </c>
      <c r="C268" s="229" t="s">
        <v>148</v>
      </c>
      <c r="D268" s="228"/>
      <c r="E268" s="228"/>
      <c r="F268" s="228">
        <v>2</v>
      </c>
      <c r="G268" s="228">
        <v>2</v>
      </c>
      <c r="H268" s="228">
        <v>5</v>
      </c>
      <c r="I268" s="228">
        <v>2</v>
      </c>
      <c r="J268" s="228">
        <v>3</v>
      </c>
      <c r="K268" s="228">
        <v>3</v>
      </c>
      <c r="L268" s="228">
        <v>17</v>
      </c>
      <c r="M268" s="228">
        <v>13</v>
      </c>
      <c r="N268" s="232">
        <v>8.5</v>
      </c>
      <c r="O268" s="220">
        <v>4</v>
      </c>
      <c r="P268" s="220">
        <v>9</v>
      </c>
      <c r="Q268" s="220">
        <v>11</v>
      </c>
      <c r="R268" s="220">
        <v>12</v>
      </c>
      <c r="S268" s="220">
        <v>13</v>
      </c>
    </row>
    <row r="269" spans="1:31" x14ac:dyDescent="0.15">
      <c r="A269" s="231" t="s">
        <v>114</v>
      </c>
      <c r="B269" s="230" t="s">
        <v>113</v>
      </c>
      <c r="C269" s="229" t="s">
        <v>148</v>
      </c>
      <c r="D269" s="228">
        <v>5</v>
      </c>
      <c r="E269" s="228">
        <v>8</v>
      </c>
      <c r="F269" s="228">
        <v>12</v>
      </c>
      <c r="G269" s="228">
        <v>21</v>
      </c>
      <c r="H269" s="228">
        <v>16</v>
      </c>
      <c r="I269" s="228">
        <v>26</v>
      </c>
      <c r="J269" s="228">
        <v>17</v>
      </c>
      <c r="K269" s="228">
        <v>7</v>
      </c>
      <c r="L269" s="228">
        <v>112</v>
      </c>
      <c r="M269" s="228">
        <v>80</v>
      </c>
      <c r="N269" s="232">
        <v>56</v>
      </c>
      <c r="O269" s="220">
        <v>46</v>
      </c>
      <c r="P269" s="220">
        <v>57</v>
      </c>
      <c r="Q269" s="220">
        <v>75</v>
      </c>
      <c r="R269" s="220">
        <v>80</v>
      </c>
      <c r="S269" s="220">
        <v>66</v>
      </c>
    </row>
    <row r="270" spans="1:31" x14ac:dyDescent="0.15">
      <c r="A270" s="231" t="s">
        <v>112</v>
      </c>
      <c r="B270" s="230" t="s">
        <v>106</v>
      </c>
      <c r="C270" s="229" t="s">
        <v>148</v>
      </c>
      <c r="D270" s="228"/>
      <c r="E270" s="228">
        <v>4</v>
      </c>
      <c r="F270" s="228">
        <v>2</v>
      </c>
      <c r="G270" s="228">
        <v>2</v>
      </c>
      <c r="H270" s="228">
        <v>6</v>
      </c>
      <c r="I270" s="228">
        <v>3</v>
      </c>
      <c r="J270" s="228">
        <v>7</v>
      </c>
      <c r="K270" s="228">
        <v>4</v>
      </c>
      <c r="L270" s="228">
        <v>28</v>
      </c>
      <c r="M270" s="228">
        <v>20</v>
      </c>
      <c r="N270" s="232">
        <v>14</v>
      </c>
      <c r="O270" s="220">
        <v>8</v>
      </c>
      <c r="P270" s="220">
        <v>14</v>
      </c>
      <c r="Q270" s="220">
        <v>13</v>
      </c>
      <c r="R270" s="220">
        <v>18</v>
      </c>
      <c r="S270" s="220">
        <v>20</v>
      </c>
    </row>
    <row r="271" spans="1:31" x14ac:dyDescent="0.15">
      <c r="A271" s="231" t="s">
        <v>111</v>
      </c>
      <c r="B271" s="230" t="s">
        <v>110</v>
      </c>
      <c r="C271" s="229" t="s">
        <v>148</v>
      </c>
      <c r="D271" s="228">
        <v>2</v>
      </c>
      <c r="E271" s="228"/>
      <c r="F271" s="228">
        <v>1</v>
      </c>
      <c r="G271" s="228">
        <v>1</v>
      </c>
      <c r="H271" s="228">
        <v>2</v>
      </c>
      <c r="I271" s="228">
        <v>2</v>
      </c>
      <c r="J271" s="228">
        <v>3</v>
      </c>
      <c r="K271" s="228">
        <v>2</v>
      </c>
      <c r="L271" s="228">
        <v>13</v>
      </c>
      <c r="M271" s="228">
        <v>9</v>
      </c>
      <c r="N271" s="232">
        <v>6.5</v>
      </c>
      <c r="O271" s="220">
        <v>4</v>
      </c>
      <c r="P271" s="220">
        <v>4</v>
      </c>
      <c r="Q271" s="220">
        <v>6</v>
      </c>
      <c r="R271" s="220">
        <v>8</v>
      </c>
      <c r="S271" s="220">
        <v>9</v>
      </c>
      <c r="T271" s="210" t="s">
        <v>163</v>
      </c>
      <c r="U271" s="210"/>
      <c r="V271" s="210"/>
      <c r="W271" s="210"/>
      <c r="X271" s="210"/>
      <c r="Y271" s="210"/>
      <c r="Z271" s="210"/>
      <c r="AA271" s="210"/>
      <c r="AB271" s="210"/>
      <c r="AC271" s="210"/>
      <c r="AD271" s="210"/>
      <c r="AE271" s="210"/>
    </row>
    <row r="272" spans="1:31" x14ac:dyDescent="0.15">
      <c r="A272" s="231" t="s">
        <v>109</v>
      </c>
      <c r="B272" s="230" t="s">
        <v>108</v>
      </c>
      <c r="C272" s="229" t="s">
        <v>148</v>
      </c>
      <c r="D272" s="228">
        <v>5</v>
      </c>
      <c r="E272" s="228">
        <v>4</v>
      </c>
      <c r="F272" s="228">
        <v>4</v>
      </c>
      <c r="G272" s="228">
        <v>11</v>
      </c>
      <c r="H272" s="228">
        <v>7</v>
      </c>
      <c r="I272" s="228">
        <v>11</v>
      </c>
      <c r="J272" s="228">
        <v>12</v>
      </c>
      <c r="K272" s="228">
        <v>8</v>
      </c>
      <c r="L272" s="228">
        <v>62</v>
      </c>
      <c r="M272" s="228">
        <v>41</v>
      </c>
      <c r="N272" s="232">
        <v>31</v>
      </c>
      <c r="O272" s="220">
        <v>24</v>
      </c>
      <c r="P272" s="220">
        <v>26</v>
      </c>
      <c r="Q272" s="220">
        <v>33</v>
      </c>
      <c r="R272" s="220">
        <v>41</v>
      </c>
      <c r="S272" s="220">
        <v>38</v>
      </c>
    </row>
    <row r="273" spans="1:24" x14ac:dyDescent="0.15">
      <c r="A273" s="231" t="s">
        <v>107</v>
      </c>
      <c r="B273" s="230" t="s">
        <v>106</v>
      </c>
      <c r="C273" s="229" t="s">
        <v>148</v>
      </c>
      <c r="D273" s="228"/>
      <c r="E273" s="228"/>
      <c r="F273" s="228"/>
      <c r="G273" s="228"/>
      <c r="H273" s="228"/>
      <c r="I273" s="228">
        <v>1</v>
      </c>
      <c r="J273" s="228">
        <v>1</v>
      </c>
      <c r="K273" s="228"/>
      <c r="L273" s="228">
        <v>2</v>
      </c>
      <c r="M273" s="228">
        <v>2</v>
      </c>
      <c r="N273" s="232">
        <v>1</v>
      </c>
      <c r="O273" s="220">
        <v>0</v>
      </c>
      <c r="P273" s="220">
        <v>0</v>
      </c>
      <c r="Q273" s="220">
        <v>1</v>
      </c>
      <c r="R273" s="220">
        <v>2</v>
      </c>
      <c r="S273" s="220">
        <v>2</v>
      </c>
    </row>
    <row r="274" spans="1:24" x14ac:dyDescent="0.15">
      <c r="A274" s="231" t="s">
        <v>19</v>
      </c>
      <c r="B274" s="230" t="s">
        <v>105</v>
      </c>
      <c r="C274" s="229" t="s">
        <v>148</v>
      </c>
      <c r="D274" s="228">
        <v>18</v>
      </c>
      <c r="E274" s="228">
        <v>32</v>
      </c>
      <c r="F274" s="228">
        <v>71</v>
      </c>
      <c r="G274" s="228">
        <v>61</v>
      </c>
      <c r="H274" s="228">
        <v>73</v>
      </c>
      <c r="I274" s="228">
        <v>62</v>
      </c>
      <c r="J274" s="228">
        <v>55</v>
      </c>
      <c r="K274" s="228">
        <v>34</v>
      </c>
      <c r="L274" s="227">
        <v>406</v>
      </c>
      <c r="M274" s="227">
        <v>267</v>
      </c>
      <c r="N274" s="226">
        <v>203</v>
      </c>
      <c r="O274" s="220">
        <v>182</v>
      </c>
      <c r="P274" s="220">
        <v>237</v>
      </c>
      <c r="Q274" s="220">
        <v>267</v>
      </c>
      <c r="R274" s="220">
        <v>251</v>
      </c>
      <c r="S274" s="220">
        <v>224</v>
      </c>
    </row>
    <row r="275" spans="1:24" x14ac:dyDescent="0.15">
      <c r="A275" s="231" t="s">
        <v>104</v>
      </c>
      <c r="B275" s="230" t="s">
        <v>103</v>
      </c>
      <c r="C275" s="229" t="s">
        <v>148</v>
      </c>
      <c r="D275" s="228"/>
      <c r="E275" s="228">
        <v>1</v>
      </c>
      <c r="F275" s="228">
        <v>1</v>
      </c>
      <c r="G275" s="228">
        <v>1</v>
      </c>
      <c r="H275" s="228">
        <v>2</v>
      </c>
      <c r="I275" s="228">
        <v>3</v>
      </c>
      <c r="J275" s="228">
        <v>1</v>
      </c>
      <c r="K275" s="228"/>
      <c r="L275" s="227">
        <v>9</v>
      </c>
      <c r="M275" s="227">
        <v>7</v>
      </c>
      <c r="N275" s="226">
        <v>4.5</v>
      </c>
      <c r="O275" s="220">
        <v>3</v>
      </c>
      <c r="P275" s="220">
        <v>5</v>
      </c>
      <c r="Q275" s="220">
        <v>7</v>
      </c>
      <c r="R275" s="220">
        <v>7</v>
      </c>
      <c r="S275" s="220">
        <v>6</v>
      </c>
    </row>
    <row r="276" spans="1:24" ht="22.5" customHeight="1" thickBot="1" x14ac:dyDescent="0.2">
      <c r="A276" s="238" t="s">
        <v>91</v>
      </c>
      <c r="B276" s="237" t="s">
        <v>147</v>
      </c>
      <c r="C276" s="236"/>
      <c r="D276" s="222">
        <v>84</v>
      </c>
      <c r="E276" s="222">
        <v>134</v>
      </c>
      <c r="F276" s="222">
        <v>183</v>
      </c>
      <c r="G276" s="222">
        <v>258</v>
      </c>
      <c r="H276" s="222">
        <v>256</v>
      </c>
      <c r="I276" s="222">
        <v>305</v>
      </c>
      <c r="J276" s="222">
        <v>256</v>
      </c>
      <c r="K276" s="222">
        <v>181</v>
      </c>
      <c r="L276" s="235">
        <v>1657</v>
      </c>
      <c r="M276" s="235">
        <v>1075</v>
      </c>
      <c r="N276" s="234">
        <v>828.5</v>
      </c>
      <c r="O276" s="220">
        <v>659</v>
      </c>
      <c r="P276" s="220">
        <v>831</v>
      </c>
      <c r="Q276" s="220">
        <v>1002</v>
      </c>
      <c r="R276" s="220">
        <v>1075</v>
      </c>
      <c r="S276" s="220">
        <v>998</v>
      </c>
    </row>
    <row r="277" spans="1:24" x14ac:dyDescent="0.15">
      <c r="A277" s="231" t="s">
        <v>146</v>
      </c>
      <c r="B277" s="230" t="s">
        <v>145</v>
      </c>
      <c r="C277" s="229" t="s">
        <v>102</v>
      </c>
      <c r="D277" s="228">
        <v>7</v>
      </c>
      <c r="E277" s="228">
        <v>2</v>
      </c>
      <c r="F277" s="228">
        <v>5</v>
      </c>
      <c r="G277" s="228">
        <v>8</v>
      </c>
      <c r="H277" s="228">
        <v>3</v>
      </c>
      <c r="I277" s="228">
        <v>3</v>
      </c>
      <c r="J277" s="228">
        <v>2</v>
      </c>
      <c r="K277" s="228">
        <v>3</v>
      </c>
      <c r="L277" s="228">
        <v>33</v>
      </c>
      <c r="M277" s="228">
        <v>22</v>
      </c>
      <c r="N277" s="232">
        <v>16.5</v>
      </c>
      <c r="O277" s="220">
        <v>22</v>
      </c>
      <c r="P277" s="220">
        <v>18</v>
      </c>
      <c r="Q277" s="220">
        <v>19</v>
      </c>
      <c r="R277" s="220">
        <v>16</v>
      </c>
      <c r="S277" s="220">
        <v>11</v>
      </c>
      <c r="T277" s="210" t="s">
        <v>166</v>
      </c>
      <c r="U277" s="210"/>
    </row>
    <row r="278" spans="1:24" x14ac:dyDescent="0.15">
      <c r="A278" s="231" t="s">
        <v>144</v>
      </c>
      <c r="B278" s="230" t="s">
        <v>141</v>
      </c>
      <c r="C278" s="229" t="s">
        <v>102</v>
      </c>
      <c r="D278" s="233">
        <v>0</v>
      </c>
      <c r="E278" s="233">
        <v>1</v>
      </c>
      <c r="F278" s="233">
        <v>1</v>
      </c>
      <c r="G278" s="233">
        <v>1</v>
      </c>
      <c r="H278" s="233">
        <v>1</v>
      </c>
      <c r="I278" s="233">
        <v>1</v>
      </c>
      <c r="J278" s="233">
        <v>1</v>
      </c>
      <c r="K278" s="233">
        <v>0</v>
      </c>
      <c r="L278" s="228">
        <v>6</v>
      </c>
      <c r="M278" s="228">
        <v>4</v>
      </c>
      <c r="N278" s="232">
        <v>3</v>
      </c>
      <c r="O278" s="220">
        <v>3</v>
      </c>
      <c r="P278" s="220">
        <v>4</v>
      </c>
      <c r="Q278" s="220">
        <v>4</v>
      </c>
      <c r="R278" s="220">
        <v>4</v>
      </c>
      <c r="S278" s="220">
        <v>3</v>
      </c>
      <c r="T278" s="210" t="s">
        <v>165</v>
      </c>
    </row>
    <row r="279" spans="1:24" x14ac:dyDescent="0.15">
      <c r="A279" s="231" t="s">
        <v>143</v>
      </c>
      <c r="B279" s="230" t="s">
        <v>141</v>
      </c>
      <c r="C279" s="229" t="s">
        <v>102</v>
      </c>
      <c r="D279" s="228"/>
      <c r="E279" s="228">
        <v>2</v>
      </c>
      <c r="F279" s="228">
        <v>1</v>
      </c>
      <c r="G279" s="228">
        <v>2</v>
      </c>
      <c r="H279" s="228">
        <v>1</v>
      </c>
      <c r="I279" s="228"/>
      <c r="J279" s="228">
        <v>1</v>
      </c>
      <c r="K279" s="228">
        <v>1</v>
      </c>
      <c r="L279" s="228">
        <v>8</v>
      </c>
      <c r="M279" s="228">
        <v>6</v>
      </c>
      <c r="N279" s="232">
        <v>4</v>
      </c>
      <c r="O279" s="220">
        <v>5</v>
      </c>
      <c r="P279" s="220">
        <v>6</v>
      </c>
      <c r="Q279" s="220">
        <v>4</v>
      </c>
      <c r="R279" s="220">
        <v>4</v>
      </c>
      <c r="S279" s="220">
        <v>3</v>
      </c>
    </row>
    <row r="280" spans="1:24" x14ac:dyDescent="0.15">
      <c r="A280" s="231" t="s">
        <v>142</v>
      </c>
      <c r="B280" s="230" t="s">
        <v>141</v>
      </c>
      <c r="C280" s="229" t="s">
        <v>102</v>
      </c>
      <c r="D280" s="228">
        <v>1</v>
      </c>
      <c r="E280" s="228">
        <v>2</v>
      </c>
      <c r="F280" s="228"/>
      <c r="G280" s="228"/>
      <c r="H280" s="228">
        <v>1</v>
      </c>
      <c r="I280" s="228">
        <v>1</v>
      </c>
      <c r="J280" s="228">
        <v>1</v>
      </c>
      <c r="K280" s="228"/>
      <c r="L280" s="228">
        <v>6</v>
      </c>
      <c r="M280" s="228">
        <v>3</v>
      </c>
      <c r="N280" s="232">
        <v>3</v>
      </c>
      <c r="O280" s="220">
        <v>3</v>
      </c>
      <c r="P280" s="220">
        <v>3</v>
      </c>
      <c r="Q280" s="220">
        <v>2</v>
      </c>
      <c r="R280" s="220">
        <v>3</v>
      </c>
      <c r="S280" s="220">
        <v>3</v>
      </c>
    </row>
    <row r="281" spans="1:24" x14ac:dyDescent="0.15">
      <c r="A281" s="231" t="s">
        <v>140</v>
      </c>
      <c r="B281" s="230" t="s">
        <v>139</v>
      </c>
      <c r="C281" s="229" t="s">
        <v>102</v>
      </c>
      <c r="D281" s="228">
        <v>5</v>
      </c>
      <c r="E281" s="228">
        <v>8</v>
      </c>
      <c r="F281" s="228">
        <v>7</v>
      </c>
      <c r="G281" s="228">
        <v>13</v>
      </c>
      <c r="H281" s="228">
        <v>4</v>
      </c>
      <c r="I281" s="228">
        <v>7</v>
      </c>
      <c r="J281" s="228">
        <v>4</v>
      </c>
      <c r="K281" s="228">
        <v>4</v>
      </c>
      <c r="L281" s="228">
        <v>52</v>
      </c>
      <c r="M281" s="228">
        <v>33</v>
      </c>
      <c r="N281" s="232">
        <v>26</v>
      </c>
      <c r="O281" s="220">
        <v>33</v>
      </c>
      <c r="P281" s="220">
        <v>32</v>
      </c>
      <c r="Q281" s="220">
        <v>31</v>
      </c>
      <c r="R281" s="220">
        <v>28</v>
      </c>
      <c r="S281" s="220">
        <v>19</v>
      </c>
    </row>
    <row r="282" spans="1:24" x14ac:dyDescent="0.15">
      <c r="A282" s="231" t="s">
        <v>138</v>
      </c>
      <c r="B282" s="230" t="s">
        <v>137</v>
      </c>
      <c r="C282" s="229" t="s">
        <v>102</v>
      </c>
      <c r="D282" s="233">
        <v>0</v>
      </c>
      <c r="E282" s="233">
        <v>0</v>
      </c>
      <c r="F282" s="233">
        <v>0</v>
      </c>
      <c r="G282" s="233">
        <v>1</v>
      </c>
      <c r="H282" s="233">
        <v>2</v>
      </c>
      <c r="I282" s="233">
        <v>1</v>
      </c>
      <c r="J282" s="233">
        <v>2</v>
      </c>
      <c r="K282" s="233">
        <v>0</v>
      </c>
      <c r="L282" s="228">
        <v>6</v>
      </c>
      <c r="M282" s="228">
        <v>6</v>
      </c>
      <c r="N282" s="232">
        <v>3</v>
      </c>
      <c r="O282" s="220">
        <v>1</v>
      </c>
      <c r="P282" s="220">
        <v>3</v>
      </c>
      <c r="Q282" s="220">
        <v>4</v>
      </c>
      <c r="R282" s="220">
        <v>6</v>
      </c>
      <c r="S282" s="220">
        <v>5</v>
      </c>
      <c r="T282" s="210" t="s">
        <v>136</v>
      </c>
      <c r="U282" s="210"/>
      <c r="V282" s="210"/>
    </row>
    <row r="283" spans="1:24" x14ac:dyDescent="0.15">
      <c r="A283" s="231" t="s">
        <v>135</v>
      </c>
      <c r="B283" s="230" t="s">
        <v>132</v>
      </c>
      <c r="C283" s="229" t="s">
        <v>102</v>
      </c>
      <c r="D283" s="228">
        <v>4</v>
      </c>
      <c r="E283" s="228">
        <v>6</v>
      </c>
      <c r="F283" s="228">
        <v>4</v>
      </c>
      <c r="G283" s="228">
        <v>11</v>
      </c>
      <c r="H283" s="228">
        <v>12</v>
      </c>
      <c r="I283" s="228">
        <v>7</v>
      </c>
      <c r="J283" s="228">
        <v>8</v>
      </c>
      <c r="K283" s="228">
        <v>6</v>
      </c>
      <c r="L283" s="228">
        <v>58</v>
      </c>
      <c r="M283" s="228">
        <v>38</v>
      </c>
      <c r="N283" s="232">
        <v>29</v>
      </c>
      <c r="O283" s="220">
        <v>25</v>
      </c>
      <c r="P283" s="220">
        <v>33</v>
      </c>
      <c r="Q283" s="220">
        <v>34</v>
      </c>
      <c r="R283" s="220">
        <v>38</v>
      </c>
      <c r="S283" s="220">
        <v>33</v>
      </c>
    </row>
    <row r="284" spans="1:24" x14ac:dyDescent="0.15">
      <c r="A284" s="231" t="s">
        <v>133</v>
      </c>
      <c r="B284" s="230" t="s">
        <v>132</v>
      </c>
      <c r="C284" s="229" t="s">
        <v>102</v>
      </c>
      <c r="D284" s="228"/>
      <c r="E284" s="228"/>
      <c r="F284" s="228">
        <v>3</v>
      </c>
      <c r="G284" s="228">
        <v>1</v>
      </c>
      <c r="H284" s="228">
        <v>2</v>
      </c>
      <c r="I284" s="228">
        <v>1</v>
      </c>
      <c r="J284" s="228">
        <v>5</v>
      </c>
      <c r="K284" s="228">
        <v>7</v>
      </c>
      <c r="L284" s="228">
        <v>19</v>
      </c>
      <c r="M284" s="228">
        <v>15</v>
      </c>
      <c r="N284" s="232">
        <v>9.5</v>
      </c>
      <c r="O284" s="220">
        <v>4</v>
      </c>
      <c r="P284" s="220">
        <v>6</v>
      </c>
      <c r="Q284" s="220">
        <v>7</v>
      </c>
      <c r="R284" s="220">
        <v>9</v>
      </c>
      <c r="S284" s="220">
        <v>15</v>
      </c>
    </row>
    <row r="285" spans="1:24" x14ac:dyDescent="0.15">
      <c r="A285" s="231" t="s">
        <v>131</v>
      </c>
      <c r="B285" s="230" t="s">
        <v>128</v>
      </c>
      <c r="C285" s="229" t="s">
        <v>102</v>
      </c>
      <c r="D285" s="228"/>
      <c r="E285" s="228"/>
      <c r="F285" s="228">
        <v>1</v>
      </c>
      <c r="G285" s="228"/>
      <c r="H285" s="228"/>
      <c r="I285" s="228"/>
      <c r="J285" s="228">
        <v>1</v>
      </c>
      <c r="K285" s="228"/>
      <c r="L285" s="228">
        <v>2</v>
      </c>
      <c r="M285" s="228">
        <v>1</v>
      </c>
      <c r="N285" s="232">
        <v>1</v>
      </c>
      <c r="O285" s="220">
        <v>1</v>
      </c>
      <c r="P285" s="220">
        <v>1</v>
      </c>
      <c r="Q285" s="220">
        <v>1</v>
      </c>
      <c r="R285" s="220">
        <v>1</v>
      </c>
      <c r="S285" s="220">
        <v>1</v>
      </c>
    </row>
    <row r="286" spans="1:24" x14ac:dyDescent="0.15">
      <c r="A286" s="231" t="s">
        <v>130</v>
      </c>
      <c r="B286" s="230" t="s">
        <v>128</v>
      </c>
      <c r="C286" s="229" t="s">
        <v>102</v>
      </c>
      <c r="D286" s="228"/>
      <c r="E286" s="228"/>
      <c r="F286" s="228"/>
      <c r="G286" s="228">
        <v>1</v>
      </c>
      <c r="H286" s="228">
        <v>1</v>
      </c>
      <c r="I286" s="228">
        <v>2</v>
      </c>
      <c r="J286" s="228">
        <v>1</v>
      </c>
      <c r="K286" s="228">
        <v>1</v>
      </c>
      <c r="L286" s="228">
        <v>6</v>
      </c>
      <c r="M286" s="228">
        <v>5</v>
      </c>
      <c r="N286" s="232">
        <v>3</v>
      </c>
      <c r="O286" s="220">
        <v>1</v>
      </c>
      <c r="P286" s="220">
        <v>2</v>
      </c>
      <c r="Q286" s="220">
        <v>4</v>
      </c>
      <c r="R286" s="220">
        <v>5</v>
      </c>
      <c r="S286" s="220">
        <v>5</v>
      </c>
    </row>
    <row r="287" spans="1:24" x14ac:dyDescent="0.15">
      <c r="A287" s="231" t="s">
        <v>129</v>
      </c>
      <c r="B287" s="230" t="s">
        <v>128</v>
      </c>
      <c r="C287" s="229" t="s">
        <v>102</v>
      </c>
      <c r="D287" s="228"/>
      <c r="E287" s="228">
        <v>1</v>
      </c>
      <c r="F287" s="228"/>
      <c r="G287" s="228">
        <v>1</v>
      </c>
      <c r="H287" s="228">
        <v>2</v>
      </c>
      <c r="I287" s="228"/>
      <c r="J287" s="228">
        <v>5</v>
      </c>
      <c r="K287" s="228">
        <v>1</v>
      </c>
      <c r="L287" s="228">
        <v>10</v>
      </c>
      <c r="M287" s="228">
        <v>8</v>
      </c>
      <c r="N287" s="232">
        <v>5</v>
      </c>
      <c r="O287" s="220">
        <v>2</v>
      </c>
      <c r="P287" s="220">
        <v>4</v>
      </c>
      <c r="Q287" s="220">
        <v>3</v>
      </c>
      <c r="R287" s="220">
        <v>8</v>
      </c>
      <c r="S287" s="220">
        <v>8</v>
      </c>
    </row>
    <row r="288" spans="1:24" x14ac:dyDescent="0.15">
      <c r="A288" s="231" t="s">
        <v>127</v>
      </c>
      <c r="B288" s="230" t="s">
        <v>122</v>
      </c>
      <c r="C288" s="229" t="s">
        <v>102</v>
      </c>
      <c r="D288" s="228">
        <v>1</v>
      </c>
      <c r="E288" s="228"/>
      <c r="F288" s="228"/>
      <c r="G288" s="228">
        <v>2</v>
      </c>
      <c r="H288" s="228">
        <v>1</v>
      </c>
      <c r="I288" s="228">
        <v>1</v>
      </c>
      <c r="J288" s="228"/>
      <c r="K288" s="228"/>
      <c r="L288" s="228">
        <v>5</v>
      </c>
      <c r="M288" s="228">
        <v>4</v>
      </c>
      <c r="N288" s="232">
        <v>2.5</v>
      </c>
      <c r="O288" s="220">
        <v>3</v>
      </c>
      <c r="P288" s="220">
        <v>3</v>
      </c>
      <c r="Q288" s="220">
        <v>4</v>
      </c>
      <c r="R288" s="220">
        <v>4</v>
      </c>
      <c r="S288" s="220">
        <v>2</v>
      </c>
      <c r="T288" s="210" t="s">
        <v>164</v>
      </c>
      <c r="U288" s="210"/>
      <c r="V288" s="210"/>
      <c r="W288" s="210"/>
      <c r="X288" s="210"/>
    </row>
    <row r="289" spans="1:31" x14ac:dyDescent="0.15">
      <c r="A289" s="231" t="s">
        <v>126</v>
      </c>
      <c r="B289" s="230" t="s">
        <v>122</v>
      </c>
      <c r="C289" s="229" t="s">
        <v>102</v>
      </c>
      <c r="D289" s="228"/>
      <c r="E289" s="228">
        <v>1</v>
      </c>
      <c r="F289" s="228">
        <v>4</v>
      </c>
      <c r="G289" s="228">
        <v>3</v>
      </c>
      <c r="H289" s="228">
        <v>2</v>
      </c>
      <c r="I289" s="228">
        <v>1</v>
      </c>
      <c r="J289" s="228">
        <v>3</v>
      </c>
      <c r="K289" s="228">
        <v>1</v>
      </c>
      <c r="L289" s="228">
        <v>15</v>
      </c>
      <c r="M289" s="228">
        <v>10</v>
      </c>
      <c r="N289" s="232">
        <v>7.5</v>
      </c>
      <c r="O289" s="220">
        <v>8</v>
      </c>
      <c r="P289" s="220">
        <v>10</v>
      </c>
      <c r="Q289" s="220">
        <v>10</v>
      </c>
      <c r="R289" s="220">
        <v>9</v>
      </c>
      <c r="S289" s="220">
        <v>7</v>
      </c>
    </row>
    <row r="290" spans="1:31" x14ac:dyDescent="0.15">
      <c r="A290" s="231" t="s">
        <v>125</v>
      </c>
      <c r="B290" s="230" t="s">
        <v>122</v>
      </c>
      <c r="C290" s="229" t="s">
        <v>102</v>
      </c>
      <c r="D290" s="228">
        <v>1</v>
      </c>
      <c r="E290" s="228"/>
      <c r="F290" s="228">
        <v>1</v>
      </c>
      <c r="G290" s="228"/>
      <c r="H290" s="228"/>
      <c r="I290" s="228"/>
      <c r="J290" s="228"/>
      <c r="K290" s="228"/>
      <c r="L290" s="228">
        <v>2</v>
      </c>
      <c r="M290" s="228">
        <v>2</v>
      </c>
      <c r="N290" s="232">
        <v>1</v>
      </c>
      <c r="O290" s="220">
        <v>2</v>
      </c>
      <c r="P290" s="220">
        <v>1</v>
      </c>
      <c r="Q290" s="220">
        <v>1</v>
      </c>
      <c r="R290" s="220">
        <v>0</v>
      </c>
      <c r="S290" s="220">
        <v>0</v>
      </c>
    </row>
    <row r="291" spans="1:31" x14ac:dyDescent="0.15">
      <c r="A291" s="231" t="s">
        <v>124</v>
      </c>
      <c r="B291" s="230" t="s">
        <v>122</v>
      </c>
      <c r="C291" s="229" t="s">
        <v>102</v>
      </c>
      <c r="D291" s="228">
        <v>1</v>
      </c>
      <c r="E291" s="228"/>
      <c r="F291" s="228"/>
      <c r="G291" s="228"/>
      <c r="H291" s="228"/>
      <c r="I291" s="228">
        <v>1</v>
      </c>
      <c r="J291" s="228"/>
      <c r="K291" s="228">
        <v>1</v>
      </c>
      <c r="L291" s="228">
        <v>3</v>
      </c>
      <c r="M291" s="228">
        <v>2</v>
      </c>
      <c r="N291" s="232">
        <v>1.5</v>
      </c>
      <c r="O291" s="220">
        <v>1</v>
      </c>
      <c r="P291" s="220">
        <v>0</v>
      </c>
      <c r="Q291" s="220">
        <v>1</v>
      </c>
      <c r="R291" s="220">
        <v>1</v>
      </c>
      <c r="S291" s="220">
        <v>2</v>
      </c>
    </row>
    <row r="292" spans="1:31" x14ac:dyDescent="0.15">
      <c r="A292" s="231" t="s">
        <v>123</v>
      </c>
      <c r="B292" s="230" t="s">
        <v>122</v>
      </c>
      <c r="C292" s="229" t="s">
        <v>102</v>
      </c>
      <c r="D292" s="228"/>
      <c r="E292" s="228"/>
      <c r="F292" s="228"/>
      <c r="G292" s="228"/>
      <c r="H292" s="228"/>
      <c r="I292" s="228"/>
      <c r="J292" s="228">
        <v>1</v>
      </c>
      <c r="K292" s="228"/>
      <c r="L292" s="228">
        <v>1</v>
      </c>
      <c r="M292" s="228">
        <v>1</v>
      </c>
      <c r="N292" s="232">
        <v>0.5</v>
      </c>
      <c r="O292" s="220">
        <v>0</v>
      </c>
      <c r="P292" s="220">
        <v>0</v>
      </c>
      <c r="Q292" s="220">
        <v>0</v>
      </c>
      <c r="R292" s="220">
        <v>1</v>
      </c>
      <c r="S292" s="220">
        <v>1</v>
      </c>
    </row>
    <row r="293" spans="1:31" x14ac:dyDescent="0.15">
      <c r="A293" s="231" t="s">
        <v>121</v>
      </c>
      <c r="B293" s="230" t="s">
        <v>120</v>
      </c>
      <c r="C293" s="229" t="s">
        <v>102</v>
      </c>
      <c r="D293" s="228"/>
      <c r="E293" s="228"/>
      <c r="F293" s="228"/>
      <c r="G293" s="228"/>
      <c r="H293" s="228"/>
      <c r="I293" s="228"/>
      <c r="J293" s="228"/>
      <c r="K293" s="228"/>
      <c r="L293" s="228">
        <v>0</v>
      </c>
      <c r="M293" s="228">
        <v>0</v>
      </c>
      <c r="N293" s="232">
        <v>0</v>
      </c>
      <c r="O293" s="220">
        <v>0</v>
      </c>
      <c r="P293" s="220">
        <v>0</v>
      </c>
      <c r="Q293" s="220">
        <v>0</v>
      </c>
      <c r="R293" s="220">
        <v>0</v>
      </c>
      <c r="S293" s="220">
        <v>0</v>
      </c>
    </row>
    <row r="294" spans="1:31" x14ac:dyDescent="0.15">
      <c r="A294" s="231" t="s">
        <v>119</v>
      </c>
      <c r="B294" s="230" t="s">
        <v>113</v>
      </c>
      <c r="C294" s="229" t="s">
        <v>102</v>
      </c>
      <c r="D294" s="228"/>
      <c r="E294" s="228">
        <v>1</v>
      </c>
      <c r="F294" s="228"/>
      <c r="G294" s="228"/>
      <c r="H294" s="228"/>
      <c r="I294" s="228">
        <v>1</v>
      </c>
      <c r="J294" s="228"/>
      <c r="K294" s="228">
        <v>1</v>
      </c>
      <c r="L294" s="228">
        <v>3</v>
      </c>
      <c r="M294" s="228">
        <v>2</v>
      </c>
      <c r="N294" s="232">
        <v>1.5</v>
      </c>
      <c r="O294" s="220">
        <v>1</v>
      </c>
      <c r="P294" s="220">
        <v>1</v>
      </c>
      <c r="Q294" s="220">
        <v>1</v>
      </c>
      <c r="R294" s="220">
        <v>1</v>
      </c>
      <c r="S294" s="220">
        <v>2</v>
      </c>
    </row>
    <row r="295" spans="1:31" x14ac:dyDescent="0.15">
      <c r="A295" s="231" t="s">
        <v>118</v>
      </c>
      <c r="B295" s="230" t="s">
        <v>117</v>
      </c>
      <c r="C295" s="229" t="s">
        <v>102</v>
      </c>
      <c r="D295" s="228">
        <v>1</v>
      </c>
      <c r="E295" s="228">
        <v>1</v>
      </c>
      <c r="F295" s="228">
        <v>1</v>
      </c>
      <c r="G295" s="228">
        <v>3</v>
      </c>
      <c r="H295" s="228">
        <v>4</v>
      </c>
      <c r="I295" s="228">
        <v>4</v>
      </c>
      <c r="J295" s="228"/>
      <c r="K295" s="228">
        <v>4</v>
      </c>
      <c r="L295" s="228">
        <v>18</v>
      </c>
      <c r="M295" s="228">
        <v>12</v>
      </c>
      <c r="N295" s="232">
        <v>9</v>
      </c>
      <c r="O295" s="220">
        <v>6</v>
      </c>
      <c r="P295" s="220">
        <v>9</v>
      </c>
      <c r="Q295" s="220">
        <v>12</v>
      </c>
      <c r="R295" s="220">
        <v>11</v>
      </c>
      <c r="S295" s="220">
        <v>12</v>
      </c>
    </row>
    <row r="296" spans="1:31" x14ac:dyDescent="0.15">
      <c r="A296" s="231" t="s">
        <v>116</v>
      </c>
      <c r="B296" s="230" t="s">
        <v>113</v>
      </c>
      <c r="C296" s="229" t="s">
        <v>102</v>
      </c>
      <c r="D296" s="228"/>
      <c r="E296" s="228"/>
      <c r="F296" s="228"/>
      <c r="G296" s="228"/>
      <c r="H296" s="228"/>
      <c r="I296" s="228"/>
      <c r="J296" s="228"/>
      <c r="K296" s="228"/>
      <c r="L296" s="228">
        <v>0</v>
      </c>
      <c r="M296" s="228">
        <v>0</v>
      </c>
      <c r="N296" s="232">
        <v>0</v>
      </c>
      <c r="O296" s="220">
        <v>0</v>
      </c>
      <c r="P296" s="220">
        <v>0</v>
      </c>
      <c r="Q296" s="220">
        <v>0</v>
      </c>
      <c r="R296" s="220">
        <v>0</v>
      </c>
      <c r="S296" s="220">
        <v>0</v>
      </c>
    </row>
    <row r="297" spans="1:31" x14ac:dyDescent="0.15">
      <c r="A297" s="231" t="s">
        <v>115</v>
      </c>
      <c r="B297" s="230" t="s">
        <v>113</v>
      </c>
      <c r="C297" s="229" t="s">
        <v>102</v>
      </c>
      <c r="D297" s="228"/>
      <c r="E297" s="228">
        <v>2</v>
      </c>
      <c r="F297" s="228">
        <v>2</v>
      </c>
      <c r="G297" s="228">
        <v>5</v>
      </c>
      <c r="H297" s="228">
        <v>2</v>
      </c>
      <c r="I297" s="228">
        <v>3</v>
      </c>
      <c r="J297" s="228">
        <v>6</v>
      </c>
      <c r="K297" s="228">
        <v>6</v>
      </c>
      <c r="L297" s="228">
        <v>26</v>
      </c>
      <c r="M297" s="228">
        <v>17</v>
      </c>
      <c r="N297" s="232">
        <v>13</v>
      </c>
      <c r="O297" s="220">
        <v>9</v>
      </c>
      <c r="P297" s="220">
        <v>11</v>
      </c>
      <c r="Q297" s="220">
        <v>12</v>
      </c>
      <c r="R297" s="220">
        <v>16</v>
      </c>
      <c r="S297" s="220">
        <v>17</v>
      </c>
    </row>
    <row r="298" spans="1:31" x14ac:dyDescent="0.15">
      <c r="A298" s="231" t="s">
        <v>114</v>
      </c>
      <c r="B298" s="230" t="s">
        <v>113</v>
      </c>
      <c r="C298" s="229" t="s">
        <v>102</v>
      </c>
      <c r="D298" s="228"/>
      <c r="E298" s="228">
        <v>1</v>
      </c>
      <c r="F298" s="228">
        <v>1</v>
      </c>
      <c r="G298" s="228">
        <v>3</v>
      </c>
      <c r="H298" s="228">
        <v>1</v>
      </c>
      <c r="I298" s="228">
        <v>1</v>
      </c>
      <c r="J298" s="228">
        <v>1</v>
      </c>
      <c r="K298" s="228"/>
      <c r="L298" s="228">
        <v>8</v>
      </c>
      <c r="M298" s="228">
        <v>6</v>
      </c>
      <c r="N298" s="232">
        <v>4</v>
      </c>
      <c r="O298" s="220">
        <v>5</v>
      </c>
      <c r="P298" s="220">
        <v>6</v>
      </c>
      <c r="Q298" s="220">
        <v>6</v>
      </c>
      <c r="R298" s="220">
        <v>6</v>
      </c>
      <c r="S298" s="220">
        <v>3</v>
      </c>
    </row>
    <row r="299" spans="1:31" x14ac:dyDescent="0.15">
      <c r="A299" s="231" t="s">
        <v>112</v>
      </c>
      <c r="B299" s="230" t="s">
        <v>106</v>
      </c>
      <c r="C299" s="229" t="s">
        <v>102</v>
      </c>
      <c r="D299" s="228"/>
      <c r="E299" s="228"/>
      <c r="F299" s="228"/>
      <c r="G299" s="228"/>
      <c r="H299" s="228"/>
      <c r="I299" s="228"/>
      <c r="J299" s="228"/>
      <c r="K299" s="228"/>
      <c r="L299" s="228">
        <v>0</v>
      </c>
      <c r="M299" s="228">
        <v>0</v>
      </c>
      <c r="N299" s="232">
        <v>0</v>
      </c>
      <c r="O299" s="220">
        <v>0</v>
      </c>
      <c r="P299" s="220">
        <v>0</v>
      </c>
      <c r="Q299" s="220">
        <v>0</v>
      </c>
      <c r="R299" s="220">
        <v>0</v>
      </c>
      <c r="S299" s="220">
        <v>0</v>
      </c>
    </row>
    <row r="300" spans="1:31" x14ac:dyDescent="0.15">
      <c r="A300" s="231" t="s">
        <v>111</v>
      </c>
      <c r="B300" s="230" t="s">
        <v>110</v>
      </c>
      <c r="C300" s="229" t="s">
        <v>102</v>
      </c>
      <c r="D300" s="228"/>
      <c r="E300" s="228"/>
      <c r="F300" s="228"/>
      <c r="G300" s="228"/>
      <c r="H300" s="228"/>
      <c r="I300" s="228"/>
      <c r="J300" s="228"/>
      <c r="K300" s="228"/>
      <c r="L300" s="228">
        <v>0</v>
      </c>
      <c r="M300" s="228">
        <v>0</v>
      </c>
      <c r="N300" s="232">
        <v>0</v>
      </c>
      <c r="O300" s="220">
        <v>0</v>
      </c>
      <c r="P300" s="220">
        <v>0</v>
      </c>
      <c r="Q300" s="220">
        <v>0</v>
      </c>
      <c r="R300" s="220">
        <v>0</v>
      </c>
      <c r="S300" s="220">
        <v>0</v>
      </c>
      <c r="T300" s="210" t="s">
        <v>163</v>
      </c>
      <c r="U300" s="210"/>
      <c r="V300" s="210"/>
      <c r="W300" s="210"/>
      <c r="X300" s="210"/>
      <c r="Y300" s="210"/>
      <c r="Z300" s="210"/>
      <c r="AA300" s="210"/>
      <c r="AB300" s="210"/>
      <c r="AC300" s="210"/>
      <c r="AD300" s="210"/>
      <c r="AE300" s="210"/>
    </row>
    <row r="301" spans="1:31" x14ac:dyDescent="0.15">
      <c r="A301" s="231" t="s">
        <v>109</v>
      </c>
      <c r="B301" s="230" t="s">
        <v>108</v>
      </c>
      <c r="C301" s="229" t="s">
        <v>102</v>
      </c>
      <c r="D301" s="228">
        <v>1</v>
      </c>
      <c r="E301" s="228"/>
      <c r="F301" s="228"/>
      <c r="G301" s="228"/>
      <c r="H301" s="228"/>
      <c r="I301" s="228"/>
      <c r="J301" s="228"/>
      <c r="K301" s="228">
        <v>2</v>
      </c>
      <c r="L301" s="228">
        <v>3</v>
      </c>
      <c r="M301" s="228">
        <v>2</v>
      </c>
      <c r="N301" s="232">
        <v>1.5</v>
      </c>
      <c r="O301" s="220">
        <v>1</v>
      </c>
      <c r="P301" s="220">
        <v>0</v>
      </c>
      <c r="Q301" s="220">
        <v>0</v>
      </c>
      <c r="R301" s="220">
        <v>0</v>
      </c>
      <c r="S301" s="220">
        <v>2</v>
      </c>
    </row>
    <row r="302" spans="1:31" x14ac:dyDescent="0.15">
      <c r="A302" s="231" t="s">
        <v>107</v>
      </c>
      <c r="B302" s="230" t="s">
        <v>106</v>
      </c>
      <c r="C302" s="229" t="s">
        <v>102</v>
      </c>
      <c r="D302" s="228"/>
      <c r="E302" s="228"/>
      <c r="F302" s="228"/>
      <c r="G302" s="228"/>
      <c r="H302" s="228"/>
      <c r="I302" s="228"/>
      <c r="J302" s="228"/>
      <c r="K302" s="228"/>
      <c r="L302" s="228">
        <v>0</v>
      </c>
      <c r="M302" s="228">
        <v>0</v>
      </c>
      <c r="N302" s="232">
        <v>0</v>
      </c>
      <c r="O302" s="220">
        <v>0</v>
      </c>
      <c r="P302" s="220">
        <v>0</v>
      </c>
      <c r="Q302" s="220">
        <v>0</v>
      </c>
      <c r="R302" s="220">
        <v>0</v>
      </c>
      <c r="S302" s="220">
        <v>0</v>
      </c>
    </row>
    <row r="303" spans="1:31" x14ac:dyDescent="0.15">
      <c r="A303" s="231" t="s">
        <v>19</v>
      </c>
      <c r="B303" s="230" t="s">
        <v>105</v>
      </c>
      <c r="C303" s="229" t="s">
        <v>102</v>
      </c>
      <c r="D303" s="228"/>
      <c r="E303" s="228">
        <v>4</v>
      </c>
      <c r="F303" s="228">
        <v>2</v>
      </c>
      <c r="G303" s="228"/>
      <c r="H303" s="228">
        <v>2</v>
      </c>
      <c r="I303" s="228">
        <v>2</v>
      </c>
      <c r="J303" s="228">
        <v>1</v>
      </c>
      <c r="K303" s="228">
        <v>1</v>
      </c>
      <c r="L303" s="227">
        <v>12</v>
      </c>
      <c r="M303" s="227">
        <v>8</v>
      </c>
      <c r="N303" s="226">
        <v>6</v>
      </c>
      <c r="O303" s="220">
        <v>6</v>
      </c>
      <c r="P303" s="220">
        <v>8</v>
      </c>
      <c r="Q303" s="220">
        <v>6</v>
      </c>
      <c r="R303" s="220">
        <v>5</v>
      </c>
      <c r="S303" s="220">
        <v>6</v>
      </c>
    </row>
    <row r="304" spans="1:31" x14ac:dyDescent="0.15">
      <c r="A304" s="231" t="s">
        <v>104</v>
      </c>
      <c r="B304" s="230" t="s">
        <v>103</v>
      </c>
      <c r="C304" s="229" t="s">
        <v>102</v>
      </c>
      <c r="D304" s="228">
        <v>1</v>
      </c>
      <c r="E304" s="228">
        <v>1</v>
      </c>
      <c r="F304" s="228">
        <v>2</v>
      </c>
      <c r="G304" s="228">
        <v>6</v>
      </c>
      <c r="H304" s="228">
        <v>4</v>
      </c>
      <c r="I304" s="228">
        <v>2</v>
      </c>
      <c r="J304" s="228">
        <v>2</v>
      </c>
      <c r="K304" s="228">
        <v>1</v>
      </c>
      <c r="L304" s="227">
        <v>19</v>
      </c>
      <c r="M304" s="227">
        <v>14</v>
      </c>
      <c r="N304" s="226">
        <v>9.5</v>
      </c>
      <c r="O304" s="220">
        <v>10</v>
      </c>
      <c r="P304" s="220">
        <v>13</v>
      </c>
      <c r="Q304" s="220">
        <v>14</v>
      </c>
      <c r="R304" s="220">
        <v>14</v>
      </c>
      <c r="S304" s="220">
        <v>9</v>
      </c>
    </row>
    <row r="305" spans="1:22" ht="22.5" customHeight="1" thickBot="1" x14ac:dyDescent="0.2">
      <c r="A305" s="225" t="s">
        <v>91</v>
      </c>
      <c r="B305" s="224" t="s">
        <v>101</v>
      </c>
      <c r="C305" s="223"/>
      <c r="D305" s="222">
        <v>23</v>
      </c>
      <c r="E305" s="222">
        <v>33</v>
      </c>
      <c r="F305" s="222">
        <v>35</v>
      </c>
      <c r="G305" s="222">
        <v>61</v>
      </c>
      <c r="H305" s="222">
        <v>45</v>
      </c>
      <c r="I305" s="222">
        <v>39</v>
      </c>
      <c r="J305" s="222">
        <v>45</v>
      </c>
      <c r="K305" s="222">
        <v>40</v>
      </c>
      <c r="L305" s="222">
        <v>321</v>
      </c>
      <c r="M305" s="222">
        <v>190</v>
      </c>
      <c r="N305" s="221">
        <v>160.5</v>
      </c>
      <c r="O305" s="220">
        <v>152</v>
      </c>
      <c r="P305" s="220">
        <v>174</v>
      </c>
      <c r="Q305" s="220">
        <v>180</v>
      </c>
      <c r="R305" s="220">
        <v>190</v>
      </c>
      <c r="S305" s="220">
        <v>169</v>
      </c>
    </row>
    <row r="306" spans="1:22" x14ac:dyDescent="0.15">
      <c r="A306" s="28" t="s">
        <v>162</v>
      </c>
      <c r="B306" s="28"/>
      <c r="C306" s="28"/>
      <c r="D306" s="246"/>
      <c r="E306" s="246"/>
      <c r="F306" s="219"/>
      <c r="G306" s="247"/>
      <c r="H306" s="219"/>
      <c r="I306" s="219"/>
      <c r="J306" s="219"/>
      <c r="K306" s="219"/>
      <c r="L306" s="219"/>
      <c r="M306" s="219"/>
      <c r="N306" s="219"/>
      <c r="O306" s="220"/>
      <c r="P306" s="220"/>
      <c r="Q306" s="220"/>
      <c r="R306" s="220"/>
      <c r="S306" s="220"/>
    </row>
    <row r="307" spans="1:22" ht="14" thickBot="1" x14ac:dyDescent="0.2">
      <c r="A307" s="28"/>
      <c r="B307" s="28" t="s">
        <v>161</v>
      </c>
      <c r="C307" s="30"/>
      <c r="D307" s="219"/>
      <c r="E307" s="246"/>
      <c r="F307" s="219"/>
      <c r="G307" s="219"/>
      <c r="H307" s="219"/>
      <c r="I307" s="219"/>
      <c r="J307" s="219"/>
      <c r="K307" s="219"/>
      <c r="L307" s="219"/>
      <c r="M307" s="219"/>
      <c r="N307" s="219"/>
      <c r="O307" s="220"/>
      <c r="P307" s="220"/>
      <c r="Q307" s="220"/>
      <c r="R307" s="220"/>
      <c r="S307" s="220"/>
    </row>
    <row r="308" spans="1:22" ht="22" x14ac:dyDescent="0.15">
      <c r="A308" s="245" t="s">
        <v>160</v>
      </c>
      <c r="B308" s="244"/>
      <c r="C308" s="243" t="s">
        <v>159</v>
      </c>
      <c r="D308" s="242" t="s">
        <v>158</v>
      </c>
      <c r="E308" s="242" t="s">
        <v>157</v>
      </c>
      <c r="F308" s="242" t="s">
        <v>156</v>
      </c>
      <c r="G308" s="242" t="s">
        <v>155</v>
      </c>
      <c r="H308" s="242" t="s">
        <v>154</v>
      </c>
      <c r="I308" s="242" t="s">
        <v>153</v>
      </c>
      <c r="J308" s="242" t="s">
        <v>152</v>
      </c>
      <c r="K308" s="242" t="s">
        <v>151</v>
      </c>
      <c r="L308" s="242" t="s">
        <v>150</v>
      </c>
      <c r="M308" s="242" t="s">
        <v>10</v>
      </c>
      <c r="N308" s="241" t="s">
        <v>149</v>
      </c>
      <c r="O308" s="240">
        <v>0.29166666666666669</v>
      </c>
      <c r="P308" s="240">
        <v>0.30208333333333331</v>
      </c>
      <c r="Q308" s="240">
        <v>0.3125</v>
      </c>
      <c r="R308" s="240">
        <v>0.32291666666666669</v>
      </c>
      <c r="S308" s="240">
        <v>0.33333333333333331</v>
      </c>
    </row>
    <row r="309" spans="1:22" x14ac:dyDescent="0.15">
      <c r="A309" s="231" t="s">
        <v>146</v>
      </c>
      <c r="B309" s="230" t="s">
        <v>145</v>
      </c>
      <c r="C309" s="229" t="s">
        <v>148</v>
      </c>
      <c r="D309" s="228">
        <v>16</v>
      </c>
      <c r="E309" s="228">
        <v>12</v>
      </c>
      <c r="F309" s="228">
        <v>20</v>
      </c>
      <c r="G309" s="228">
        <v>27</v>
      </c>
      <c r="H309" s="228">
        <v>47</v>
      </c>
      <c r="I309" s="228">
        <v>48</v>
      </c>
      <c r="J309" s="228">
        <v>29</v>
      </c>
      <c r="K309" s="228">
        <v>15</v>
      </c>
      <c r="L309" s="228">
        <v>214</v>
      </c>
      <c r="M309" s="228">
        <v>151</v>
      </c>
      <c r="N309" s="232">
        <v>107</v>
      </c>
      <c r="O309" s="220">
        <v>75</v>
      </c>
      <c r="P309" s="220">
        <v>106</v>
      </c>
      <c r="Q309" s="220">
        <v>142</v>
      </c>
      <c r="R309" s="220">
        <v>151</v>
      </c>
      <c r="S309" s="220">
        <v>139</v>
      </c>
    </row>
    <row r="310" spans="1:22" x14ac:dyDescent="0.15">
      <c r="A310" s="231" t="s">
        <v>144</v>
      </c>
      <c r="B310" s="230" t="s">
        <v>141</v>
      </c>
      <c r="C310" s="229" t="s">
        <v>148</v>
      </c>
      <c r="D310" s="233">
        <v>5</v>
      </c>
      <c r="E310" s="233">
        <v>3</v>
      </c>
      <c r="F310" s="233">
        <v>12</v>
      </c>
      <c r="G310" s="233">
        <v>13</v>
      </c>
      <c r="H310" s="233">
        <v>16</v>
      </c>
      <c r="I310" s="233">
        <v>17</v>
      </c>
      <c r="J310" s="233">
        <v>14</v>
      </c>
      <c r="K310" s="233">
        <v>15</v>
      </c>
      <c r="L310" s="228">
        <v>95</v>
      </c>
      <c r="M310" s="228">
        <v>62</v>
      </c>
      <c r="N310" s="232">
        <v>47.5</v>
      </c>
      <c r="O310" s="220">
        <v>33</v>
      </c>
      <c r="P310" s="220">
        <v>44</v>
      </c>
      <c r="Q310" s="220">
        <v>58</v>
      </c>
      <c r="R310" s="220">
        <v>60</v>
      </c>
      <c r="S310" s="220">
        <v>62</v>
      </c>
    </row>
    <row r="311" spans="1:22" x14ac:dyDescent="0.15">
      <c r="A311" s="231" t="s">
        <v>143</v>
      </c>
      <c r="B311" s="230" t="s">
        <v>141</v>
      </c>
      <c r="C311" s="229" t="s">
        <v>148</v>
      </c>
      <c r="D311" s="228">
        <v>4</v>
      </c>
      <c r="E311" s="228">
        <v>5</v>
      </c>
      <c r="F311" s="228">
        <v>5</v>
      </c>
      <c r="G311" s="228">
        <v>3</v>
      </c>
      <c r="H311" s="228">
        <v>5</v>
      </c>
      <c r="I311" s="228">
        <v>6</v>
      </c>
      <c r="J311" s="228">
        <v>9</v>
      </c>
      <c r="K311" s="228">
        <v>7</v>
      </c>
      <c r="L311" s="228">
        <v>44</v>
      </c>
      <c r="M311" s="228">
        <v>27</v>
      </c>
      <c r="N311" s="232">
        <v>22</v>
      </c>
      <c r="O311" s="220">
        <v>17</v>
      </c>
      <c r="P311" s="220">
        <v>18</v>
      </c>
      <c r="Q311" s="220">
        <v>19</v>
      </c>
      <c r="R311" s="220">
        <v>23</v>
      </c>
      <c r="S311" s="220">
        <v>27</v>
      </c>
    </row>
    <row r="312" spans="1:22" x14ac:dyDescent="0.15">
      <c r="A312" s="231" t="s">
        <v>142</v>
      </c>
      <c r="B312" s="230" t="s">
        <v>141</v>
      </c>
      <c r="C312" s="229" t="s">
        <v>148</v>
      </c>
      <c r="D312" s="228"/>
      <c r="E312" s="228"/>
      <c r="F312" s="228">
        <v>4</v>
      </c>
      <c r="G312" s="228">
        <v>1</v>
      </c>
      <c r="H312" s="228">
        <v>3</v>
      </c>
      <c r="I312" s="228">
        <v>1</v>
      </c>
      <c r="J312" s="228">
        <v>3</v>
      </c>
      <c r="K312" s="228">
        <v>1</v>
      </c>
      <c r="L312" s="228">
        <v>13</v>
      </c>
      <c r="M312" s="228">
        <v>9</v>
      </c>
      <c r="N312" s="232">
        <v>6.5</v>
      </c>
      <c r="O312" s="220">
        <v>5</v>
      </c>
      <c r="P312" s="220">
        <v>8</v>
      </c>
      <c r="Q312" s="220">
        <v>9</v>
      </c>
      <c r="R312" s="220">
        <v>8</v>
      </c>
      <c r="S312" s="220">
        <v>8</v>
      </c>
    </row>
    <row r="313" spans="1:22" x14ac:dyDescent="0.15">
      <c r="A313" s="231" t="s">
        <v>140</v>
      </c>
      <c r="B313" s="230" t="s">
        <v>139</v>
      </c>
      <c r="C313" s="229" t="s">
        <v>148</v>
      </c>
      <c r="D313" s="228">
        <v>2</v>
      </c>
      <c r="E313" s="228">
        <v>12</v>
      </c>
      <c r="F313" s="228">
        <v>15</v>
      </c>
      <c r="G313" s="228">
        <v>22</v>
      </c>
      <c r="H313" s="228">
        <v>30</v>
      </c>
      <c r="I313" s="228">
        <v>39</v>
      </c>
      <c r="J313" s="228">
        <v>21</v>
      </c>
      <c r="K313" s="228">
        <v>24</v>
      </c>
      <c r="L313" s="228">
        <v>165</v>
      </c>
      <c r="M313" s="228">
        <v>114</v>
      </c>
      <c r="N313" s="232">
        <v>82.5</v>
      </c>
      <c r="O313" s="220">
        <v>51</v>
      </c>
      <c r="P313" s="220">
        <v>79</v>
      </c>
      <c r="Q313" s="220">
        <v>106</v>
      </c>
      <c r="R313" s="220">
        <v>112</v>
      </c>
      <c r="S313" s="220">
        <v>114</v>
      </c>
    </row>
    <row r="314" spans="1:22" x14ac:dyDescent="0.15">
      <c r="A314" s="231" t="s">
        <v>138</v>
      </c>
      <c r="B314" s="230" t="s">
        <v>137</v>
      </c>
      <c r="C314" s="229" t="s">
        <v>148</v>
      </c>
      <c r="D314" s="233">
        <v>0</v>
      </c>
      <c r="E314" s="233">
        <v>1</v>
      </c>
      <c r="F314" s="233">
        <v>2</v>
      </c>
      <c r="G314" s="233">
        <v>3</v>
      </c>
      <c r="H314" s="233">
        <v>2</v>
      </c>
      <c r="I314" s="233">
        <v>1</v>
      </c>
      <c r="J314" s="233">
        <v>8</v>
      </c>
      <c r="K314" s="233">
        <v>6</v>
      </c>
      <c r="L314" s="228">
        <v>23</v>
      </c>
      <c r="M314" s="228">
        <v>17</v>
      </c>
      <c r="N314" s="232">
        <v>11.5</v>
      </c>
      <c r="O314" s="220">
        <v>6</v>
      </c>
      <c r="P314" s="220">
        <v>8</v>
      </c>
      <c r="Q314" s="220">
        <v>8</v>
      </c>
      <c r="R314" s="220">
        <v>14</v>
      </c>
      <c r="S314" s="220">
        <v>17</v>
      </c>
      <c r="T314" s="210" t="s">
        <v>136</v>
      </c>
      <c r="U314" s="210"/>
      <c r="V314" s="210"/>
    </row>
    <row r="315" spans="1:22" x14ac:dyDescent="0.15">
      <c r="A315" s="231" t="s">
        <v>135</v>
      </c>
      <c r="B315" s="230" t="s">
        <v>132</v>
      </c>
      <c r="C315" s="229" t="s">
        <v>148</v>
      </c>
      <c r="D315" s="228">
        <v>6</v>
      </c>
      <c r="E315" s="228">
        <v>7</v>
      </c>
      <c r="F315" s="228">
        <v>13</v>
      </c>
      <c r="G315" s="228">
        <v>7</v>
      </c>
      <c r="H315" s="228"/>
      <c r="I315" s="228">
        <v>12</v>
      </c>
      <c r="J315" s="228">
        <v>21</v>
      </c>
      <c r="K315" s="228">
        <v>22</v>
      </c>
      <c r="L315" s="228">
        <v>88</v>
      </c>
      <c r="M315" s="228">
        <v>55</v>
      </c>
      <c r="N315" s="232">
        <v>44</v>
      </c>
      <c r="O315" s="220">
        <v>33</v>
      </c>
      <c r="P315" s="220">
        <v>27</v>
      </c>
      <c r="Q315" s="220">
        <v>32</v>
      </c>
      <c r="R315" s="220">
        <v>40</v>
      </c>
      <c r="S315" s="220">
        <v>55</v>
      </c>
      <c r="T315" s="210" t="s">
        <v>134</v>
      </c>
    </row>
    <row r="316" spans="1:22" x14ac:dyDescent="0.15">
      <c r="A316" s="231" t="s">
        <v>133</v>
      </c>
      <c r="B316" s="230" t="s">
        <v>132</v>
      </c>
      <c r="C316" s="229" t="s">
        <v>148</v>
      </c>
      <c r="D316" s="228">
        <v>5</v>
      </c>
      <c r="E316" s="228">
        <v>2</v>
      </c>
      <c r="F316" s="228">
        <v>3</v>
      </c>
      <c r="G316" s="228">
        <v>5</v>
      </c>
      <c r="H316" s="228">
        <v>10</v>
      </c>
      <c r="I316" s="228">
        <v>3</v>
      </c>
      <c r="J316" s="228">
        <v>10</v>
      </c>
      <c r="K316" s="228">
        <v>3</v>
      </c>
      <c r="L316" s="228">
        <v>41</v>
      </c>
      <c r="M316" s="228">
        <v>28</v>
      </c>
      <c r="N316" s="232">
        <v>20.5</v>
      </c>
      <c r="O316" s="220">
        <v>15</v>
      </c>
      <c r="P316" s="220">
        <v>20</v>
      </c>
      <c r="Q316" s="220">
        <v>21</v>
      </c>
      <c r="R316" s="220">
        <v>28</v>
      </c>
      <c r="S316" s="220">
        <v>26</v>
      </c>
    </row>
    <row r="317" spans="1:22" x14ac:dyDescent="0.15">
      <c r="A317" s="231" t="s">
        <v>131</v>
      </c>
      <c r="B317" s="230" t="s">
        <v>128</v>
      </c>
      <c r="C317" s="229" t="s">
        <v>148</v>
      </c>
      <c r="D317" s="228">
        <v>3</v>
      </c>
      <c r="E317" s="228">
        <v>1</v>
      </c>
      <c r="F317" s="228">
        <v>2</v>
      </c>
      <c r="G317" s="228"/>
      <c r="H317" s="228">
        <v>2</v>
      </c>
      <c r="I317" s="228">
        <v>2</v>
      </c>
      <c r="J317" s="228">
        <v>4</v>
      </c>
      <c r="K317" s="228"/>
      <c r="L317" s="228">
        <v>14</v>
      </c>
      <c r="M317" s="228">
        <v>8</v>
      </c>
      <c r="N317" s="232">
        <v>7</v>
      </c>
      <c r="O317" s="220">
        <v>6</v>
      </c>
      <c r="P317" s="220">
        <v>5</v>
      </c>
      <c r="Q317" s="220">
        <v>6</v>
      </c>
      <c r="R317" s="220">
        <v>8</v>
      </c>
      <c r="S317" s="220">
        <v>8</v>
      </c>
    </row>
    <row r="318" spans="1:22" x14ac:dyDescent="0.15">
      <c r="A318" s="231" t="s">
        <v>130</v>
      </c>
      <c r="B318" s="230" t="s">
        <v>128</v>
      </c>
      <c r="C318" s="229" t="s">
        <v>148</v>
      </c>
      <c r="D318" s="228"/>
      <c r="E318" s="228"/>
      <c r="F318" s="228"/>
      <c r="G318" s="228">
        <v>1</v>
      </c>
      <c r="H318" s="228">
        <v>1</v>
      </c>
      <c r="I318" s="228"/>
      <c r="J318" s="228"/>
      <c r="K318" s="228"/>
      <c r="L318" s="228">
        <v>2</v>
      </c>
      <c r="M318" s="228">
        <v>2</v>
      </c>
      <c r="N318" s="232">
        <v>1</v>
      </c>
      <c r="O318" s="220">
        <v>1</v>
      </c>
      <c r="P318" s="220">
        <v>2</v>
      </c>
      <c r="Q318" s="220">
        <v>2</v>
      </c>
      <c r="R318" s="220">
        <v>2</v>
      </c>
      <c r="S318" s="220">
        <v>1</v>
      </c>
    </row>
    <row r="319" spans="1:22" x14ac:dyDescent="0.15">
      <c r="A319" s="231" t="s">
        <v>129</v>
      </c>
      <c r="B319" s="230" t="s">
        <v>128</v>
      </c>
      <c r="C319" s="229" t="s">
        <v>148</v>
      </c>
      <c r="D319" s="228">
        <v>2</v>
      </c>
      <c r="E319" s="228">
        <v>3</v>
      </c>
      <c r="F319" s="228">
        <v>8</v>
      </c>
      <c r="G319" s="228">
        <v>5</v>
      </c>
      <c r="H319" s="228">
        <v>17</v>
      </c>
      <c r="I319" s="228">
        <v>5</v>
      </c>
      <c r="J319" s="228">
        <v>12</v>
      </c>
      <c r="K319" s="228">
        <v>8</v>
      </c>
      <c r="L319" s="228">
        <v>60</v>
      </c>
      <c r="M319" s="228">
        <v>42</v>
      </c>
      <c r="N319" s="232">
        <v>30</v>
      </c>
      <c r="O319" s="220">
        <v>18</v>
      </c>
      <c r="P319" s="220">
        <v>33</v>
      </c>
      <c r="Q319" s="220">
        <v>35</v>
      </c>
      <c r="R319" s="220">
        <v>39</v>
      </c>
      <c r="S319" s="220">
        <v>42</v>
      </c>
    </row>
    <row r="320" spans="1:22" x14ac:dyDescent="0.15">
      <c r="A320" s="231" t="s">
        <v>127</v>
      </c>
      <c r="B320" s="230" t="s">
        <v>122</v>
      </c>
      <c r="C320" s="229" t="s">
        <v>148</v>
      </c>
      <c r="D320" s="228">
        <v>3</v>
      </c>
      <c r="E320" s="228">
        <v>4</v>
      </c>
      <c r="F320" s="228">
        <v>4</v>
      </c>
      <c r="G320" s="228">
        <v>5</v>
      </c>
      <c r="H320" s="228">
        <v>9</v>
      </c>
      <c r="I320" s="228">
        <v>10</v>
      </c>
      <c r="J320" s="228">
        <v>12</v>
      </c>
      <c r="K320" s="228">
        <v>10</v>
      </c>
      <c r="L320" s="228">
        <v>57</v>
      </c>
      <c r="M320" s="228">
        <v>41</v>
      </c>
      <c r="N320" s="232">
        <v>28.5</v>
      </c>
      <c r="O320" s="220">
        <v>16</v>
      </c>
      <c r="P320" s="220">
        <v>22</v>
      </c>
      <c r="Q320" s="220">
        <v>28</v>
      </c>
      <c r="R320" s="220">
        <v>36</v>
      </c>
      <c r="S320" s="220">
        <v>41</v>
      </c>
    </row>
    <row r="321" spans="1:19" x14ac:dyDescent="0.15">
      <c r="A321" s="231" t="s">
        <v>126</v>
      </c>
      <c r="B321" s="230" t="s">
        <v>122</v>
      </c>
      <c r="C321" s="229" t="s">
        <v>148</v>
      </c>
      <c r="D321" s="228"/>
      <c r="E321" s="228"/>
      <c r="F321" s="228"/>
      <c r="G321" s="228"/>
      <c r="H321" s="228">
        <v>1</v>
      </c>
      <c r="I321" s="228">
        <v>3</v>
      </c>
      <c r="J321" s="228">
        <v>1</v>
      </c>
      <c r="K321" s="228">
        <v>1</v>
      </c>
      <c r="L321" s="228">
        <v>6</v>
      </c>
      <c r="M321" s="228">
        <v>6</v>
      </c>
      <c r="N321" s="232">
        <v>3</v>
      </c>
      <c r="O321" s="220">
        <v>0</v>
      </c>
      <c r="P321" s="220">
        <v>1</v>
      </c>
      <c r="Q321" s="220">
        <v>4</v>
      </c>
      <c r="R321" s="220">
        <v>5</v>
      </c>
      <c r="S321" s="220">
        <v>6</v>
      </c>
    </row>
    <row r="322" spans="1:19" x14ac:dyDescent="0.15">
      <c r="A322" s="231" t="s">
        <v>125</v>
      </c>
      <c r="B322" s="230" t="s">
        <v>122</v>
      </c>
      <c r="C322" s="229" t="s">
        <v>148</v>
      </c>
      <c r="D322" s="228"/>
      <c r="E322" s="228"/>
      <c r="F322" s="228"/>
      <c r="G322" s="228"/>
      <c r="H322" s="228"/>
      <c r="I322" s="228"/>
      <c r="J322" s="228"/>
      <c r="K322" s="228"/>
      <c r="L322" s="228">
        <v>0</v>
      </c>
      <c r="M322" s="228">
        <v>0</v>
      </c>
      <c r="N322" s="232">
        <v>0</v>
      </c>
      <c r="O322" s="220">
        <v>0</v>
      </c>
      <c r="P322" s="220">
        <v>0</v>
      </c>
      <c r="Q322" s="220">
        <v>0</v>
      </c>
      <c r="R322" s="220">
        <v>0</v>
      </c>
      <c r="S322" s="220">
        <v>0</v>
      </c>
    </row>
    <row r="323" spans="1:19" x14ac:dyDescent="0.15">
      <c r="A323" s="231" t="s">
        <v>124</v>
      </c>
      <c r="B323" s="230" t="s">
        <v>122</v>
      </c>
      <c r="C323" s="229" t="s">
        <v>148</v>
      </c>
      <c r="D323" s="228">
        <v>3</v>
      </c>
      <c r="E323" s="228"/>
      <c r="F323" s="228">
        <v>2</v>
      </c>
      <c r="G323" s="228">
        <v>2</v>
      </c>
      <c r="H323" s="228">
        <v>3</v>
      </c>
      <c r="I323" s="228">
        <v>5</v>
      </c>
      <c r="J323" s="228">
        <v>4</v>
      </c>
      <c r="K323" s="228">
        <v>9</v>
      </c>
      <c r="L323" s="228">
        <v>28</v>
      </c>
      <c r="M323" s="228">
        <v>21</v>
      </c>
      <c r="N323" s="232">
        <v>14</v>
      </c>
      <c r="O323" s="220">
        <v>7</v>
      </c>
      <c r="P323" s="220">
        <v>7</v>
      </c>
      <c r="Q323" s="220">
        <v>12</v>
      </c>
      <c r="R323" s="220">
        <v>14</v>
      </c>
      <c r="S323" s="220">
        <v>21</v>
      </c>
    </row>
    <row r="324" spans="1:19" x14ac:dyDescent="0.15">
      <c r="A324" s="231" t="s">
        <v>123</v>
      </c>
      <c r="B324" s="230" t="s">
        <v>122</v>
      </c>
      <c r="C324" s="229" t="s">
        <v>148</v>
      </c>
      <c r="D324" s="228"/>
      <c r="E324" s="228">
        <v>3</v>
      </c>
      <c r="F324" s="228"/>
      <c r="G324" s="228"/>
      <c r="H324" s="228">
        <v>1</v>
      </c>
      <c r="I324" s="228">
        <v>2</v>
      </c>
      <c r="J324" s="228"/>
      <c r="K324" s="228">
        <v>1</v>
      </c>
      <c r="L324" s="228">
        <v>7</v>
      </c>
      <c r="M324" s="228">
        <v>4</v>
      </c>
      <c r="N324" s="232">
        <v>3.5</v>
      </c>
      <c r="O324" s="220">
        <v>3</v>
      </c>
      <c r="P324" s="220">
        <v>4</v>
      </c>
      <c r="Q324" s="220">
        <v>3</v>
      </c>
      <c r="R324" s="220">
        <v>3</v>
      </c>
      <c r="S324" s="220">
        <v>4</v>
      </c>
    </row>
    <row r="325" spans="1:19" x14ac:dyDescent="0.15">
      <c r="A325" s="231" t="s">
        <v>121</v>
      </c>
      <c r="B325" s="230" t="s">
        <v>120</v>
      </c>
      <c r="C325" s="229" t="s">
        <v>148</v>
      </c>
      <c r="D325" s="228">
        <v>2</v>
      </c>
      <c r="E325" s="228">
        <v>2</v>
      </c>
      <c r="F325" s="228"/>
      <c r="G325" s="228">
        <v>4</v>
      </c>
      <c r="H325" s="228">
        <v>6</v>
      </c>
      <c r="I325" s="228">
        <v>1</v>
      </c>
      <c r="J325" s="228">
        <v>2</v>
      </c>
      <c r="K325" s="228">
        <v>2</v>
      </c>
      <c r="L325" s="228">
        <v>19</v>
      </c>
      <c r="M325" s="228">
        <v>13</v>
      </c>
      <c r="N325" s="232">
        <v>9.5</v>
      </c>
      <c r="O325" s="220">
        <v>8</v>
      </c>
      <c r="P325" s="220">
        <v>12</v>
      </c>
      <c r="Q325" s="220">
        <v>11</v>
      </c>
      <c r="R325" s="220">
        <v>13</v>
      </c>
      <c r="S325" s="220">
        <v>11</v>
      </c>
    </row>
    <row r="326" spans="1:19" x14ac:dyDescent="0.15">
      <c r="A326" s="231" t="s">
        <v>119</v>
      </c>
      <c r="B326" s="230" t="s">
        <v>113</v>
      </c>
      <c r="C326" s="229" t="s">
        <v>148</v>
      </c>
      <c r="D326" s="228"/>
      <c r="E326" s="228">
        <v>1</v>
      </c>
      <c r="F326" s="228"/>
      <c r="G326" s="228"/>
      <c r="H326" s="228"/>
      <c r="I326" s="228"/>
      <c r="J326" s="228">
        <v>1</v>
      </c>
      <c r="K326" s="228">
        <v>1</v>
      </c>
      <c r="L326" s="228">
        <v>3</v>
      </c>
      <c r="M326" s="228">
        <v>2</v>
      </c>
      <c r="N326" s="232">
        <v>1.5</v>
      </c>
      <c r="O326" s="220">
        <v>1</v>
      </c>
      <c r="P326" s="220">
        <v>1</v>
      </c>
      <c r="Q326" s="220">
        <v>0</v>
      </c>
      <c r="R326" s="220">
        <v>1</v>
      </c>
      <c r="S326" s="220">
        <v>2</v>
      </c>
    </row>
    <row r="327" spans="1:19" x14ac:dyDescent="0.15">
      <c r="A327" s="231" t="s">
        <v>118</v>
      </c>
      <c r="B327" s="230" t="s">
        <v>117</v>
      </c>
      <c r="C327" s="229" t="s">
        <v>148</v>
      </c>
      <c r="D327" s="228"/>
      <c r="E327" s="228"/>
      <c r="F327" s="228">
        <v>2</v>
      </c>
      <c r="G327" s="228">
        <v>5</v>
      </c>
      <c r="H327" s="228"/>
      <c r="I327" s="228">
        <v>5</v>
      </c>
      <c r="J327" s="228">
        <v>1</v>
      </c>
      <c r="K327" s="228">
        <v>2</v>
      </c>
      <c r="L327" s="228">
        <v>15</v>
      </c>
      <c r="M327" s="228">
        <v>12</v>
      </c>
      <c r="N327" s="232">
        <v>7.5</v>
      </c>
      <c r="O327" s="220">
        <v>7</v>
      </c>
      <c r="P327" s="220">
        <v>7</v>
      </c>
      <c r="Q327" s="220">
        <v>12</v>
      </c>
      <c r="R327" s="220">
        <v>11</v>
      </c>
      <c r="S327" s="220">
        <v>8</v>
      </c>
    </row>
    <row r="328" spans="1:19" x14ac:dyDescent="0.15">
      <c r="A328" s="231" t="s">
        <v>116</v>
      </c>
      <c r="B328" s="230" t="s">
        <v>113</v>
      </c>
      <c r="C328" s="229" t="s">
        <v>148</v>
      </c>
      <c r="D328" s="228"/>
      <c r="E328" s="228"/>
      <c r="F328" s="228"/>
      <c r="G328" s="228">
        <v>2</v>
      </c>
      <c r="H328" s="228"/>
      <c r="I328" s="228">
        <v>4</v>
      </c>
      <c r="J328" s="228">
        <v>1</v>
      </c>
      <c r="K328" s="228"/>
      <c r="L328" s="228">
        <v>7</v>
      </c>
      <c r="M328" s="228">
        <v>7</v>
      </c>
      <c r="N328" s="232">
        <v>3.5</v>
      </c>
      <c r="O328" s="220">
        <v>2</v>
      </c>
      <c r="P328" s="220">
        <v>2</v>
      </c>
      <c r="Q328" s="220">
        <v>6</v>
      </c>
      <c r="R328" s="220">
        <v>7</v>
      </c>
      <c r="S328" s="220">
        <v>5</v>
      </c>
    </row>
    <row r="329" spans="1:19" x14ac:dyDescent="0.15">
      <c r="A329" s="231" t="s">
        <v>115</v>
      </c>
      <c r="B329" s="230" t="s">
        <v>113</v>
      </c>
      <c r="C329" s="229" t="s">
        <v>148</v>
      </c>
      <c r="D329" s="228">
        <v>1</v>
      </c>
      <c r="E329" s="228">
        <v>1</v>
      </c>
      <c r="F329" s="228"/>
      <c r="G329" s="228">
        <v>2</v>
      </c>
      <c r="H329" s="228">
        <v>2</v>
      </c>
      <c r="I329" s="228">
        <v>3</v>
      </c>
      <c r="J329" s="228">
        <v>1</v>
      </c>
      <c r="K329" s="228">
        <v>3</v>
      </c>
      <c r="L329" s="228">
        <v>13</v>
      </c>
      <c r="M329" s="228">
        <v>9</v>
      </c>
      <c r="N329" s="232">
        <v>6.5</v>
      </c>
      <c r="O329" s="220">
        <v>4</v>
      </c>
      <c r="P329" s="220">
        <v>5</v>
      </c>
      <c r="Q329" s="220">
        <v>7</v>
      </c>
      <c r="R329" s="220">
        <v>8</v>
      </c>
      <c r="S329" s="220">
        <v>9</v>
      </c>
    </row>
    <row r="330" spans="1:19" x14ac:dyDescent="0.15">
      <c r="A330" s="231" t="s">
        <v>114</v>
      </c>
      <c r="B330" s="230" t="s">
        <v>113</v>
      </c>
      <c r="C330" s="229" t="s">
        <v>148</v>
      </c>
      <c r="D330" s="228"/>
      <c r="E330" s="228">
        <v>12</v>
      </c>
      <c r="F330" s="228">
        <v>13</v>
      </c>
      <c r="G330" s="228">
        <v>12</v>
      </c>
      <c r="H330" s="228">
        <v>9</v>
      </c>
      <c r="I330" s="228">
        <v>21</v>
      </c>
      <c r="J330" s="228">
        <v>8</v>
      </c>
      <c r="K330" s="228">
        <v>16</v>
      </c>
      <c r="L330" s="228">
        <v>91</v>
      </c>
      <c r="M330" s="228">
        <v>55</v>
      </c>
      <c r="N330" s="232">
        <v>45.5</v>
      </c>
      <c r="O330" s="239">
        <v>37</v>
      </c>
      <c r="P330" s="239">
        <v>46</v>
      </c>
      <c r="Q330" s="239">
        <v>55</v>
      </c>
      <c r="R330" s="239">
        <v>50</v>
      </c>
      <c r="S330" s="239">
        <v>54</v>
      </c>
    </row>
    <row r="331" spans="1:19" x14ac:dyDescent="0.15">
      <c r="A331" s="231" t="s">
        <v>112</v>
      </c>
      <c r="B331" s="230" t="s">
        <v>106</v>
      </c>
      <c r="C331" s="229" t="s">
        <v>148</v>
      </c>
      <c r="D331" s="228">
        <v>3</v>
      </c>
      <c r="E331" s="228">
        <v>3</v>
      </c>
      <c r="F331" s="228">
        <v>5</v>
      </c>
      <c r="G331" s="228">
        <v>1</v>
      </c>
      <c r="H331" s="228">
        <v>4</v>
      </c>
      <c r="I331" s="228">
        <v>4</v>
      </c>
      <c r="J331" s="228">
        <v>5</v>
      </c>
      <c r="K331" s="228">
        <v>6</v>
      </c>
      <c r="L331" s="228">
        <v>31</v>
      </c>
      <c r="M331" s="228">
        <v>19</v>
      </c>
      <c r="N331" s="232">
        <v>15.5</v>
      </c>
      <c r="O331" s="220">
        <v>12</v>
      </c>
      <c r="P331" s="220">
        <v>13</v>
      </c>
      <c r="Q331" s="220">
        <v>14</v>
      </c>
      <c r="R331" s="220">
        <v>14</v>
      </c>
      <c r="S331" s="220">
        <v>19</v>
      </c>
    </row>
    <row r="332" spans="1:19" x14ac:dyDescent="0.15">
      <c r="A332" s="231" t="s">
        <v>111</v>
      </c>
      <c r="B332" s="230" t="s">
        <v>110</v>
      </c>
      <c r="C332" s="229" t="s">
        <v>148</v>
      </c>
      <c r="D332" s="228"/>
      <c r="E332" s="228">
        <v>2</v>
      </c>
      <c r="F332" s="228">
        <v>2</v>
      </c>
      <c r="G332" s="228">
        <v>1</v>
      </c>
      <c r="H332" s="228">
        <v>3</v>
      </c>
      <c r="I332" s="228">
        <v>3</v>
      </c>
      <c r="J332" s="228"/>
      <c r="K332" s="228">
        <v>1</v>
      </c>
      <c r="L332" s="228">
        <v>12</v>
      </c>
      <c r="M332" s="228">
        <v>9</v>
      </c>
      <c r="N332" s="232">
        <v>6</v>
      </c>
      <c r="O332" s="220">
        <v>5</v>
      </c>
      <c r="P332" s="220">
        <v>8</v>
      </c>
      <c r="Q332" s="220">
        <v>9</v>
      </c>
      <c r="R332" s="220">
        <v>7</v>
      </c>
      <c r="S332" s="220">
        <v>7</v>
      </c>
    </row>
    <row r="333" spans="1:19" x14ac:dyDescent="0.15">
      <c r="A333" s="231" t="s">
        <v>109</v>
      </c>
      <c r="B333" s="230" t="s">
        <v>108</v>
      </c>
      <c r="C333" s="229" t="s">
        <v>148</v>
      </c>
      <c r="D333" s="228">
        <v>5</v>
      </c>
      <c r="E333" s="228">
        <v>4</v>
      </c>
      <c r="F333" s="228">
        <v>7</v>
      </c>
      <c r="G333" s="228">
        <v>10</v>
      </c>
      <c r="H333" s="228">
        <v>6</v>
      </c>
      <c r="I333" s="228">
        <v>14</v>
      </c>
      <c r="J333" s="228">
        <v>13</v>
      </c>
      <c r="K333" s="228">
        <v>10</v>
      </c>
      <c r="L333" s="228">
        <v>69</v>
      </c>
      <c r="M333" s="228">
        <v>43</v>
      </c>
      <c r="N333" s="232">
        <v>34.5</v>
      </c>
      <c r="O333" s="220">
        <v>26</v>
      </c>
      <c r="P333" s="220">
        <v>27</v>
      </c>
      <c r="Q333" s="220">
        <v>37</v>
      </c>
      <c r="R333" s="220">
        <v>43</v>
      </c>
      <c r="S333" s="220">
        <v>43</v>
      </c>
    </row>
    <row r="334" spans="1:19" x14ac:dyDescent="0.15">
      <c r="A334" s="231" t="s">
        <v>107</v>
      </c>
      <c r="B334" s="230" t="s">
        <v>106</v>
      </c>
      <c r="C334" s="229" t="s">
        <v>148</v>
      </c>
      <c r="D334" s="228"/>
      <c r="E334" s="228"/>
      <c r="F334" s="228">
        <v>2</v>
      </c>
      <c r="G334" s="228"/>
      <c r="H334" s="228">
        <v>1</v>
      </c>
      <c r="I334" s="228">
        <v>1</v>
      </c>
      <c r="J334" s="228"/>
      <c r="K334" s="228"/>
      <c r="L334" s="228">
        <v>4</v>
      </c>
      <c r="M334" s="228">
        <v>4</v>
      </c>
      <c r="N334" s="232">
        <v>2</v>
      </c>
      <c r="O334" s="220">
        <v>2</v>
      </c>
      <c r="P334" s="220">
        <v>3</v>
      </c>
      <c r="Q334" s="220">
        <v>4</v>
      </c>
      <c r="R334" s="220">
        <v>2</v>
      </c>
      <c r="S334" s="220">
        <v>2</v>
      </c>
    </row>
    <row r="335" spans="1:19" x14ac:dyDescent="0.15">
      <c r="A335" s="231" t="s">
        <v>19</v>
      </c>
      <c r="B335" s="230" t="s">
        <v>105</v>
      </c>
      <c r="C335" s="229" t="s">
        <v>148</v>
      </c>
      <c r="D335" s="228">
        <v>16</v>
      </c>
      <c r="E335" s="228">
        <v>34</v>
      </c>
      <c r="F335" s="228">
        <v>57</v>
      </c>
      <c r="G335" s="228">
        <v>52</v>
      </c>
      <c r="H335" s="228">
        <v>62</v>
      </c>
      <c r="I335" s="228">
        <v>58</v>
      </c>
      <c r="J335" s="228">
        <v>43</v>
      </c>
      <c r="K335" s="228">
        <v>22</v>
      </c>
      <c r="L335" s="227">
        <v>344</v>
      </c>
      <c r="M335" s="227">
        <v>229</v>
      </c>
      <c r="N335" s="226">
        <v>172</v>
      </c>
      <c r="O335" s="220">
        <v>159</v>
      </c>
      <c r="P335" s="220">
        <v>205</v>
      </c>
      <c r="Q335" s="220">
        <v>229</v>
      </c>
      <c r="R335" s="220">
        <v>215</v>
      </c>
      <c r="S335" s="220">
        <v>185</v>
      </c>
    </row>
    <row r="336" spans="1:19" x14ac:dyDescent="0.15">
      <c r="A336" s="231" t="s">
        <v>104</v>
      </c>
      <c r="B336" s="230" t="s">
        <v>103</v>
      </c>
      <c r="C336" s="229" t="s">
        <v>148</v>
      </c>
      <c r="D336" s="228"/>
      <c r="E336" s="228"/>
      <c r="F336" s="228">
        <v>1</v>
      </c>
      <c r="G336" s="228">
        <v>2</v>
      </c>
      <c r="H336" s="228">
        <v>1</v>
      </c>
      <c r="I336" s="228">
        <v>2</v>
      </c>
      <c r="J336" s="228"/>
      <c r="K336" s="228"/>
      <c r="L336" s="227">
        <v>6</v>
      </c>
      <c r="M336" s="227">
        <v>6</v>
      </c>
      <c r="N336" s="226">
        <v>3</v>
      </c>
      <c r="O336" s="220">
        <v>3</v>
      </c>
      <c r="P336" s="220">
        <v>4</v>
      </c>
      <c r="Q336" s="220">
        <v>6</v>
      </c>
      <c r="R336" s="220">
        <v>5</v>
      </c>
      <c r="S336" s="220">
        <v>3</v>
      </c>
    </row>
    <row r="337" spans="1:22" ht="22.5" customHeight="1" thickBot="1" x14ac:dyDescent="0.2">
      <c r="A337" s="238" t="s">
        <v>91</v>
      </c>
      <c r="B337" s="237" t="s">
        <v>147</v>
      </c>
      <c r="C337" s="236"/>
      <c r="D337" s="222">
        <v>76</v>
      </c>
      <c r="E337" s="222">
        <v>112</v>
      </c>
      <c r="F337" s="222">
        <v>179</v>
      </c>
      <c r="G337" s="222">
        <v>185</v>
      </c>
      <c r="H337" s="222">
        <v>241</v>
      </c>
      <c r="I337" s="222">
        <v>270</v>
      </c>
      <c r="J337" s="222">
        <v>223</v>
      </c>
      <c r="K337" s="222">
        <v>185</v>
      </c>
      <c r="L337" s="235">
        <v>1471</v>
      </c>
      <c r="M337" s="235">
        <v>919</v>
      </c>
      <c r="N337" s="234">
        <v>735.5</v>
      </c>
      <c r="O337" s="220">
        <v>552</v>
      </c>
      <c r="P337" s="220">
        <v>717</v>
      </c>
      <c r="Q337" s="220">
        <v>875</v>
      </c>
      <c r="R337" s="220">
        <v>919</v>
      </c>
      <c r="S337" s="220">
        <v>919</v>
      </c>
    </row>
    <row r="338" spans="1:22" x14ac:dyDescent="0.15">
      <c r="A338" s="231" t="s">
        <v>146</v>
      </c>
      <c r="B338" s="230" t="s">
        <v>145</v>
      </c>
      <c r="C338" s="229" t="s">
        <v>102</v>
      </c>
      <c r="D338" s="228">
        <v>4</v>
      </c>
      <c r="E338" s="228">
        <v>5</v>
      </c>
      <c r="F338" s="228">
        <v>3</v>
      </c>
      <c r="G338" s="228">
        <v>5</v>
      </c>
      <c r="H338" s="228">
        <v>4</v>
      </c>
      <c r="I338" s="228">
        <v>4</v>
      </c>
      <c r="J338" s="228">
        <v>3</v>
      </c>
      <c r="K338" s="228">
        <v>3</v>
      </c>
      <c r="L338" s="228">
        <v>31</v>
      </c>
      <c r="M338" s="228">
        <v>17</v>
      </c>
      <c r="N338" s="232">
        <v>15.5</v>
      </c>
      <c r="O338" s="220">
        <v>17</v>
      </c>
      <c r="P338" s="220">
        <v>17</v>
      </c>
      <c r="Q338" s="220">
        <v>16</v>
      </c>
      <c r="R338" s="220">
        <v>16</v>
      </c>
      <c r="S338" s="220">
        <v>14</v>
      </c>
    </row>
    <row r="339" spans="1:22" x14ac:dyDescent="0.15">
      <c r="A339" s="231" t="s">
        <v>144</v>
      </c>
      <c r="B339" s="230" t="s">
        <v>141</v>
      </c>
      <c r="C339" s="229" t="s">
        <v>102</v>
      </c>
      <c r="D339" s="233">
        <v>1</v>
      </c>
      <c r="E339" s="233">
        <v>1</v>
      </c>
      <c r="F339" s="233">
        <v>1</v>
      </c>
      <c r="G339" s="233">
        <v>1</v>
      </c>
      <c r="H339" s="233">
        <v>0</v>
      </c>
      <c r="I339" s="233">
        <v>1</v>
      </c>
      <c r="J339" s="233">
        <v>0</v>
      </c>
      <c r="K339" s="233">
        <v>0</v>
      </c>
      <c r="L339" s="228">
        <v>5</v>
      </c>
      <c r="M339" s="228">
        <v>4</v>
      </c>
      <c r="N339" s="232">
        <v>2.5</v>
      </c>
      <c r="O339" s="220">
        <v>4</v>
      </c>
      <c r="P339" s="220">
        <v>3</v>
      </c>
      <c r="Q339" s="220">
        <v>3</v>
      </c>
      <c r="R339" s="220">
        <v>2</v>
      </c>
      <c r="S339" s="220">
        <v>1</v>
      </c>
    </row>
    <row r="340" spans="1:22" x14ac:dyDescent="0.15">
      <c r="A340" s="231" t="s">
        <v>143</v>
      </c>
      <c r="B340" s="230" t="s">
        <v>141</v>
      </c>
      <c r="C340" s="229" t="s">
        <v>102</v>
      </c>
      <c r="D340" s="228"/>
      <c r="E340" s="228">
        <v>1</v>
      </c>
      <c r="F340" s="228">
        <v>1</v>
      </c>
      <c r="G340" s="228"/>
      <c r="H340" s="228"/>
      <c r="I340" s="228"/>
      <c r="J340" s="228">
        <v>3</v>
      </c>
      <c r="K340" s="228"/>
      <c r="L340" s="228">
        <v>5</v>
      </c>
      <c r="M340" s="228">
        <v>3</v>
      </c>
      <c r="N340" s="232">
        <v>2.5</v>
      </c>
      <c r="O340" s="220">
        <v>2</v>
      </c>
      <c r="P340" s="220">
        <v>2</v>
      </c>
      <c r="Q340" s="220">
        <v>1</v>
      </c>
      <c r="R340" s="220">
        <v>3</v>
      </c>
      <c r="S340" s="220">
        <v>3</v>
      </c>
    </row>
    <row r="341" spans="1:22" x14ac:dyDescent="0.15">
      <c r="A341" s="231" t="s">
        <v>142</v>
      </c>
      <c r="B341" s="230" t="s">
        <v>141</v>
      </c>
      <c r="C341" s="229" t="s">
        <v>102</v>
      </c>
      <c r="D341" s="228"/>
      <c r="E341" s="228">
        <v>1</v>
      </c>
      <c r="F341" s="228"/>
      <c r="G341" s="228">
        <v>1</v>
      </c>
      <c r="H341" s="228">
        <v>2</v>
      </c>
      <c r="I341" s="228"/>
      <c r="J341" s="228"/>
      <c r="K341" s="228"/>
      <c r="L341" s="228">
        <v>4</v>
      </c>
      <c r="M341" s="228">
        <v>4</v>
      </c>
      <c r="N341" s="232">
        <v>2</v>
      </c>
      <c r="O341" s="220">
        <v>2</v>
      </c>
      <c r="P341" s="220">
        <v>4</v>
      </c>
      <c r="Q341" s="220">
        <v>3</v>
      </c>
      <c r="R341" s="220">
        <v>3</v>
      </c>
      <c r="S341" s="220">
        <v>2</v>
      </c>
    </row>
    <row r="342" spans="1:22" x14ac:dyDescent="0.15">
      <c r="A342" s="231" t="s">
        <v>140</v>
      </c>
      <c r="B342" s="230" t="s">
        <v>139</v>
      </c>
      <c r="C342" s="229" t="s">
        <v>102</v>
      </c>
      <c r="D342" s="228">
        <v>4</v>
      </c>
      <c r="E342" s="228">
        <v>3</v>
      </c>
      <c r="F342" s="228">
        <v>5</v>
      </c>
      <c r="G342" s="228">
        <v>4</v>
      </c>
      <c r="H342" s="228">
        <v>2</v>
      </c>
      <c r="I342" s="228">
        <v>7</v>
      </c>
      <c r="J342" s="228">
        <v>3</v>
      </c>
      <c r="K342" s="228">
        <v>6</v>
      </c>
      <c r="L342" s="228">
        <v>34</v>
      </c>
      <c r="M342" s="228">
        <v>18</v>
      </c>
      <c r="N342" s="232">
        <v>17</v>
      </c>
      <c r="O342" s="220">
        <v>16</v>
      </c>
      <c r="P342" s="220">
        <v>14</v>
      </c>
      <c r="Q342" s="220">
        <v>18</v>
      </c>
      <c r="R342" s="220">
        <v>16</v>
      </c>
      <c r="S342" s="220">
        <v>18</v>
      </c>
    </row>
    <row r="343" spans="1:22" x14ac:dyDescent="0.15">
      <c r="A343" s="231" t="s">
        <v>138</v>
      </c>
      <c r="B343" s="230" t="s">
        <v>137</v>
      </c>
      <c r="C343" s="229" t="s">
        <v>102</v>
      </c>
      <c r="D343" s="233">
        <v>0</v>
      </c>
      <c r="E343" s="233">
        <v>1</v>
      </c>
      <c r="F343" s="233">
        <v>2</v>
      </c>
      <c r="G343" s="233">
        <v>1</v>
      </c>
      <c r="H343" s="233">
        <v>2</v>
      </c>
      <c r="I343" s="233">
        <v>2</v>
      </c>
      <c r="J343" s="233">
        <v>1</v>
      </c>
      <c r="K343" s="233">
        <v>0</v>
      </c>
      <c r="L343" s="228">
        <v>9</v>
      </c>
      <c r="M343" s="228">
        <v>7</v>
      </c>
      <c r="N343" s="232">
        <v>4.5</v>
      </c>
      <c r="O343" s="220">
        <v>4</v>
      </c>
      <c r="P343" s="220">
        <v>6</v>
      </c>
      <c r="Q343" s="220">
        <v>7</v>
      </c>
      <c r="R343" s="220">
        <v>6</v>
      </c>
      <c r="S343" s="220">
        <v>5</v>
      </c>
      <c r="T343" s="210" t="s">
        <v>136</v>
      </c>
      <c r="U343" s="210"/>
      <c r="V343" s="210"/>
    </row>
    <row r="344" spans="1:22" x14ac:dyDescent="0.15">
      <c r="A344" s="231" t="s">
        <v>135</v>
      </c>
      <c r="B344" s="230" t="s">
        <v>132</v>
      </c>
      <c r="C344" s="229" t="s">
        <v>102</v>
      </c>
      <c r="D344" s="228">
        <v>2</v>
      </c>
      <c r="E344" s="228">
        <v>2</v>
      </c>
      <c r="F344" s="228">
        <v>2</v>
      </c>
      <c r="G344" s="228"/>
      <c r="H344" s="228"/>
      <c r="I344" s="228">
        <v>4</v>
      </c>
      <c r="J344" s="228">
        <v>5</v>
      </c>
      <c r="K344" s="228">
        <v>5</v>
      </c>
      <c r="L344" s="228">
        <v>20</v>
      </c>
      <c r="M344" s="228">
        <v>14</v>
      </c>
      <c r="N344" s="232">
        <v>10</v>
      </c>
      <c r="O344" s="220">
        <v>6</v>
      </c>
      <c r="P344" s="220">
        <v>4</v>
      </c>
      <c r="Q344" s="220">
        <v>6</v>
      </c>
      <c r="R344" s="220">
        <v>9</v>
      </c>
      <c r="S344" s="220">
        <v>14</v>
      </c>
      <c r="T344" s="210" t="s">
        <v>134</v>
      </c>
    </row>
    <row r="345" spans="1:22" x14ac:dyDescent="0.15">
      <c r="A345" s="231" t="s">
        <v>133</v>
      </c>
      <c r="B345" s="230" t="s">
        <v>132</v>
      </c>
      <c r="C345" s="229" t="s">
        <v>102</v>
      </c>
      <c r="D345" s="228">
        <v>1</v>
      </c>
      <c r="E345" s="228"/>
      <c r="F345" s="228">
        <v>3</v>
      </c>
      <c r="G345" s="228">
        <v>1</v>
      </c>
      <c r="H345" s="228">
        <v>2</v>
      </c>
      <c r="I345" s="228"/>
      <c r="J345" s="228">
        <v>4</v>
      </c>
      <c r="K345" s="228">
        <v>5</v>
      </c>
      <c r="L345" s="228">
        <v>16</v>
      </c>
      <c r="M345" s="228">
        <v>11</v>
      </c>
      <c r="N345" s="232">
        <v>8</v>
      </c>
      <c r="O345" s="220">
        <v>5</v>
      </c>
      <c r="P345" s="220">
        <v>6</v>
      </c>
      <c r="Q345" s="220">
        <v>6</v>
      </c>
      <c r="R345" s="220">
        <v>7</v>
      </c>
      <c r="S345" s="220">
        <v>11</v>
      </c>
    </row>
    <row r="346" spans="1:22" x14ac:dyDescent="0.15">
      <c r="A346" s="231" t="s">
        <v>131</v>
      </c>
      <c r="B346" s="230" t="s">
        <v>128</v>
      </c>
      <c r="C346" s="229" t="s">
        <v>102</v>
      </c>
      <c r="D346" s="228"/>
      <c r="E346" s="228"/>
      <c r="F346" s="228"/>
      <c r="G346" s="228">
        <v>1</v>
      </c>
      <c r="H346" s="228"/>
      <c r="I346" s="228"/>
      <c r="J346" s="228">
        <v>1</v>
      </c>
      <c r="K346" s="228">
        <v>1</v>
      </c>
      <c r="L346" s="228">
        <v>3</v>
      </c>
      <c r="M346" s="228">
        <v>2</v>
      </c>
      <c r="N346" s="232">
        <v>1.5</v>
      </c>
      <c r="O346" s="220">
        <v>1</v>
      </c>
      <c r="P346" s="220">
        <v>1</v>
      </c>
      <c r="Q346" s="220">
        <v>1</v>
      </c>
      <c r="R346" s="220">
        <v>2</v>
      </c>
      <c r="S346" s="220">
        <v>2</v>
      </c>
    </row>
    <row r="347" spans="1:22" x14ac:dyDescent="0.15">
      <c r="A347" s="231" t="s">
        <v>130</v>
      </c>
      <c r="B347" s="230" t="s">
        <v>128</v>
      </c>
      <c r="C347" s="229" t="s">
        <v>102</v>
      </c>
      <c r="D347" s="228">
        <v>1</v>
      </c>
      <c r="E347" s="228"/>
      <c r="F347" s="228"/>
      <c r="G347" s="228"/>
      <c r="H347" s="228">
        <v>1</v>
      </c>
      <c r="I347" s="228">
        <v>1</v>
      </c>
      <c r="J347" s="228"/>
      <c r="K347" s="228">
        <v>1</v>
      </c>
      <c r="L347" s="228">
        <v>4</v>
      </c>
      <c r="M347" s="228">
        <v>3</v>
      </c>
      <c r="N347" s="232">
        <v>2</v>
      </c>
      <c r="O347" s="220">
        <v>1</v>
      </c>
      <c r="P347" s="220">
        <v>1</v>
      </c>
      <c r="Q347" s="220">
        <v>2</v>
      </c>
      <c r="R347" s="220">
        <v>2</v>
      </c>
      <c r="S347" s="220">
        <v>3</v>
      </c>
    </row>
    <row r="348" spans="1:22" x14ac:dyDescent="0.15">
      <c r="A348" s="231" t="s">
        <v>129</v>
      </c>
      <c r="B348" s="230" t="s">
        <v>128</v>
      </c>
      <c r="C348" s="229" t="s">
        <v>102</v>
      </c>
      <c r="D348" s="228"/>
      <c r="E348" s="228"/>
      <c r="F348" s="228"/>
      <c r="G348" s="228">
        <v>1</v>
      </c>
      <c r="H348" s="228"/>
      <c r="I348" s="228">
        <v>2</v>
      </c>
      <c r="J348" s="228">
        <v>2</v>
      </c>
      <c r="K348" s="228"/>
      <c r="L348" s="228">
        <v>5</v>
      </c>
      <c r="M348" s="228">
        <v>5</v>
      </c>
      <c r="N348" s="232">
        <v>2.5</v>
      </c>
      <c r="O348" s="220">
        <v>1</v>
      </c>
      <c r="P348" s="220">
        <v>1</v>
      </c>
      <c r="Q348" s="220">
        <v>3</v>
      </c>
      <c r="R348" s="220">
        <v>5</v>
      </c>
      <c r="S348" s="220">
        <v>4</v>
      </c>
    </row>
    <row r="349" spans="1:22" x14ac:dyDescent="0.15">
      <c r="A349" s="231" t="s">
        <v>127</v>
      </c>
      <c r="B349" s="230" t="s">
        <v>122</v>
      </c>
      <c r="C349" s="229" t="s">
        <v>102</v>
      </c>
      <c r="D349" s="228"/>
      <c r="E349" s="228"/>
      <c r="F349" s="228">
        <v>1</v>
      </c>
      <c r="G349" s="228"/>
      <c r="H349" s="228">
        <v>1</v>
      </c>
      <c r="I349" s="228"/>
      <c r="J349" s="228">
        <v>2</v>
      </c>
      <c r="K349" s="228">
        <v>1</v>
      </c>
      <c r="L349" s="228">
        <v>5</v>
      </c>
      <c r="M349" s="228">
        <v>4</v>
      </c>
      <c r="N349" s="232">
        <v>2.5</v>
      </c>
      <c r="O349" s="220">
        <v>1</v>
      </c>
      <c r="P349" s="220">
        <v>2</v>
      </c>
      <c r="Q349" s="220">
        <v>2</v>
      </c>
      <c r="R349" s="220">
        <v>3</v>
      </c>
      <c r="S349" s="220">
        <v>4</v>
      </c>
    </row>
    <row r="350" spans="1:22" x14ac:dyDescent="0.15">
      <c r="A350" s="231" t="s">
        <v>126</v>
      </c>
      <c r="B350" s="230" t="s">
        <v>122</v>
      </c>
      <c r="C350" s="229" t="s">
        <v>102</v>
      </c>
      <c r="D350" s="228">
        <v>1</v>
      </c>
      <c r="E350" s="228">
        <v>2</v>
      </c>
      <c r="F350" s="228">
        <v>2</v>
      </c>
      <c r="G350" s="228">
        <v>2</v>
      </c>
      <c r="H350" s="228">
        <v>3</v>
      </c>
      <c r="I350" s="228">
        <v>1</v>
      </c>
      <c r="J350" s="228">
        <v>3</v>
      </c>
      <c r="K350" s="228">
        <v>3</v>
      </c>
      <c r="L350" s="228">
        <v>17</v>
      </c>
      <c r="M350" s="228">
        <v>10</v>
      </c>
      <c r="N350" s="232">
        <v>8.5</v>
      </c>
      <c r="O350" s="220">
        <v>7</v>
      </c>
      <c r="P350" s="220">
        <v>9</v>
      </c>
      <c r="Q350" s="220">
        <v>8</v>
      </c>
      <c r="R350" s="220">
        <v>9</v>
      </c>
      <c r="S350" s="220">
        <v>10</v>
      </c>
    </row>
    <row r="351" spans="1:22" x14ac:dyDescent="0.15">
      <c r="A351" s="231" t="s">
        <v>125</v>
      </c>
      <c r="B351" s="230" t="s">
        <v>122</v>
      </c>
      <c r="C351" s="229" t="s">
        <v>102</v>
      </c>
      <c r="D351" s="228">
        <v>1</v>
      </c>
      <c r="E351" s="228"/>
      <c r="F351" s="228"/>
      <c r="G351" s="228"/>
      <c r="H351" s="228"/>
      <c r="I351" s="228"/>
      <c r="J351" s="228"/>
      <c r="K351" s="228">
        <v>1</v>
      </c>
      <c r="L351" s="228">
        <v>2</v>
      </c>
      <c r="M351" s="228">
        <v>1</v>
      </c>
      <c r="N351" s="232">
        <v>1</v>
      </c>
      <c r="O351" s="220">
        <v>1</v>
      </c>
      <c r="P351" s="220">
        <v>0</v>
      </c>
      <c r="Q351" s="220">
        <v>0</v>
      </c>
      <c r="R351" s="220">
        <v>0</v>
      </c>
      <c r="S351" s="220">
        <v>1</v>
      </c>
    </row>
    <row r="352" spans="1:22" x14ac:dyDescent="0.15">
      <c r="A352" s="231" t="s">
        <v>124</v>
      </c>
      <c r="B352" s="230" t="s">
        <v>122</v>
      </c>
      <c r="C352" s="229" t="s">
        <v>102</v>
      </c>
      <c r="D352" s="228">
        <v>1</v>
      </c>
      <c r="E352" s="228"/>
      <c r="F352" s="228"/>
      <c r="G352" s="228">
        <v>2</v>
      </c>
      <c r="H352" s="228"/>
      <c r="I352" s="228">
        <v>1</v>
      </c>
      <c r="J352" s="228">
        <v>1</v>
      </c>
      <c r="K352" s="228"/>
      <c r="L352" s="228">
        <v>5</v>
      </c>
      <c r="M352" s="228">
        <v>4</v>
      </c>
      <c r="N352" s="232">
        <v>2.5</v>
      </c>
      <c r="O352" s="220">
        <v>3</v>
      </c>
      <c r="P352" s="220">
        <v>2</v>
      </c>
      <c r="Q352" s="220">
        <v>3</v>
      </c>
      <c r="R352" s="220">
        <v>4</v>
      </c>
      <c r="S352" s="220">
        <v>2</v>
      </c>
    </row>
    <row r="353" spans="1:19" x14ac:dyDescent="0.15">
      <c r="A353" s="231" t="s">
        <v>123</v>
      </c>
      <c r="B353" s="230" t="s">
        <v>122</v>
      </c>
      <c r="C353" s="229" t="s">
        <v>102</v>
      </c>
      <c r="D353" s="228"/>
      <c r="E353" s="228"/>
      <c r="F353" s="228"/>
      <c r="G353" s="228"/>
      <c r="H353" s="228"/>
      <c r="I353" s="228"/>
      <c r="J353" s="228"/>
      <c r="K353" s="228"/>
      <c r="L353" s="228">
        <v>0</v>
      </c>
      <c r="M353" s="228">
        <v>0</v>
      </c>
      <c r="N353" s="232">
        <v>0</v>
      </c>
      <c r="O353" s="220">
        <v>0</v>
      </c>
      <c r="P353" s="220">
        <v>0</v>
      </c>
      <c r="Q353" s="220">
        <v>0</v>
      </c>
      <c r="R353" s="220">
        <v>0</v>
      </c>
      <c r="S353" s="220">
        <v>0</v>
      </c>
    </row>
    <row r="354" spans="1:19" x14ac:dyDescent="0.15">
      <c r="A354" s="231" t="s">
        <v>121</v>
      </c>
      <c r="B354" s="230" t="s">
        <v>120</v>
      </c>
      <c r="C354" s="229" t="s">
        <v>102</v>
      </c>
      <c r="D354" s="228"/>
      <c r="E354" s="228">
        <v>1</v>
      </c>
      <c r="F354" s="228"/>
      <c r="G354" s="228"/>
      <c r="H354" s="228"/>
      <c r="I354" s="228"/>
      <c r="J354" s="228">
        <v>1</v>
      </c>
      <c r="K354" s="228">
        <v>1</v>
      </c>
      <c r="L354" s="228">
        <v>3</v>
      </c>
      <c r="M354" s="228">
        <v>2</v>
      </c>
      <c r="N354" s="232">
        <v>1.5</v>
      </c>
      <c r="O354" s="220">
        <v>1</v>
      </c>
      <c r="P354" s="220">
        <v>1</v>
      </c>
      <c r="Q354" s="220">
        <v>0</v>
      </c>
      <c r="R354" s="220">
        <v>1</v>
      </c>
      <c r="S354" s="220">
        <v>2</v>
      </c>
    </row>
    <row r="355" spans="1:19" x14ac:dyDescent="0.15">
      <c r="A355" s="231" t="s">
        <v>119</v>
      </c>
      <c r="B355" s="230" t="s">
        <v>113</v>
      </c>
      <c r="C355" s="229" t="s">
        <v>102</v>
      </c>
      <c r="D355" s="228">
        <v>1</v>
      </c>
      <c r="E355" s="228"/>
      <c r="F355" s="228"/>
      <c r="G355" s="228">
        <v>1</v>
      </c>
      <c r="H355" s="228"/>
      <c r="I355" s="228"/>
      <c r="J355" s="228"/>
      <c r="K355" s="228">
        <v>1</v>
      </c>
      <c r="L355" s="228">
        <v>3</v>
      </c>
      <c r="M355" s="228">
        <v>2</v>
      </c>
      <c r="N355" s="232">
        <v>1.5</v>
      </c>
      <c r="O355" s="220">
        <v>2</v>
      </c>
      <c r="P355" s="220">
        <v>1</v>
      </c>
      <c r="Q355" s="220">
        <v>1</v>
      </c>
      <c r="R355" s="220">
        <v>1</v>
      </c>
      <c r="S355" s="220">
        <v>1</v>
      </c>
    </row>
    <row r="356" spans="1:19" x14ac:dyDescent="0.15">
      <c r="A356" s="231" t="s">
        <v>118</v>
      </c>
      <c r="B356" s="230" t="s">
        <v>117</v>
      </c>
      <c r="C356" s="229" t="s">
        <v>102</v>
      </c>
      <c r="D356" s="228">
        <v>1</v>
      </c>
      <c r="E356" s="228">
        <v>1</v>
      </c>
      <c r="F356" s="228"/>
      <c r="G356" s="228">
        <v>3</v>
      </c>
      <c r="H356" s="228"/>
      <c r="I356" s="228">
        <v>1</v>
      </c>
      <c r="J356" s="228">
        <v>4</v>
      </c>
      <c r="K356" s="228">
        <v>2</v>
      </c>
      <c r="L356" s="228">
        <v>12</v>
      </c>
      <c r="M356" s="228">
        <v>8</v>
      </c>
      <c r="N356" s="232">
        <v>6</v>
      </c>
      <c r="O356" s="220">
        <v>5</v>
      </c>
      <c r="P356" s="220">
        <v>4</v>
      </c>
      <c r="Q356" s="220">
        <v>4</v>
      </c>
      <c r="R356" s="220">
        <v>8</v>
      </c>
      <c r="S356" s="220">
        <v>7</v>
      </c>
    </row>
    <row r="357" spans="1:19" x14ac:dyDescent="0.15">
      <c r="A357" s="231" t="s">
        <v>116</v>
      </c>
      <c r="B357" s="230" t="s">
        <v>113</v>
      </c>
      <c r="C357" s="229" t="s">
        <v>102</v>
      </c>
      <c r="D357" s="228"/>
      <c r="E357" s="228"/>
      <c r="F357" s="228"/>
      <c r="G357" s="228"/>
      <c r="H357" s="228"/>
      <c r="I357" s="228"/>
      <c r="J357" s="228">
        <v>1</v>
      </c>
      <c r="K357" s="228">
        <v>1</v>
      </c>
      <c r="L357" s="228">
        <v>2</v>
      </c>
      <c r="M357" s="228">
        <v>2</v>
      </c>
      <c r="N357" s="232">
        <v>1</v>
      </c>
      <c r="O357" s="220">
        <v>0</v>
      </c>
      <c r="P357" s="220">
        <v>0</v>
      </c>
      <c r="Q357" s="220">
        <v>0</v>
      </c>
      <c r="R357" s="220">
        <v>1</v>
      </c>
      <c r="S357" s="220">
        <v>2</v>
      </c>
    </row>
    <row r="358" spans="1:19" x14ac:dyDescent="0.15">
      <c r="A358" s="231" t="s">
        <v>115</v>
      </c>
      <c r="B358" s="230" t="s">
        <v>113</v>
      </c>
      <c r="C358" s="229" t="s">
        <v>102</v>
      </c>
      <c r="D358" s="228">
        <v>4</v>
      </c>
      <c r="E358" s="228"/>
      <c r="F358" s="228">
        <v>2</v>
      </c>
      <c r="G358" s="228">
        <v>5</v>
      </c>
      <c r="H358" s="228">
        <v>4</v>
      </c>
      <c r="I358" s="228">
        <v>2</v>
      </c>
      <c r="J358" s="228">
        <v>4</v>
      </c>
      <c r="K358" s="228">
        <v>3</v>
      </c>
      <c r="L358" s="228">
        <v>24</v>
      </c>
      <c r="M358" s="228">
        <v>15</v>
      </c>
      <c r="N358" s="232">
        <v>12</v>
      </c>
      <c r="O358" s="220">
        <v>11</v>
      </c>
      <c r="P358" s="220">
        <v>11</v>
      </c>
      <c r="Q358" s="220">
        <v>13</v>
      </c>
      <c r="R358" s="220">
        <v>15</v>
      </c>
      <c r="S358" s="220">
        <v>13</v>
      </c>
    </row>
    <row r="359" spans="1:19" x14ac:dyDescent="0.15">
      <c r="A359" s="231" t="s">
        <v>114</v>
      </c>
      <c r="B359" s="230" t="s">
        <v>113</v>
      </c>
      <c r="C359" s="229" t="s">
        <v>102</v>
      </c>
      <c r="D359" s="228">
        <v>1</v>
      </c>
      <c r="E359" s="228"/>
      <c r="F359" s="228"/>
      <c r="G359" s="228"/>
      <c r="H359" s="228">
        <v>1</v>
      </c>
      <c r="I359" s="228"/>
      <c r="J359" s="228"/>
      <c r="K359" s="228">
        <v>2</v>
      </c>
      <c r="L359" s="228">
        <v>4</v>
      </c>
      <c r="M359" s="228">
        <v>3</v>
      </c>
      <c r="N359" s="232">
        <v>2</v>
      </c>
      <c r="O359" s="220">
        <v>1</v>
      </c>
      <c r="P359" s="220">
        <v>1</v>
      </c>
      <c r="Q359" s="220">
        <v>1</v>
      </c>
      <c r="R359" s="220">
        <v>1</v>
      </c>
      <c r="S359" s="220">
        <v>3</v>
      </c>
    </row>
    <row r="360" spans="1:19" x14ac:dyDescent="0.15">
      <c r="A360" s="231" t="s">
        <v>112</v>
      </c>
      <c r="B360" s="230" t="s">
        <v>106</v>
      </c>
      <c r="C360" s="229" t="s">
        <v>102</v>
      </c>
      <c r="D360" s="228"/>
      <c r="E360" s="228"/>
      <c r="F360" s="228"/>
      <c r="G360" s="228"/>
      <c r="H360" s="228"/>
      <c r="I360" s="228"/>
      <c r="J360" s="228"/>
      <c r="K360" s="228"/>
      <c r="L360" s="228">
        <v>0</v>
      </c>
      <c r="M360" s="228">
        <v>0</v>
      </c>
      <c r="N360" s="232">
        <v>0</v>
      </c>
      <c r="O360" s="220">
        <v>0</v>
      </c>
      <c r="P360" s="220">
        <v>0</v>
      </c>
      <c r="Q360" s="220">
        <v>0</v>
      </c>
      <c r="R360" s="220">
        <v>0</v>
      </c>
      <c r="S360" s="220">
        <v>0</v>
      </c>
    </row>
    <row r="361" spans="1:19" x14ac:dyDescent="0.15">
      <c r="A361" s="231" t="s">
        <v>111</v>
      </c>
      <c r="B361" s="230" t="s">
        <v>110</v>
      </c>
      <c r="C361" s="229" t="s">
        <v>102</v>
      </c>
      <c r="D361" s="228"/>
      <c r="E361" s="228"/>
      <c r="F361" s="228"/>
      <c r="G361" s="228"/>
      <c r="H361" s="228"/>
      <c r="I361" s="228"/>
      <c r="J361" s="228"/>
      <c r="K361" s="228"/>
      <c r="L361" s="228">
        <v>0</v>
      </c>
      <c r="M361" s="228">
        <v>0</v>
      </c>
      <c r="N361" s="232">
        <v>0</v>
      </c>
      <c r="O361" s="220">
        <v>0</v>
      </c>
      <c r="P361" s="220">
        <v>0</v>
      </c>
      <c r="Q361" s="220">
        <v>0</v>
      </c>
      <c r="R361" s="220">
        <v>0</v>
      </c>
      <c r="S361" s="220">
        <v>0</v>
      </c>
    </row>
    <row r="362" spans="1:19" x14ac:dyDescent="0.15">
      <c r="A362" s="231" t="s">
        <v>109</v>
      </c>
      <c r="B362" s="230" t="s">
        <v>108</v>
      </c>
      <c r="C362" s="229" t="s">
        <v>102</v>
      </c>
      <c r="D362" s="228">
        <v>1</v>
      </c>
      <c r="E362" s="228"/>
      <c r="F362" s="228"/>
      <c r="G362" s="228"/>
      <c r="H362" s="228">
        <v>1</v>
      </c>
      <c r="I362" s="228"/>
      <c r="J362" s="228"/>
      <c r="K362" s="228"/>
      <c r="L362" s="228">
        <v>2</v>
      </c>
      <c r="M362" s="228">
        <v>1</v>
      </c>
      <c r="N362" s="232">
        <v>1</v>
      </c>
      <c r="O362" s="220">
        <v>1</v>
      </c>
      <c r="P362" s="220">
        <v>1</v>
      </c>
      <c r="Q362" s="220">
        <v>1</v>
      </c>
      <c r="R362" s="220">
        <v>1</v>
      </c>
      <c r="S362" s="220">
        <v>1</v>
      </c>
    </row>
    <row r="363" spans="1:19" x14ac:dyDescent="0.15">
      <c r="A363" s="231" t="s">
        <v>107</v>
      </c>
      <c r="B363" s="230" t="s">
        <v>106</v>
      </c>
      <c r="C363" s="229" t="s">
        <v>102</v>
      </c>
      <c r="D363" s="228"/>
      <c r="E363" s="228"/>
      <c r="F363" s="228"/>
      <c r="G363" s="228"/>
      <c r="H363" s="228"/>
      <c r="I363" s="228"/>
      <c r="J363" s="228"/>
      <c r="K363" s="228"/>
      <c r="L363" s="228">
        <v>0</v>
      </c>
      <c r="M363" s="228">
        <v>0</v>
      </c>
      <c r="N363" s="232">
        <v>0</v>
      </c>
      <c r="O363" s="220">
        <v>0</v>
      </c>
      <c r="P363" s="220">
        <v>0</v>
      </c>
      <c r="Q363" s="220">
        <v>0</v>
      </c>
      <c r="R363" s="220">
        <v>0</v>
      </c>
      <c r="S363" s="220">
        <v>0</v>
      </c>
    </row>
    <row r="364" spans="1:19" x14ac:dyDescent="0.15">
      <c r="A364" s="231" t="s">
        <v>19</v>
      </c>
      <c r="B364" s="230" t="s">
        <v>105</v>
      </c>
      <c r="C364" s="229" t="s">
        <v>102</v>
      </c>
      <c r="D364" s="228">
        <v>2</v>
      </c>
      <c r="E364" s="228">
        <v>4</v>
      </c>
      <c r="F364" s="228">
        <v>6</v>
      </c>
      <c r="G364" s="228">
        <v>1</v>
      </c>
      <c r="H364" s="228">
        <v>1</v>
      </c>
      <c r="I364" s="228">
        <v>1</v>
      </c>
      <c r="J364" s="228"/>
      <c r="K364" s="228">
        <v>1</v>
      </c>
      <c r="L364" s="227">
        <v>16</v>
      </c>
      <c r="M364" s="227">
        <v>13</v>
      </c>
      <c r="N364" s="226">
        <v>8</v>
      </c>
      <c r="O364" s="220">
        <v>13</v>
      </c>
      <c r="P364" s="220">
        <v>12</v>
      </c>
      <c r="Q364" s="220">
        <v>9</v>
      </c>
      <c r="R364" s="220">
        <v>3</v>
      </c>
      <c r="S364" s="220">
        <v>3</v>
      </c>
    </row>
    <row r="365" spans="1:19" x14ac:dyDescent="0.15">
      <c r="A365" s="231" t="s">
        <v>104</v>
      </c>
      <c r="B365" s="230" t="s">
        <v>103</v>
      </c>
      <c r="C365" s="229" t="s">
        <v>102</v>
      </c>
      <c r="D365" s="228"/>
      <c r="E365" s="228"/>
      <c r="F365" s="228">
        <v>2</v>
      </c>
      <c r="G365" s="228">
        <v>3</v>
      </c>
      <c r="H365" s="228">
        <v>3</v>
      </c>
      <c r="I365" s="228">
        <v>6</v>
      </c>
      <c r="J365" s="228">
        <v>3</v>
      </c>
      <c r="K365" s="228">
        <v>2</v>
      </c>
      <c r="L365" s="227">
        <v>19</v>
      </c>
      <c r="M365" s="227">
        <v>15</v>
      </c>
      <c r="N365" s="226">
        <v>9.5</v>
      </c>
      <c r="O365" s="220">
        <v>5</v>
      </c>
      <c r="P365" s="220">
        <v>8</v>
      </c>
      <c r="Q365" s="220">
        <v>14</v>
      </c>
      <c r="R365" s="220">
        <v>15</v>
      </c>
      <c r="S365" s="220">
        <v>14</v>
      </c>
    </row>
    <row r="366" spans="1:19" ht="22.5" customHeight="1" thickBot="1" x14ac:dyDescent="0.2">
      <c r="A366" s="225" t="s">
        <v>91</v>
      </c>
      <c r="B366" s="224" t="s">
        <v>101</v>
      </c>
      <c r="C366" s="223"/>
      <c r="D366" s="222">
        <v>26</v>
      </c>
      <c r="E366" s="222">
        <v>22</v>
      </c>
      <c r="F366" s="222">
        <v>30</v>
      </c>
      <c r="G366" s="222">
        <v>32</v>
      </c>
      <c r="H366" s="222">
        <v>27</v>
      </c>
      <c r="I366" s="222">
        <v>33</v>
      </c>
      <c r="J366" s="222">
        <v>41</v>
      </c>
      <c r="K366" s="222">
        <v>39</v>
      </c>
      <c r="L366" s="222">
        <v>250</v>
      </c>
      <c r="M366" s="222">
        <v>140</v>
      </c>
      <c r="N366" s="221">
        <v>125</v>
      </c>
      <c r="O366" s="220">
        <v>110</v>
      </c>
      <c r="P366" s="220">
        <v>111</v>
      </c>
      <c r="Q366" s="220">
        <v>122</v>
      </c>
      <c r="R366" s="220">
        <v>133</v>
      </c>
      <c r="S366" s="220">
        <v>140</v>
      </c>
    </row>
    <row r="367" spans="1:19" x14ac:dyDescent="0.15">
      <c r="D367" s="219"/>
      <c r="E367" s="219"/>
      <c r="F367" s="219"/>
      <c r="G367" s="219"/>
      <c r="H367" s="219"/>
      <c r="I367" s="219"/>
      <c r="J367" s="219"/>
      <c r="K367" s="219"/>
      <c r="L367" s="219"/>
      <c r="M367" s="219"/>
      <c r="N367" s="219"/>
    </row>
    <row r="368" spans="1:19" x14ac:dyDescent="0.15">
      <c r="D368" s="219"/>
      <c r="E368" s="219"/>
      <c r="F368" s="219"/>
      <c r="G368" s="219"/>
      <c r="H368" s="219"/>
      <c r="I368" s="219"/>
      <c r="J368" s="219"/>
      <c r="K368" s="219"/>
      <c r="L368" s="219"/>
      <c r="M368" s="219"/>
      <c r="N368" s="219"/>
    </row>
    <row r="369" spans="4:14" x14ac:dyDescent="0.15">
      <c r="D369" s="219"/>
      <c r="E369" s="219"/>
      <c r="F369" s="219"/>
      <c r="G369" s="219"/>
      <c r="H369" s="219"/>
      <c r="I369" s="219"/>
      <c r="J369" s="219"/>
      <c r="K369" s="219"/>
      <c r="L369" s="219"/>
      <c r="M369" s="219"/>
      <c r="N369" s="219"/>
    </row>
    <row r="370" spans="4:14" x14ac:dyDescent="0.15">
      <c r="D370" s="219"/>
      <c r="E370" s="219"/>
      <c r="F370" s="219"/>
      <c r="G370" s="219"/>
      <c r="H370" s="219"/>
      <c r="I370" s="219"/>
      <c r="J370" s="219"/>
      <c r="K370" s="219"/>
      <c r="L370" s="219"/>
      <c r="M370" s="219"/>
      <c r="N370" s="219"/>
    </row>
  </sheetData>
  <printOptions horizontalCentered="1" verticalCentered="1"/>
  <pageMargins left="0" right="0" top="0" bottom="0" header="0" footer="0"/>
  <pageSetup paperSize="9" scale="97" orientation="portrait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DD58-E220-9644-A728-5FF1066BC1F7}">
  <dimension ref="A1:L17"/>
  <sheetViews>
    <sheetView workbookViewId="0">
      <selection activeCell="B64" sqref="B64"/>
    </sheetView>
  </sheetViews>
  <sheetFormatPr baseColWidth="10" defaultColWidth="8.6640625" defaultRowHeight="13" x14ac:dyDescent="0.15"/>
  <sheetData>
    <row r="1" spans="1:12" x14ac:dyDescent="0.15">
      <c r="A1" t="s">
        <v>147</v>
      </c>
      <c r="B1" s="18" t="s">
        <v>193</v>
      </c>
      <c r="C1" s="18" t="s">
        <v>192</v>
      </c>
      <c r="D1" s="18" t="s">
        <v>186</v>
      </c>
      <c r="F1" s="18" t="s">
        <v>200</v>
      </c>
      <c r="G1" s="18" t="s">
        <v>199</v>
      </c>
      <c r="H1" s="18" t="s">
        <v>198</v>
      </c>
      <c r="I1" s="18" t="s">
        <v>197</v>
      </c>
      <c r="J1" s="18" t="s">
        <v>196</v>
      </c>
      <c r="K1" s="18" t="s">
        <v>195</v>
      </c>
      <c r="L1" s="18" t="s">
        <v>194</v>
      </c>
    </row>
    <row r="2" spans="1:12" x14ac:dyDescent="0.15">
      <c r="A2" t="s">
        <v>191</v>
      </c>
      <c r="B2" s="19">
        <f>'cycle cordon'!L93</f>
        <v>2191</v>
      </c>
      <c r="C2" s="19">
        <f>'cycle cordon'!M93</f>
        <v>1440</v>
      </c>
      <c r="D2" s="19">
        <f>'cycle cordon'!N93</f>
        <v>1095.5</v>
      </c>
      <c r="F2" s="257">
        <f>B2</f>
        <v>2191</v>
      </c>
      <c r="G2" s="257">
        <f>B3</f>
        <v>2239</v>
      </c>
      <c r="H2" s="257">
        <f>B4</f>
        <v>2063</v>
      </c>
      <c r="I2" s="257">
        <f>B5</f>
        <v>1657</v>
      </c>
      <c r="J2" s="257">
        <f>B6</f>
        <v>1471</v>
      </c>
      <c r="K2" s="257">
        <f>B8</f>
        <v>9621</v>
      </c>
      <c r="L2" s="257">
        <f>B7</f>
        <v>1924.2</v>
      </c>
    </row>
    <row r="3" spans="1:12" x14ac:dyDescent="0.15">
      <c r="A3" t="s">
        <v>190</v>
      </c>
      <c r="B3" s="19">
        <f>'cycle cordon'!L154</f>
        <v>2239</v>
      </c>
      <c r="C3" s="19">
        <f>'cycle cordon'!M154</f>
        <v>1385</v>
      </c>
      <c r="D3" s="19">
        <f>'cycle cordon'!N154</f>
        <v>1119.5</v>
      </c>
      <c r="F3" s="257">
        <f>C2</f>
        <v>1440</v>
      </c>
      <c r="G3" s="257">
        <f>C3</f>
        <v>1385</v>
      </c>
      <c r="H3" s="257">
        <f>C4</f>
        <v>1320</v>
      </c>
      <c r="I3" s="257">
        <f>C5</f>
        <v>1075</v>
      </c>
      <c r="J3" s="257">
        <f>C6</f>
        <v>919</v>
      </c>
      <c r="K3" s="257">
        <f>C8</f>
        <v>6139</v>
      </c>
      <c r="L3" s="257">
        <f>C7</f>
        <v>1227.8</v>
      </c>
    </row>
    <row r="4" spans="1:12" x14ac:dyDescent="0.15">
      <c r="A4" t="s">
        <v>189</v>
      </c>
      <c r="B4" s="19">
        <f>'cycle cordon'!L215</f>
        <v>2063</v>
      </c>
      <c r="C4" s="19">
        <f>'cycle cordon'!M215</f>
        <v>1320</v>
      </c>
      <c r="D4" s="19">
        <f>'cycle cordon'!N215</f>
        <v>1031.5</v>
      </c>
      <c r="F4" s="257">
        <f>D2</f>
        <v>1095.5</v>
      </c>
      <c r="G4" s="257">
        <f>D3</f>
        <v>1119.5</v>
      </c>
      <c r="H4" s="257">
        <f>D4</f>
        <v>1031.5</v>
      </c>
      <c r="I4" s="257">
        <f>D5</f>
        <v>828.5</v>
      </c>
      <c r="J4" s="257">
        <f>D6</f>
        <v>735.5</v>
      </c>
      <c r="K4" s="257">
        <f>D8</f>
        <v>4810.5</v>
      </c>
      <c r="L4" s="257">
        <f>D7</f>
        <v>962.1</v>
      </c>
    </row>
    <row r="5" spans="1:12" x14ac:dyDescent="0.15">
      <c r="A5" t="s">
        <v>188</v>
      </c>
      <c r="B5" s="19">
        <f>'cycle cordon'!L276</f>
        <v>1657</v>
      </c>
      <c r="C5" s="19">
        <f>'cycle cordon'!M276</f>
        <v>1075</v>
      </c>
      <c r="D5" s="19">
        <f>'cycle cordon'!N276</f>
        <v>828.5</v>
      </c>
    </row>
    <row r="6" spans="1:12" x14ac:dyDescent="0.15">
      <c r="A6" t="s">
        <v>187</v>
      </c>
      <c r="B6" s="19">
        <f>'cycle cordon'!L337</f>
        <v>1471</v>
      </c>
      <c r="C6" s="19">
        <f>'cycle cordon'!M337</f>
        <v>919</v>
      </c>
      <c r="D6" s="19">
        <f>'cycle cordon'!N337</f>
        <v>735.5</v>
      </c>
    </row>
    <row r="7" spans="1:12" x14ac:dyDescent="0.15">
      <c r="A7" t="s">
        <v>186</v>
      </c>
      <c r="B7" s="19">
        <f>AVERAGE(B2:B6)</f>
        <v>1924.2</v>
      </c>
      <c r="C7" s="19">
        <f>AVERAGE(C2:C6)</f>
        <v>1227.8</v>
      </c>
      <c r="D7" s="19">
        <f>AVERAGE(D2:D6)</f>
        <v>962.1</v>
      </c>
    </row>
    <row r="8" spans="1:12" x14ac:dyDescent="0.15">
      <c r="A8" t="s">
        <v>185</v>
      </c>
      <c r="B8" s="19">
        <f>SUM(B2:B6)</f>
        <v>9621</v>
      </c>
      <c r="C8" s="19">
        <f>SUM(C2:C6)</f>
        <v>6139</v>
      </c>
      <c r="D8" s="19">
        <f>SUM(D2:D6)</f>
        <v>4810.5</v>
      </c>
    </row>
    <row r="10" spans="1:12" x14ac:dyDescent="0.15">
      <c r="A10" t="s">
        <v>101</v>
      </c>
      <c r="B10" s="18" t="s">
        <v>193</v>
      </c>
      <c r="C10" s="18" t="s">
        <v>192</v>
      </c>
      <c r="D10" s="18" t="s">
        <v>186</v>
      </c>
    </row>
    <row r="11" spans="1:12" x14ac:dyDescent="0.15">
      <c r="A11" t="s">
        <v>191</v>
      </c>
      <c r="B11" s="19">
        <f>'cycle cordon'!L122</f>
        <v>362</v>
      </c>
      <c r="C11" s="19">
        <f>'cycle cordon'!M122</f>
        <v>221.6</v>
      </c>
      <c r="D11" s="19">
        <f>'cycle cordon'!N122</f>
        <v>181</v>
      </c>
      <c r="F11" s="257">
        <f>B11</f>
        <v>362</v>
      </c>
      <c r="G11" s="257">
        <f>B12</f>
        <v>419</v>
      </c>
      <c r="H11" s="257">
        <f>B13</f>
        <v>326</v>
      </c>
      <c r="I11" s="257">
        <f>B14</f>
        <v>321</v>
      </c>
      <c r="J11" s="257">
        <f>B15</f>
        <v>250</v>
      </c>
      <c r="K11" s="257">
        <f>B17</f>
        <v>1678</v>
      </c>
      <c r="L11" s="257">
        <f>B16</f>
        <v>335.6</v>
      </c>
    </row>
    <row r="12" spans="1:12" x14ac:dyDescent="0.15">
      <c r="A12" t="s">
        <v>190</v>
      </c>
      <c r="B12" s="19">
        <f>'cycle cordon'!L183</f>
        <v>419</v>
      </c>
      <c r="C12" s="19">
        <f>'cycle cordon'!M183</f>
        <v>237</v>
      </c>
      <c r="D12" s="19">
        <f>'cycle cordon'!N183</f>
        <v>209.5</v>
      </c>
      <c r="F12" s="257">
        <f>C11</f>
        <v>221.6</v>
      </c>
      <c r="G12" s="257">
        <f>C12</f>
        <v>237</v>
      </c>
      <c r="H12" s="257">
        <f>C13</f>
        <v>191</v>
      </c>
      <c r="I12" s="257">
        <f>C14</f>
        <v>190</v>
      </c>
      <c r="J12" s="257">
        <f>C15</f>
        <v>140</v>
      </c>
      <c r="K12" s="257">
        <f>C17</f>
        <v>979.6</v>
      </c>
      <c r="L12" s="257">
        <f>C16</f>
        <v>195.92000000000002</v>
      </c>
    </row>
    <row r="13" spans="1:12" x14ac:dyDescent="0.15">
      <c r="A13" t="s">
        <v>189</v>
      </c>
      <c r="B13" s="19">
        <f>'cycle cordon'!L244</f>
        <v>326</v>
      </c>
      <c r="C13" s="19">
        <f>'cycle cordon'!M244</f>
        <v>191</v>
      </c>
      <c r="D13" s="19">
        <f>'cycle cordon'!N244</f>
        <v>163</v>
      </c>
      <c r="F13" s="257">
        <f>D11</f>
        <v>181</v>
      </c>
      <c r="G13" s="257">
        <f>D12</f>
        <v>209.5</v>
      </c>
      <c r="H13" s="257">
        <f>D13</f>
        <v>163</v>
      </c>
      <c r="I13" s="257">
        <f>D14</f>
        <v>160.5</v>
      </c>
      <c r="J13" s="257">
        <f>D15</f>
        <v>125</v>
      </c>
      <c r="K13" s="257">
        <f>D17</f>
        <v>839</v>
      </c>
      <c r="L13" s="257">
        <f>D16</f>
        <v>167.8</v>
      </c>
    </row>
    <row r="14" spans="1:12" x14ac:dyDescent="0.15">
      <c r="A14" t="s">
        <v>188</v>
      </c>
      <c r="B14" s="19">
        <f>'cycle cordon'!L305</f>
        <v>321</v>
      </c>
      <c r="C14" s="19">
        <f>'cycle cordon'!M305</f>
        <v>190</v>
      </c>
      <c r="D14" s="19">
        <f>'cycle cordon'!N305</f>
        <v>160.5</v>
      </c>
    </row>
    <row r="15" spans="1:12" x14ac:dyDescent="0.15">
      <c r="A15" t="s">
        <v>187</v>
      </c>
      <c r="B15" s="19">
        <f>'cycle cordon'!L366</f>
        <v>250</v>
      </c>
      <c r="C15" s="19">
        <f>'cycle cordon'!M366</f>
        <v>140</v>
      </c>
      <c r="D15" s="19">
        <f>'cycle cordon'!N366</f>
        <v>125</v>
      </c>
    </row>
    <row r="16" spans="1:12" x14ac:dyDescent="0.15">
      <c r="A16" t="s">
        <v>186</v>
      </c>
      <c r="B16" s="19">
        <f>AVERAGE(B11:B15)</f>
        <v>335.6</v>
      </c>
      <c r="C16" s="19">
        <f>AVERAGE(C11:C15)</f>
        <v>195.92000000000002</v>
      </c>
      <c r="D16" s="19">
        <f>AVERAGE(D11:D15)</f>
        <v>167.8</v>
      </c>
    </row>
    <row r="17" spans="1:4" x14ac:dyDescent="0.15">
      <c r="A17" t="s">
        <v>185</v>
      </c>
      <c r="B17" s="19">
        <f>SUM(B11:B15)</f>
        <v>1678</v>
      </c>
      <c r="C17" s="19">
        <f>SUM(C11:C15)</f>
        <v>979.6</v>
      </c>
      <c r="D17" s="19">
        <f>SUM(D11:D15)</f>
        <v>839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FF5F-FDB9-DB46-B7F2-A04CE5A66F7E}">
  <dimension ref="A1:I8"/>
  <sheetViews>
    <sheetView tabSelected="1" workbookViewId="0">
      <selection activeCell="A9" sqref="A9"/>
    </sheetView>
  </sheetViews>
  <sheetFormatPr baseColWidth="10" defaultColWidth="8.6640625" defaultRowHeight="13" x14ac:dyDescent="0.15"/>
  <cols>
    <col min="1" max="1" width="24.6640625" bestFit="1" customWidth="1"/>
    <col min="2" max="17" width="5.6640625" customWidth="1"/>
  </cols>
  <sheetData>
    <row r="1" spans="1:9" x14ac:dyDescent="0.15">
      <c r="A1" s="1" t="s">
        <v>207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258" t="s">
        <v>30</v>
      </c>
      <c r="B3" t="s">
        <v>37</v>
      </c>
      <c r="D3" s="2"/>
    </row>
    <row r="4" spans="1:9" x14ac:dyDescent="0.15">
      <c r="A4" s="258" t="s">
        <v>206</v>
      </c>
      <c r="B4" t="s">
        <v>201</v>
      </c>
      <c r="D4" s="2"/>
    </row>
    <row r="5" spans="1:9" x14ac:dyDescent="0.15">
      <c r="A5" s="258" t="s">
        <v>205</v>
      </c>
      <c r="B5" t="s">
        <v>201</v>
      </c>
      <c r="D5" s="2"/>
    </row>
    <row r="6" spans="1:9" x14ac:dyDescent="0.15">
      <c r="A6" s="258" t="s">
        <v>204</v>
      </c>
      <c r="B6" t="s">
        <v>201</v>
      </c>
      <c r="D6" s="2"/>
    </row>
    <row r="7" spans="1:9" x14ac:dyDescent="0.15">
      <c r="A7" s="258" t="s">
        <v>203</v>
      </c>
      <c r="B7" t="s">
        <v>201</v>
      </c>
      <c r="D7" s="2"/>
    </row>
    <row r="8" spans="1:9" x14ac:dyDescent="0.15">
      <c r="A8" s="258" t="s">
        <v>202</v>
      </c>
      <c r="B8" t="s">
        <v>201</v>
      </c>
      <c r="D8" s="2"/>
    </row>
  </sheetData>
  <pageMargins left="0" right="0" top="0.19685039370078741" bottom="0" header="0" footer="0"/>
  <pageSetup paperSize="9" scale="95" orientation="portrait" horizontalDpi="4294967292"/>
  <headerFooter alignWithMargins="0"/>
  <rowBreaks count="1" manualBreakCount="1">
    <brk id="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263D-2406-1643-8911-8AF8F2DF1DDE}">
  <dimension ref="A1:U56"/>
  <sheetViews>
    <sheetView topLeftCell="E1" workbookViewId="0">
      <selection activeCell="A9" sqref="A9"/>
    </sheetView>
  </sheetViews>
  <sheetFormatPr baseColWidth="10" defaultColWidth="8.6640625" defaultRowHeight="13" x14ac:dyDescent="0.15"/>
  <cols>
    <col min="1" max="1" width="11.5" bestFit="1" customWidth="1"/>
    <col min="12" max="12" width="11.5" bestFit="1" customWidth="1"/>
    <col min="13" max="13" width="9.6640625" bestFit="1" customWidth="1"/>
    <col min="16" max="16" width="11" customWidth="1"/>
  </cols>
  <sheetData>
    <row r="1" spans="1:21" x14ac:dyDescent="0.15">
      <c r="A1" t="s">
        <v>213</v>
      </c>
      <c r="G1" t="str">
        <f>A1</f>
        <v>Kelburn</v>
      </c>
      <c r="P1" t="s">
        <v>212</v>
      </c>
      <c r="Q1" t="s">
        <v>90</v>
      </c>
      <c r="R1" t="s">
        <v>213</v>
      </c>
      <c r="S1" t="s">
        <v>34</v>
      </c>
      <c r="T1" t="s">
        <v>210</v>
      </c>
    </row>
    <row r="2" spans="1:21" x14ac:dyDescent="0.15">
      <c r="A2" t="s">
        <v>30</v>
      </c>
      <c r="B2" s="259" t="s">
        <v>211</v>
      </c>
      <c r="C2" s="18" t="s">
        <v>31</v>
      </c>
      <c r="D2" s="18" t="s">
        <v>32</v>
      </c>
      <c r="G2" s="18" t="str">
        <f>LEFT(A3,3)</f>
        <v>Mon</v>
      </c>
      <c r="H2" s="18" t="str">
        <f>LEFT(A4,3)</f>
        <v>Tue</v>
      </c>
      <c r="I2" s="18" t="str">
        <f>LEFT(A5,3)</f>
        <v>Wed</v>
      </c>
      <c r="J2" s="18" t="str">
        <f>LEFT(A6,3)</f>
        <v>Thu</v>
      </c>
      <c r="K2" s="18" t="str">
        <f>LEFT(A7,3)</f>
        <v>Fri</v>
      </c>
      <c r="L2" s="18" t="str">
        <f>A8</f>
        <v>Average Day</v>
      </c>
      <c r="M2" s="18" t="str">
        <f>A9</f>
        <v>WeekTotal</v>
      </c>
      <c r="O2" t="s">
        <v>193</v>
      </c>
      <c r="P2" s="19">
        <f>L13</f>
        <v>380.6</v>
      </c>
      <c r="Q2" s="19">
        <f>L23</f>
        <v>329.2</v>
      </c>
      <c r="R2" s="19">
        <f>L3</f>
        <v>140.80000000000001</v>
      </c>
      <c r="S2" s="19">
        <f>L33</f>
        <v>535.4</v>
      </c>
      <c r="T2" s="19">
        <f>L43</f>
        <v>338</v>
      </c>
      <c r="U2" s="19">
        <f>SUM(P2:T2)</f>
        <v>1724</v>
      </c>
    </row>
    <row r="3" spans="1:21" x14ac:dyDescent="0.15">
      <c r="A3" t="s">
        <v>209</v>
      </c>
      <c r="B3" s="19">
        <f>Upland_Glenmore!R48</f>
        <v>143</v>
      </c>
      <c r="C3" s="19">
        <f>Upland_Glenmore!R49</f>
        <v>80</v>
      </c>
      <c r="D3" s="19">
        <f>Upland_Glenmore!R50</f>
        <v>71.5</v>
      </c>
      <c r="F3" t="s">
        <v>193</v>
      </c>
      <c r="G3" s="19">
        <f>B3</f>
        <v>143</v>
      </c>
      <c r="H3" s="19">
        <f>B4</f>
        <v>148</v>
      </c>
      <c r="I3" s="19">
        <f>B5</f>
        <v>137</v>
      </c>
      <c r="J3" s="19">
        <f>B6</f>
        <v>142</v>
      </c>
      <c r="K3" s="19">
        <f>B7</f>
        <v>134</v>
      </c>
      <c r="L3" s="19">
        <f>B8</f>
        <v>140.80000000000001</v>
      </c>
      <c r="M3" s="19">
        <f>B9</f>
        <v>704</v>
      </c>
      <c r="O3" t="s">
        <v>36</v>
      </c>
      <c r="P3" s="19">
        <f>L14</f>
        <v>244.8</v>
      </c>
      <c r="Q3" s="19">
        <f>L24</f>
        <v>202.8</v>
      </c>
      <c r="R3" s="19">
        <f>L4</f>
        <v>84.4</v>
      </c>
      <c r="S3" s="19">
        <f>L34</f>
        <v>338.8</v>
      </c>
      <c r="T3" s="19">
        <f>L44</f>
        <v>227.6</v>
      </c>
      <c r="U3" s="19">
        <f>SUM(P3:T3)</f>
        <v>1098.3999999999999</v>
      </c>
    </row>
    <row r="4" spans="1:21" x14ac:dyDescent="0.15">
      <c r="A4" t="s">
        <v>205</v>
      </c>
      <c r="B4" s="19">
        <f>Upland_Glenmore!R73</f>
        <v>148</v>
      </c>
      <c r="C4" s="19">
        <f>Upland_Glenmore!R74</f>
        <v>84</v>
      </c>
      <c r="D4" s="19">
        <f>Upland_Glenmore!R75</f>
        <v>74</v>
      </c>
      <c r="F4" t="s">
        <v>36</v>
      </c>
      <c r="G4" s="19">
        <f>C3</f>
        <v>80</v>
      </c>
      <c r="H4" s="19">
        <f>C4</f>
        <v>84</v>
      </c>
      <c r="I4" s="19">
        <f>C5</f>
        <v>89</v>
      </c>
      <c r="J4" s="19">
        <f>C6</f>
        <v>91</v>
      </c>
      <c r="K4" s="19">
        <f>C7</f>
        <v>78</v>
      </c>
      <c r="L4" s="19">
        <f>C8</f>
        <v>84.4</v>
      </c>
      <c r="M4" s="19">
        <f>C9</f>
        <v>422</v>
      </c>
      <c r="O4" t="s">
        <v>32</v>
      </c>
      <c r="P4" s="19">
        <f>L15</f>
        <v>190.3</v>
      </c>
      <c r="Q4" s="19">
        <f>L25</f>
        <v>164.6</v>
      </c>
      <c r="R4" s="19">
        <f>L5</f>
        <v>70.400000000000006</v>
      </c>
      <c r="S4" s="19">
        <f>L35</f>
        <v>267.7</v>
      </c>
      <c r="T4" s="19">
        <f>L45</f>
        <v>169</v>
      </c>
      <c r="U4" s="19">
        <f>SUM(P4:T4)</f>
        <v>862</v>
      </c>
    </row>
    <row r="5" spans="1:21" x14ac:dyDescent="0.15">
      <c r="A5" t="s">
        <v>204</v>
      </c>
      <c r="B5" s="19">
        <f>Upland_Glenmore!R98</f>
        <v>137</v>
      </c>
      <c r="C5" s="19">
        <f>Upland_Glenmore!R99</f>
        <v>89</v>
      </c>
      <c r="D5" s="19">
        <f>Upland_Glenmore!R100</f>
        <v>68.5</v>
      </c>
      <c r="F5" t="s">
        <v>32</v>
      </c>
      <c r="G5" s="19">
        <f>D3</f>
        <v>71.5</v>
      </c>
      <c r="H5" s="19">
        <f>D4</f>
        <v>74</v>
      </c>
      <c r="I5" s="19">
        <f>D5</f>
        <v>68.5</v>
      </c>
      <c r="J5" s="19">
        <f>D6</f>
        <v>71</v>
      </c>
      <c r="K5" s="19">
        <f>D7</f>
        <v>67</v>
      </c>
      <c r="L5" s="19">
        <f>D8</f>
        <v>70.400000000000006</v>
      </c>
      <c r="M5" s="19">
        <f>D9</f>
        <v>352</v>
      </c>
    </row>
    <row r="6" spans="1:21" x14ac:dyDescent="0.15">
      <c r="A6" t="s">
        <v>203</v>
      </c>
      <c r="B6" s="19">
        <f>Upland_Glenmore!R123</f>
        <v>142</v>
      </c>
      <c r="C6" s="19">
        <f>Upland_Glenmore!R124</f>
        <v>91</v>
      </c>
      <c r="D6" s="19">
        <f>Upland_Glenmore!R125</f>
        <v>71</v>
      </c>
    </row>
    <row r="7" spans="1:21" x14ac:dyDescent="0.15">
      <c r="A7" t="s">
        <v>202</v>
      </c>
      <c r="B7" s="19">
        <f>Upland_Glenmore!R148</f>
        <v>134</v>
      </c>
      <c r="C7" s="19">
        <f>Upland_Glenmore!R149</f>
        <v>78</v>
      </c>
      <c r="D7" s="19">
        <f>Upland_Glenmore!R150</f>
        <v>67</v>
      </c>
    </row>
    <row r="8" spans="1:21" x14ac:dyDescent="0.15">
      <c r="A8" t="s">
        <v>33</v>
      </c>
      <c r="B8" s="19">
        <f>AVERAGE(B3:B7)</f>
        <v>140.80000000000001</v>
      </c>
      <c r="C8" s="19">
        <f>AVERAGE(C3:C7)</f>
        <v>84.4</v>
      </c>
      <c r="D8" s="19">
        <f>AVERAGE(D3:D7)</f>
        <v>70.400000000000006</v>
      </c>
      <c r="P8" t="s">
        <v>213</v>
      </c>
    </row>
    <row r="9" spans="1:21" x14ac:dyDescent="0.15">
      <c r="A9" t="s">
        <v>208</v>
      </c>
      <c r="B9" s="19">
        <f>SUM(B3:B7)</f>
        <v>704</v>
      </c>
      <c r="C9" s="19">
        <f>SUM(C3:C7)</f>
        <v>422</v>
      </c>
      <c r="D9" s="19">
        <f>SUM(D3:D7)</f>
        <v>352</v>
      </c>
      <c r="Q9" t="s">
        <v>193</v>
      </c>
      <c r="R9" t="s">
        <v>36</v>
      </c>
      <c r="S9" t="s">
        <v>32</v>
      </c>
    </row>
    <row r="10" spans="1:21" x14ac:dyDescent="0.15">
      <c r="P10" t="s">
        <v>209</v>
      </c>
      <c r="Q10" s="19">
        <f>G3</f>
        <v>143</v>
      </c>
      <c r="R10" s="19">
        <f>G4</f>
        <v>80</v>
      </c>
      <c r="S10" s="19">
        <f>G5</f>
        <v>71.5</v>
      </c>
    </row>
    <row r="11" spans="1:21" x14ac:dyDescent="0.15">
      <c r="A11" t="s">
        <v>212</v>
      </c>
      <c r="G11" t="str">
        <f>A11</f>
        <v>Newtown</v>
      </c>
      <c r="P11" t="s">
        <v>205</v>
      </c>
      <c r="Q11" s="19">
        <f>H3</f>
        <v>148</v>
      </c>
      <c r="R11" s="19">
        <f>H4</f>
        <v>84</v>
      </c>
      <c r="S11" s="19">
        <f>H5</f>
        <v>74</v>
      </c>
    </row>
    <row r="12" spans="1:21" x14ac:dyDescent="0.15">
      <c r="A12" t="s">
        <v>30</v>
      </c>
      <c r="B12" s="259" t="s">
        <v>211</v>
      </c>
      <c r="C12" s="18" t="s">
        <v>31</v>
      </c>
      <c r="D12" s="18" t="s">
        <v>32</v>
      </c>
      <c r="G12" s="18" t="str">
        <f>LEFT(A13,3)</f>
        <v>Mon</v>
      </c>
      <c r="H12" s="18" t="str">
        <f>LEFT(A14,3)</f>
        <v>Tue</v>
      </c>
      <c r="I12" s="18" t="str">
        <f>LEFT(A15,3)</f>
        <v>Wed</v>
      </c>
      <c r="J12" s="18" t="str">
        <f>LEFT(A16,3)</f>
        <v>Thu</v>
      </c>
      <c r="K12" s="18" t="str">
        <f>LEFT(A17,3)</f>
        <v>Fri</v>
      </c>
      <c r="L12" s="18" t="str">
        <f>A18</f>
        <v>Average Day</v>
      </c>
      <c r="M12" s="18" t="str">
        <f>A19</f>
        <v>WeekTotal</v>
      </c>
      <c r="P12" t="s">
        <v>204</v>
      </c>
      <c r="Q12" s="19">
        <f>I3</f>
        <v>137</v>
      </c>
      <c r="R12" s="19">
        <f>I4</f>
        <v>89</v>
      </c>
      <c r="S12" s="19">
        <f>I5</f>
        <v>68.5</v>
      </c>
    </row>
    <row r="13" spans="1:21" x14ac:dyDescent="0.15">
      <c r="A13" t="s">
        <v>209</v>
      </c>
      <c r="B13">
        <f>Adelaide_John_Riddiford!R48</f>
        <v>381</v>
      </c>
      <c r="C13">
        <f>Adelaide_John_Riddiford!R49</f>
        <v>240</v>
      </c>
      <c r="D13" s="19">
        <f>Adelaide_John_Riddiford!R50</f>
        <v>190.5</v>
      </c>
      <c r="F13" t="s">
        <v>193</v>
      </c>
      <c r="G13" s="19">
        <f>B13</f>
        <v>381</v>
      </c>
      <c r="H13" s="19">
        <f>B14</f>
        <v>427</v>
      </c>
      <c r="I13" s="19">
        <f>B15</f>
        <v>398</v>
      </c>
      <c r="J13" s="19">
        <f>B16</f>
        <v>375</v>
      </c>
      <c r="K13" s="19">
        <f>B17</f>
        <v>322</v>
      </c>
      <c r="L13" s="19">
        <f>B18</f>
        <v>380.6</v>
      </c>
      <c r="M13" s="19">
        <f>B19</f>
        <v>1903</v>
      </c>
      <c r="P13" t="s">
        <v>203</v>
      </c>
      <c r="Q13" s="19">
        <f>J3</f>
        <v>142</v>
      </c>
      <c r="R13" s="19">
        <f>J4</f>
        <v>91</v>
      </c>
      <c r="S13" s="19">
        <f>J5</f>
        <v>71</v>
      </c>
    </row>
    <row r="14" spans="1:21" x14ac:dyDescent="0.15">
      <c r="A14" t="s">
        <v>205</v>
      </c>
      <c r="B14">
        <f>Adelaide_John_Riddiford!R73</f>
        <v>427</v>
      </c>
      <c r="C14">
        <f>Adelaide_John_Riddiford!R74</f>
        <v>282</v>
      </c>
      <c r="D14" s="19">
        <f>Adelaide_John_Riddiford!R75</f>
        <v>213.5</v>
      </c>
      <c r="F14" t="s">
        <v>36</v>
      </c>
      <c r="G14" s="19">
        <f>C13</f>
        <v>240</v>
      </c>
      <c r="H14" s="19">
        <f>C14</f>
        <v>282</v>
      </c>
      <c r="I14" s="19">
        <f>C15</f>
        <v>249</v>
      </c>
      <c r="J14" s="19">
        <f>C16</f>
        <v>247</v>
      </c>
      <c r="K14" s="19">
        <f>C17</f>
        <v>206</v>
      </c>
      <c r="L14" s="19">
        <f>C18</f>
        <v>244.8</v>
      </c>
      <c r="M14" s="19">
        <f>C19</f>
        <v>1224</v>
      </c>
      <c r="P14" t="s">
        <v>202</v>
      </c>
      <c r="Q14" s="19">
        <f>K3</f>
        <v>134</v>
      </c>
      <c r="R14" s="19">
        <f>K4</f>
        <v>78</v>
      </c>
      <c r="S14" s="19">
        <f>K5</f>
        <v>67</v>
      </c>
    </row>
    <row r="15" spans="1:21" x14ac:dyDescent="0.15">
      <c r="A15" t="s">
        <v>204</v>
      </c>
      <c r="B15">
        <f>Adelaide_John_Riddiford!R98</f>
        <v>398</v>
      </c>
      <c r="C15">
        <f>Adelaide_John_Riddiford!R99</f>
        <v>249</v>
      </c>
      <c r="D15" s="19">
        <f>Adelaide_John_Riddiford!R100</f>
        <v>199</v>
      </c>
      <c r="F15" t="s">
        <v>32</v>
      </c>
      <c r="G15" s="19">
        <f>D13</f>
        <v>190.5</v>
      </c>
      <c r="H15" s="19">
        <f>D14</f>
        <v>213.5</v>
      </c>
      <c r="I15" s="19">
        <f>D15</f>
        <v>199</v>
      </c>
      <c r="J15" s="19">
        <f>D16</f>
        <v>187.5</v>
      </c>
      <c r="K15" s="19">
        <f>D17</f>
        <v>161</v>
      </c>
      <c r="L15" s="19">
        <f>D18</f>
        <v>190.3</v>
      </c>
      <c r="M15" s="19">
        <f>D19</f>
        <v>951.5</v>
      </c>
      <c r="P15" t="s">
        <v>33</v>
      </c>
      <c r="Q15" s="19">
        <f>L3</f>
        <v>140.80000000000001</v>
      </c>
      <c r="R15" s="19">
        <f>L4</f>
        <v>84.4</v>
      </c>
      <c r="S15" s="19">
        <f>L5</f>
        <v>70.400000000000006</v>
      </c>
    </row>
    <row r="16" spans="1:21" x14ac:dyDescent="0.15">
      <c r="A16" t="s">
        <v>203</v>
      </c>
      <c r="B16">
        <f>Adelaide_John_Riddiford!R123</f>
        <v>375</v>
      </c>
      <c r="C16">
        <f>Adelaide_John_Riddiford!R124</f>
        <v>247</v>
      </c>
      <c r="D16" s="19">
        <f>Adelaide_John_Riddiford!R125</f>
        <v>187.5</v>
      </c>
      <c r="P16" t="s">
        <v>208</v>
      </c>
      <c r="Q16" s="19">
        <f>M3</f>
        <v>704</v>
      </c>
      <c r="R16" s="19">
        <f>M4</f>
        <v>422</v>
      </c>
      <c r="S16" s="19">
        <f>M5</f>
        <v>352</v>
      </c>
    </row>
    <row r="17" spans="1:19" x14ac:dyDescent="0.15">
      <c r="A17" t="s">
        <v>202</v>
      </c>
      <c r="B17">
        <f>Adelaide_John_Riddiford!R148</f>
        <v>322</v>
      </c>
      <c r="C17">
        <f>Adelaide_John_Riddiford!R149</f>
        <v>206</v>
      </c>
      <c r="D17" s="19">
        <f>Adelaide_John_Riddiford!R150</f>
        <v>161</v>
      </c>
    </row>
    <row r="18" spans="1:19" x14ac:dyDescent="0.15">
      <c r="A18" t="s">
        <v>33</v>
      </c>
      <c r="B18">
        <f>AVERAGE(B13:B17)</f>
        <v>380.6</v>
      </c>
      <c r="C18">
        <f>AVERAGE(C13:C17)</f>
        <v>244.8</v>
      </c>
      <c r="D18" s="19">
        <f>AVERAGE(D13:D17)</f>
        <v>190.3</v>
      </c>
      <c r="P18" t="s">
        <v>212</v>
      </c>
    </row>
    <row r="19" spans="1:19" x14ac:dyDescent="0.15">
      <c r="A19" t="s">
        <v>208</v>
      </c>
      <c r="B19">
        <f>SUM(B13:B17)</f>
        <v>1903</v>
      </c>
      <c r="C19">
        <f>SUM(C13:C17)</f>
        <v>1224</v>
      </c>
      <c r="D19">
        <f>SUM(D13:D17)</f>
        <v>951.5</v>
      </c>
    </row>
    <row r="20" spans="1:19" x14ac:dyDescent="0.15">
      <c r="P20" t="s">
        <v>209</v>
      </c>
      <c r="Q20" s="19">
        <f>G13</f>
        <v>381</v>
      </c>
      <c r="R20" s="19">
        <f>G14</f>
        <v>240</v>
      </c>
      <c r="S20" s="19">
        <f>G15</f>
        <v>190.5</v>
      </c>
    </row>
    <row r="21" spans="1:19" x14ac:dyDescent="0.15">
      <c r="A21" t="s">
        <v>90</v>
      </c>
      <c r="G21" t="str">
        <f>A21</f>
        <v>Kilbirnie</v>
      </c>
      <c r="P21" t="s">
        <v>205</v>
      </c>
      <c r="Q21" s="19">
        <f>H13</f>
        <v>427</v>
      </c>
      <c r="R21" s="19">
        <f>H14</f>
        <v>282</v>
      </c>
      <c r="S21" s="19">
        <f>H15</f>
        <v>213.5</v>
      </c>
    </row>
    <row r="22" spans="1:19" x14ac:dyDescent="0.15">
      <c r="A22" t="s">
        <v>30</v>
      </c>
      <c r="B22" s="259" t="s">
        <v>211</v>
      </c>
      <c r="C22" s="18" t="s">
        <v>31</v>
      </c>
      <c r="D22" s="18" t="s">
        <v>32</v>
      </c>
      <c r="G22" s="18" t="str">
        <f>LEFT(A23,3)</f>
        <v>Mon</v>
      </c>
      <c r="H22" s="18" t="str">
        <f>LEFT(A24,3)</f>
        <v>Tue</v>
      </c>
      <c r="I22" s="18" t="str">
        <f>LEFT(A25,3)</f>
        <v>Wed</v>
      </c>
      <c r="J22" s="18" t="str">
        <f>LEFT(A26,3)</f>
        <v>Thu</v>
      </c>
      <c r="K22" s="18" t="str">
        <f>LEFT(A27,3)</f>
        <v>Fri</v>
      </c>
      <c r="L22" s="18" t="str">
        <f>A28</f>
        <v>Average Day</v>
      </c>
      <c r="M22" s="18" t="str">
        <f>A29</f>
        <v>WeekTotal</v>
      </c>
      <c r="P22" t="s">
        <v>204</v>
      </c>
      <c r="Q22" s="19">
        <f>I13</f>
        <v>398</v>
      </c>
      <c r="R22" s="19">
        <f>I14</f>
        <v>249</v>
      </c>
      <c r="S22" s="19">
        <f>I15</f>
        <v>199</v>
      </c>
    </row>
    <row r="23" spans="1:19" x14ac:dyDescent="0.15">
      <c r="A23" t="s">
        <v>209</v>
      </c>
      <c r="B23">
        <f>'Wellington_Cobham_Evans Bay (2)'!R48</f>
        <v>260</v>
      </c>
      <c r="C23">
        <f>'Wellington_Cobham_Evans Bay (2)'!R49</f>
        <v>147</v>
      </c>
      <c r="D23" s="260">
        <f>'Wellington_Cobham_Evans Bay (2)'!R50</f>
        <v>130</v>
      </c>
      <c r="F23" t="s">
        <v>193</v>
      </c>
      <c r="G23" s="19">
        <f>B23</f>
        <v>260</v>
      </c>
      <c r="H23" s="19">
        <f>B24</f>
        <v>259</v>
      </c>
      <c r="I23" s="19">
        <f>B25</f>
        <v>420</v>
      </c>
      <c r="J23" s="19">
        <f>B26</f>
        <v>374</v>
      </c>
      <c r="K23" s="19">
        <f>B27</f>
        <v>333</v>
      </c>
      <c r="L23" s="19">
        <f>B28</f>
        <v>329.2</v>
      </c>
      <c r="M23" s="19">
        <f>B29</f>
        <v>1646</v>
      </c>
      <c r="P23" t="s">
        <v>203</v>
      </c>
      <c r="Q23" s="19">
        <f>J13</f>
        <v>375</v>
      </c>
      <c r="R23" s="19">
        <f>J14</f>
        <v>247</v>
      </c>
      <c r="S23" s="19">
        <f>J15</f>
        <v>187.5</v>
      </c>
    </row>
    <row r="24" spans="1:19" x14ac:dyDescent="0.15">
      <c r="A24" t="s">
        <v>205</v>
      </c>
      <c r="B24">
        <f>'Wellington_Cobham_Evans Bay (2)'!R73</f>
        <v>259</v>
      </c>
      <c r="C24">
        <f>'Wellington_Cobham_Evans Bay (2)'!R74</f>
        <v>147</v>
      </c>
      <c r="D24" s="260">
        <f>'Wellington_Cobham_Evans Bay (2)'!R75</f>
        <v>129.5</v>
      </c>
      <c r="F24" t="s">
        <v>36</v>
      </c>
      <c r="G24" s="19">
        <f>C23</f>
        <v>147</v>
      </c>
      <c r="H24" s="19">
        <f>C24</f>
        <v>147</v>
      </c>
      <c r="I24" s="19">
        <f>C25</f>
        <v>293</v>
      </c>
      <c r="J24" s="19">
        <f>C26</f>
        <v>219</v>
      </c>
      <c r="K24" s="19">
        <f>C27</f>
        <v>208</v>
      </c>
      <c r="L24" s="19">
        <f>C28</f>
        <v>202.8</v>
      </c>
      <c r="M24" s="19">
        <f>C29</f>
        <v>1014</v>
      </c>
      <c r="P24" t="s">
        <v>202</v>
      </c>
      <c r="Q24" s="19">
        <f>K13</f>
        <v>322</v>
      </c>
      <c r="R24" s="19">
        <f>K14</f>
        <v>206</v>
      </c>
      <c r="S24" s="19">
        <f>K15</f>
        <v>161</v>
      </c>
    </row>
    <row r="25" spans="1:19" x14ac:dyDescent="0.15">
      <c r="A25" t="s">
        <v>204</v>
      </c>
      <c r="B25">
        <f>'Wellington_Cobham_Evans Bay (2)'!R98</f>
        <v>420</v>
      </c>
      <c r="C25">
        <f>'Wellington_Cobham_Evans Bay (2)'!R99</f>
        <v>293</v>
      </c>
      <c r="D25" s="260">
        <f>'Wellington_Cobham_Evans Bay (2)'!R100</f>
        <v>210</v>
      </c>
      <c r="F25" t="s">
        <v>32</v>
      </c>
      <c r="G25" s="19">
        <f>D23</f>
        <v>130</v>
      </c>
      <c r="H25" s="19">
        <f>D24</f>
        <v>129.5</v>
      </c>
      <c r="I25" s="19">
        <f>D25</f>
        <v>210</v>
      </c>
      <c r="J25" s="19">
        <f>D26</f>
        <v>187</v>
      </c>
      <c r="K25" s="19">
        <f>D27</f>
        <v>166.5</v>
      </c>
      <c r="L25" s="19">
        <f>D28</f>
        <v>164.6</v>
      </c>
      <c r="M25" s="19">
        <f>D29</f>
        <v>823</v>
      </c>
      <c r="P25" t="s">
        <v>33</v>
      </c>
      <c r="Q25" s="19">
        <f>L13</f>
        <v>380.6</v>
      </c>
      <c r="R25" s="19">
        <f>L14</f>
        <v>244.8</v>
      </c>
      <c r="S25" s="19">
        <f>L15</f>
        <v>190.3</v>
      </c>
    </row>
    <row r="26" spans="1:19" x14ac:dyDescent="0.15">
      <c r="A26" t="s">
        <v>203</v>
      </c>
      <c r="B26">
        <f>'Wellington_Cobham_Evans Bay (2)'!R123</f>
        <v>374</v>
      </c>
      <c r="C26">
        <f>'Wellington_Cobham_Evans Bay (2)'!R124</f>
        <v>219</v>
      </c>
      <c r="D26" s="260">
        <f>'Wellington_Cobham_Evans Bay (2)'!R125</f>
        <v>187</v>
      </c>
      <c r="P26" t="s">
        <v>208</v>
      </c>
      <c r="Q26" s="19">
        <f>M13</f>
        <v>1903</v>
      </c>
      <c r="R26" s="19">
        <f>M14</f>
        <v>1224</v>
      </c>
      <c r="S26" s="19">
        <f>M15</f>
        <v>951.5</v>
      </c>
    </row>
    <row r="27" spans="1:19" x14ac:dyDescent="0.15">
      <c r="A27" t="s">
        <v>202</v>
      </c>
      <c r="B27">
        <f>'Wellington_Cobham_Evans Bay (2)'!R148</f>
        <v>333</v>
      </c>
      <c r="C27">
        <f>'Wellington_Cobham_Evans Bay (2)'!R149</f>
        <v>208</v>
      </c>
      <c r="D27" s="260">
        <f>'Wellington_Cobham_Evans Bay (2)'!R150</f>
        <v>166.5</v>
      </c>
    </row>
    <row r="28" spans="1:19" x14ac:dyDescent="0.15">
      <c r="A28" t="s">
        <v>33</v>
      </c>
      <c r="B28" s="19">
        <f>AVERAGE(B23:B27)</f>
        <v>329.2</v>
      </c>
      <c r="C28" s="19">
        <f>AVERAGE(C23:C27)</f>
        <v>202.8</v>
      </c>
      <c r="D28" s="260">
        <f>AVERAGE(D23:D27)</f>
        <v>164.6</v>
      </c>
      <c r="P28" t="s">
        <v>90</v>
      </c>
    </row>
    <row r="29" spans="1:19" x14ac:dyDescent="0.15">
      <c r="A29" t="s">
        <v>208</v>
      </c>
      <c r="B29">
        <f>SUM(B23:B27)</f>
        <v>1646</v>
      </c>
      <c r="C29">
        <f>SUM(C23:C27)</f>
        <v>1014</v>
      </c>
      <c r="D29" s="260">
        <f>SUM(D23:D27)</f>
        <v>823</v>
      </c>
    </row>
    <row r="30" spans="1:19" x14ac:dyDescent="0.15">
      <c r="P30" t="s">
        <v>209</v>
      </c>
      <c r="Q30" s="19">
        <f>G23</f>
        <v>260</v>
      </c>
      <c r="R30" s="19">
        <f>G24</f>
        <v>147</v>
      </c>
      <c r="S30" s="19">
        <f>G25</f>
        <v>130</v>
      </c>
    </row>
    <row r="31" spans="1:19" x14ac:dyDescent="0.15">
      <c r="A31" t="s">
        <v>34</v>
      </c>
      <c r="G31" t="str">
        <f>A31</f>
        <v>Thorndon</v>
      </c>
      <c r="P31" t="s">
        <v>205</v>
      </c>
      <c r="Q31" s="19">
        <f>H23</f>
        <v>259</v>
      </c>
      <c r="R31" s="19">
        <f>H24</f>
        <v>147</v>
      </c>
      <c r="S31" s="19">
        <f>H25</f>
        <v>129.5</v>
      </c>
    </row>
    <row r="32" spans="1:19" x14ac:dyDescent="0.15">
      <c r="A32" t="s">
        <v>30</v>
      </c>
      <c r="B32" s="259" t="s">
        <v>211</v>
      </c>
      <c r="C32" s="18" t="s">
        <v>31</v>
      </c>
      <c r="D32" s="18" t="s">
        <v>32</v>
      </c>
      <c r="G32" s="18" t="str">
        <f>LEFT(A33,3)</f>
        <v>Mon</v>
      </c>
      <c r="H32" s="18" t="str">
        <f>LEFT(A34,3)</f>
        <v>Tue</v>
      </c>
      <c r="I32" s="18" t="str">
        <f>LEFT(A35,3)</f>
        <v>Wed</v>
      </c>
      <c r="J32" s="18" t="str">
        <f>LEFT(A36,3)</f>
        <v>Thu</v>
      </c>
      <c r="K32" s="18" t="str">
        <f>LEFT(A37,3)</f>
        <v>Fri</v>
      </c>
      <c r="L32" s="18" t="str">
        <f>A38</f>
        <v>Average Day</v>
      </c>
      <c r="M32" s="18" t="str">
        <f>A39</f>
        <v>WeekTotal</v>
      </c>
      <c r="P32" t="s">
        <v>204</v>
      </c>
      <c r="Q32" s="19">
        <f>I23</f>
        <v>420</v>
      </c>
      <c r="R32" s="19">
        <f>I24</f>
        <v>293</v>
      </c>
      <c r="S32" s="19">
        <f>I25</f>
        <v>210</v>
      </c>
    </row>
    <row r="33" spans="1:19" x14ac:dyDescent="0.15">
      <c r="A33" t="s">
        <v>209</v>
      </c>
      <c r="B33" s="19">
        <f>'Hutt_Tinakori_Thorndon (2)'!R48</f>
        <v>538</v>
      </c>
      <c r="C33" s="19">
        <f>'Hutt_Tinakori_Thorndon (2)'!R49</f>
        <v>329</v>
      </c>
      <c r="D33" s="19">
        <f>'Hutt_Tinakori_Thorndon (2)'!R50</f>
        <v>269</v>
      </c>
      <c r="F33" t="s">
        <v>193</v>
      </c>
      <c r="G33" s="19">
        <f>B33</f>
        <v>538</v>
      </c>
      <c r="H33" s="19">
        <f>B34</f>
        <v>565</v>
      </c>
      <c r="I33" s="19">
        <f>B35</f>
        <v>587</v>
      </c>
      <c r="J33" s="19">
        <f>B36</f>
        <v>547</v>
      </c>
      <c r="K33" s="19">
        <f>B37</f>
        <v>440</v>
      </c>
      <c r="L33" s="19">
        <f>B38</f>
        <v>535.4</v>
      </c>
      <c r="M33" s="19">
        <f>B39</f>
        <v>2677</v>
      </c>
      <c r="P33" t="s">
        <v>203</v>
      </c>
      <c r="Q33" s="19">
        <f>J23</f>
        <v>374</v>
      </c>
      <c r="R33" s="19">
        <f>J24</f>
        <v>219</v>
      </c>
      <c r="S33" s="19">
        <f>J25</f>
        <v>187</v>
      </c>
    </row>
    <row r="34" spans="1:19" x14ac:dyDescent="0.15">
      <c r="A34" t="s">
        <v>205</v>
      </c>
      <c r="B34" s="19">
        <f>'Hutt_Tinakori_Thorndon (2)'!R73</f>
        <v>565</v>
      </c>
      <c r="C34" s="19">
        <f>'Hutt_Tinakori_Thorndon (2)'!R74</f>
        <v>360</v>
      </c>
      <c r="D34" s="19">
        <f>'Hutt_Tinakori_Thorndon (2)'!R75</f>
        <v>282.5</v>
      </c>
      <c r="F34" t="s">
        <v>36</v>
      </c>
      <c r="G34" s="19">
        <f>C33</f>
        <v>329</v>
      </c>
      <c r="H34" s="19">
        <f>C34</f>
        <v>360</v>
      </c>
      <c r="I34" s="19">
        <f>C35</f>
        <v>388</v>
      </c>
      <c r="J34" s="19">
        <f>C36</f>
        <v>346</v>
      </c>
      <c r="K34" s="19">
        <f>C37</f>
        <v>271</v>
      </c>
      <c r="L34" s="19">
        <f>C38</f>
        <v>338.8</v>
      </c>
      <c r="M34" s="19">
        <f>C39</f>
        <v>1694</v>
      </c>
      <c r="P34" t="s">
        <v>202</v>
      </c>
      <c r="Q34" s="19">
        <f>K23</f>
        <v>333</v>
      </c>
      <c r="R34" s="19">
        <f>K24</f>
        <v>208</v>
      </c>
      <c r="S34" s="19">
        <f>K25</f>
        <v>166.5</v>
      </c>
    </row>
    <row r="35" spans="1:19" x14ac:dyDescent="0.15">
      <c r="A35" t="s">
        <v>204</v>
      </c>
      <c r="B35" s="19">
        <f>'Hutt_Tinakori_Thorndon (2)'!R98</f>
        <v>587</v>
      </c>
      <c r="C35" s="19">
        <f>'Hutt_Tinakori_Thorndon (2)'!R99</f>
        <v>388</v>
      </c>
      <c r="D35" s="19">
        <f>'Hutt_Tinakori_Thorndon (2)'!R100</f>
        <v>293.5</v>
      </c>
      <c r="F35" t="s">
        <v>32</v>
      </c>
      <c r="G35" s="19">
        <f>D33</f>
        <v>269</v>
      </c>
      <c r="H35" s="19">
        <f>D34</f>
        <v>282.5</v>
      </c>
      <c r="I35" s="19">
        <f>D35</f>
        <v>293.5</v>
      </c>
      <c r="J35" s="19">
        <f>D36</f>
        <v>273.5</v>
      </c>
      <c r="K35" s="19">
        <f>D37</f>
        <v>220</v>
      </c>
      <c r="L35" s="19">
        <f>D38</f>
        <v>267.7</v>
      </c>
      <c r="M35" s="19">
        <f>D39</f>
        <v>1338.5</v>
      </c>
      <c r="P35" t="s">
        <v>33</v>
      </c>
      <c r="Q35" s="19">
        <f>L23</f>
        <v>329.2</v>
      </c>
      <c r="R35" s="19">
        <f>L24</f>
        <v>202.8</v>
      </c>
      <c r="S35" s="19">
        <f>L25</f>
        <v>164.6</v>
      </c>
    </row>
    <row r="36" spans="1:19" x14ac:dyDescent="0.15">
      <c r="A36" t="s">
        <v>203</v>
      </c>
      <c r="B36" s="19">
        <f>'Hutt_Tinakori_Thorndon (2)'!R123</f>
        <v>547</v>
      </c>
      <c r="C36" s="19">
        <f>'Hutt_Tinakori_Thorndon (2)'!R124</f>
        <v>346</v>
      </c>
      <c r="D36" s="19">
        <f>'Hutt_Tinakori_Thorndon (2)'!R125</f>
        <v>273.5</v>
      </c>
      <c r="P36" t="s">
        <v>208</v>
      </c>
      <c r="Q36" s="19">
        <f>M23</f>
        <v>1646</v>
      </c>
      <c r="R36" s="19">
        <f>M24</f>
        <v>1014</v>
      </c>
      <c r="S36" s="19">
        <f>M25</f>
        <v>823</v>
      </c>
    </row>
    <row r="37" spans="1:19" x14ac:dyDescent="0.15">
      <c r="A37" t="s">
        <v>202</v>
      </c>
      <c r="B37" s="19">
        <f>'Hutt_Tinakori_Thorndon (2)'!R148</f>
        <v>440</v>
      </c>
      <c r="C37" s="19">
        <f>'Hutt_Tinakori_Thorndon (2)'!R149</f>
        <v>271</v>
      </c>
      <c r="D37" s="19">
        <f>'Hutt_Tinakori_Thorndon (2)'!R150</f>
        <v>220</v>
      </c>
    </row>
    <row r="38" spans="1:19" x14ac:dyDescent="0.15">
      <c r="A38" t="s">
        <v>33</v>
      </c>
      <c r="B38" s="19">
        <f>AVERAGE(B33:B37)</f>
        <v>535.4</v>
      </c>
      <c r="C38" s="19">
        <f>AVERAGE(C33:C37)</f>
        <v>338.8</v>
      </c>
      <c r="D38" s="19">
        <f>AVERAGE(D33:D37)</f>
        <v>267.7</v>
      </c>
      <c r="P38" t="s">
        <v>34</v>
      </c>
    </row>
    <row r="39" spans="1:19" x14ac:dyDescent="0.15">
      <c r="A39" t="s">
        <v>208</v>
      </c>
      <c r="B39" s="19">
        <f>SUM(B33:B37)</f>
        <v>2677</v>
      </c>
      <c r="C39" s="19">
        <f>SUM(C33:C37)</f>
        <v>1694</v>
      </c>
      <c r="D39" s="19">
        <f>SUM(D33:D37)</f>
        <v>1338.5</v>
      </c>
    </row>
    <row r="40" spans="1:19" x14ac:dyDescent="0.15">
      <c r="P40" t="s">
        <v>209</v>
      </c>
      <c r="Q40" s="19">
        <f>G33</f>
        <v>538</v>
      </c>
      <c r="R40" s="19">
        <f>G34</f>
        <v>329</v>
      </c>
      <c r="S40" s="19">
        <f>G35</f>
        <v>269</v>
      </c>
    </row>
    <row r="41" spans="1:19" x14ac:dyDescent="0.15">
      <c r="A41" t="s">
        <v>210</v>
      </c>
      <c r="G41" t="str">
        <f>A41</f>
        <v>Ngauranga</v>
      </c>
      <c r="P41" t="s">
        <v>205</v>
      </c>
      <c r="Q41" s="19">
        <f>H33</f>
        <v>565</v>
      </c>
      <c r="R41" s="19">
        <f>H34</f>
        <v>360</v>
      </c>
      <c r="S41" s="19">
        <f>H35</f>
        <v>282.5</v>
      </c>
    </row>
    <row r="42" spans="1:19" x14ac:dyDescent="0.15">
      <c r="A42" t="s">
        <v>30</v>
      </c>
      <c r="B42" s="259" t="s">
        <v>211</v>
      </c>
      <c r="C42" s="18" t="s">
        <v>31</v>
      </c>
      <c r="D42" s="18" t="s">
        <v>32</v>
      </c>
      <c r="G42" s="18" t="str">
        <f>LEFT(A43,3)</f>
        <v>Mon</v>
      </c>
      <c r="H42" s="18" t="str">
        <f>LEFT(A44,3)</f>
        <v>Tue</v>
      </c>
      <c r="I42" s="18" t="str">
        <f>LEFT(A45,3)</f>
        <v>Wed</v>
      </c>
      <c r="J42" s="18" t="str">
        <f>LEFT(A46,3)</f>
        <v>Thu</v>
      </c>
      <c r="K42" s="18" t="str">
        <f>LEFT(A47,3)</f>
        <v>Fri</v>
      </c>
      <c r="L42" s="18" t="str">
        <f>A48</f>
        <v>Average Day</v>
      </c>
      <c r="M42" s="18" t="str">
        <f>A49</f>
        <v>WeekTotal</v>
      </c>
      <c r="P42" t="s">
        <v>204</v>
      </c>
      <c r="Q42" s="19">
        <f>I33</f>
        <v>587</v>
      </c>
      <c r="R42" s="19">
        <f>I34</f>
        <v>388</v>
      </c>
      <c r="S42" s="19">
        <f>I35</f>
        <v>293.5</v>
      </c>
    </row>
    <row r="43" spans="1:19" x14ac:dyDescent="0.15">
      <c r="A43" t="s">
        <v>209</v>
      </c>
      <c r="B43" s="19">
        <f>Jarden_Centennial_Hutt!T48</f>
        <v>379</v>
      </c>
      <c r="C43" s="19">
        <f>Jarden_Centennial_Hutt!T49</f>
        <v>249</v>
      </c>
      <c r="D43" s="19">
        <f>Jarden_Centennial_Hutt!T50</f>
        <v>189.5</v>
      </c>
      <c r="F43" t="s">
        <v>193</v>
      </c>
      <c r="G43" s="19">
        <f>B43</f>
        <v>379</v>
      </c>
      <c r="H43" s="19">
        <f>B44</f>
        <v>375</v>
      </c>
      <c r="I43" s="19">
        <f>B45</f>
        <v>358</v>
      </c>
      <c r="J43" s="19">
        <f>B46</f>
        <v>331</v>
      </c>
      <c r="K43" s="19">
        <f>B47</f>
        <v>247</v>
      </c>
      <c r="L43" s="19">
        <f>B48</f>
        <v>338</v>
      </c>
      <c r="M43" s="19">
        <f>B49</f>
        <v>1690</v>
      </c>
      <c r="P43" t="s">
        <v>203</v>
      </c>
      <c r="Q43" s="19">
        <f>J33</f>
        <v>547</v>
      </c>
      <c r="R43" s="19">
        <f>J34</f>
        <v>346</v>
      </c>
      <c r="S43" s="19">
        <f>J35</f>
        <v>273.5</v>
      </c>
    </row>
    <row r="44" spans="1:19" x14ac:dyDescent="0.15">
      <c r="A44" t="s">
        <v>205</v>
      </c>
      <c r="B44" s="19">
        <f>Jarden_Centennial_Hutt!T73</f>
        <v>375</v>
      </c>
      <c r="C44" s="19">
        <f>Jarden_Centennial_Hutt!T74</f>
        <v>250</v>
      </c>
      <c r="D44" s="19">
        <f>Jarden_Centennial_Hutt!T75</f>
        <v>187.5</v>
      </c>
      <c r="F44" t="s">
        <v>36</v>
      </c>
      <c r="G44" s="19">
        <f>C43</f>
        <v>249</v>
      </c>
      <c r="H44" s="19">
        <f>C44</f>
        <v>250</v>
      </c>
      <c r="I44" s="19">
        <f>C45</f>
        <v>251</v>
      </c>
      <c r="J44" s="19">
        <f>C46</f>
        <v>223</v>
      </c>
      <c r="K44" s="19">
        <f>C47</f>
        <v>165</v>
      </c>
      <c r="L44" s="19">
        <f>C48</f>
        <v>227.6</v>
      </c>
      <c r="M44" s="19">
        <f>C49</f>
        <v>1138</v>
      </c>
      <c r="P44" t="s">
        <v>202</v>
      </c>
      <c r="Q44" s="19">
        <f>K33</f>
        <v>440</v>
      </c>
      <c r="R44" s="19">
        <f>K34</f>
        <v>271</v>
      </c>
      <c r="S44" s="19">
        <f>K35</f>
        <v>220</v>
      </c>
    </row>
    <row r="45" spans="1:19" x14ac:dyDescent="0.15">
      <c r="A45" t="s">
        <v>204</v>
      </c>
      <c r="B45" s="19">
        <f>Jarden_Centennial_Hutt!T98</f>
        <v>358</v>
      </c>
      <c r="C45" s="19">
        <f>Jarden_Centennial_Hutt!T99</f>
        <v>251</v>
      </c>
      <c r="D45" s="19">
        <f>Jarden_Centennial_Hutt!T100</f>
        <v>179</v>
      </c>
      <c r="F45" t="s">
        <v>32</v>
      </c>
      <c r="G45" s="19">
        <f>D43</f>
        <v>189.5</v>
      </c>
      <c r="H45" s="19">
        <f>D44</f>
        <v>187.5</v>
      </c>
      <c r="I45" s="19">
        <f>D45</f>
        <v>179</v>
      </c>
      <c r="J45" s="19">
        <f>D46</f>
        <v>165.5</v>
      </c>
      <c r="K45" s="19">
        <f>D47</f>
        <v>123.5</v>
      </c>
      <c r="L45" s="19">
        <f>D48</f>
        <v>169</v>
      </c>
      <c r="M45" s="19">
        <f>D49</f>
        <v>845</v>
      </c>
      <c r="P45" t="s">
        <v>33</v>
      </c>
      <c r="Q45" s="19">
        <f>L33</f>
        <v>535.4</v>
      </c>
      <c r="R45" s="19">
        <f>L34</f>
        <v>338.8</v>
      </c>
      <c r="S45" s="19">
        <f>L35</f>
        <v>267.7</v>
      </c>
    </row>
    <row r="46" spans="1:19" x14ac:dyDescent="0.15">
      <c r="A46" t="s">
        <v>203</v>
      </c>
      <c r="B46" s="19">
        <f>Jarden_Centennial_Hutt!T123</f>
        <v>331</v>
      </c>
      <c r="C46" s="19">
        <f>Jarden_Centennial_Hutt!T124</f>
        <v>223</v>
      </c>
      <c r="D46" s="19">
        <f>Jarden_Centennial_Hutt!T125</f>
        <v>165.5</v>
      </c>
      <c r="P46" t="s">
        <v>208</v>
      </c>
      <c r="Q46" s="19">
        <f>M33</f>
        <v>2677</v>
      </c>
      <c r="R46" s="19">
        <f>M34</f>
        <v>1694</v>
      </c>
      <c r="S46" s="19">
        <f>M35</f>
        <v>1338.5</v>
      </c>
    </row>
    <row r="47" spans="1:19" x14ac:dyDescent="0.15">
      <c r="A47" t="s">
        <v>202</v>
      </c>
      <c r="B47" s="19">
        <f>Jarden_Centennial_Hutt!T148</f>
        <v>247</v>
      </c>
      <c r="C47" s="19">
        <f>Jarden_Centennial_Hutt!T149</f>
        <v>165</v>
      </c>
      <c r="D47" s="19">
        <f>Jarden_Centennial_Hutt!T150</f>
        <v>123.5</v>
      </c>
    </row>
    <row r="48" spans="1:19" x14ac:dyDescent="0.15">
      <c r="A48" t="s">
        <v>33</v>
      </c>
      <c r="B48" s="19">
        <f>AVERAGE(B43:B47)</f>
        <v>338</v>
      </c>
      <c r="C48" s="19">
        <f>AVERAGE(C43:C47)</f>
        <v>227.6</v>
      </c>
      <c r="D48" s="19">
        <f>AVERAGE(D43:D47)</f>
        <v>169</v>
      </c>
      <c r="P48" t="s">
        <v>210</v>
      </c>
    </row>
    <row r="49" spans="1:19" x14ac:dyDescent="0.15">
      <c r="A49" t="s">
        <v>208</v>
      </c>
      <c r="B49" s="19">
        <f>SUM(B43:B47)</f>
        <v>1690</v>
      </c>
      <c r="C49" s="19">
        <f>SUM(C43:C47)</f>
        <v>1138</v>
      </c>
      <c r="D49" s="19">
        <f>SUM(D43:D47)</f>
        <v>845</v>
      </c>
    </row>
    <row r="50" spans="1:19" x14ac:dyDescent="0.15">
      <c r="P50" t="s">
        <v>209</v>
      </c>
      <c r="Q50" s="19">
        <f>G43</f>
        <v>379</v>
      </c>
      <c r="R50" s="19">
        <f>G44</f>
        <v>249</v>
      </c>
      <c r="S50" s="19">
        <f>G45</f>
        <v>189.5</v>
      </c>
    </row>
    <row r="51" spans="1:19" x14ac:dyDescent="0.15">
      <c r="P51" t="s">
        <v>205</v>
      </c>
      <c r="Q51" s="19">
        <f>H43</f>
        <v>375</v>
      </c>
      <c r="R51" s="19">
        <f>H44</f>
        <v>250</v>
      </c>
      <c r="S51" s="19">
        <f>H45</f>
        <v>187.5</v>
      </c>
    </row>
    <row r="52" spans="1:19" x14ac:dyDescent="0.15">
      <c r="P52" t="s">
        <v>204</v>
      </c>
      <c r="Q52" s="19">
        <f>I43</f>
        <v>358</v>
      </c>
      <c r="R52" s="19">
        <f>I44</f>
        <v>251</v>
      </c>
      <c r="S52" s="19">
        <f>I45</f>
        <v>179</v>
      </c>
    </row>
    <row r="53" spans="1:19" x14ac:dyDescent="0.15">
      <c r="P53" t="s">
        <v>203</v>
      </c>
      <c r="Q53" s="19">
        <f>J43</f>
        <v>331</v>
      </c>
      <c r="R53" s="19">
        <f>J44</f>
        <v>223</v>
      </c>
      <c r="S53" s="19">
        <f>J45</f>
        <v>165.5</v>
      </c>
    </row>
    <row r="54" spans="1:19" x14ac:dyDescent="0.15">
      <c r="P54" t="s">
        <v>202</v>
      </c>
      <c r="Q54" s="19">
        <f>K43</f>
        <v>247</v>
      </c>
      <c r="R54" s="19">
        <f>K44</f>
        <v>165</v>
      </c>
      <c r="S54" s="19">
        <f>K45</f>
        <v>123.5</v>
      </c>
    </row>
    <row r="55" spans="1:19" x14ac:dyDescent="0.15">
      <c r="P55" t="s">
        <v>33</v>
      </c>
      <c r="Q55" s="19">
        <f>L43</f>
        <v>338</v>
      </c>
      <c r="R55" s="19">
        <f>L44</f>
        <v>227.6</v>
      </c>
      <c r="S55" s="19">
        <f>L45</f>
        <v>169</v>
      </c>
    </row>
    <row r="56" spans="1:19" x14ac:dyDescent="0.15">
      <c r="P56" t="s">
        <v>208</v>
      </c>
      <c r="Q56" s="19">
        <f>M43</f>
        <v>1690</v>
      </c>
      <c r="R56" s="19">
        <f>M44</f>
        <v>1138</v>
      </c>
      <c r="S56" s="19">
        <f>M45</f>
        <v>845</v>
      </c>
    </row>
  </sheetData>
  <pageMargins left="0.75" right="0.75" top="1" bottom="1" header="0.5" footer="0.5"/>
  <pageSetup paperSize="9" orientation="portrait"/>
  <headerFooter alignWithMargins="0">
    <oddFooter>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cycle</vt:lpstr>
      <vt:lpstr>Summary</vt:lpstr>
      <vt:lpstr>Wellington_Cobham_Evans Bay</vt:lpstr>
      <vt:lpstr>Hutt_Tinakori_Thorndon</vt:lpstr>
      <vt:lpstr>Lyall Pde</vt:lpstr>
      <vt:lpstr>cycle cordon</vt:lpstr>
      <vt:lpstr>Summary (2)</vt:lpstr>
      <vt:lpstr>cycle (2)</vt:lpstr>
      <vt:lpstr>Summary (3)</vt:lpstr>
      <vt:lpstr>Adelaide_John_Riddiford</vt:lpstr>
      <vt:lpstr>Wellington_Cobham_Evans Bay (2)</vt:lpstr>
      <vt:lpstr>Upland_Glenmore</vt:lpstr>
      <vt:lpstr>Hutt_Tinakori_Thorndon (2)</vt:lpstr>
      <vt:lpstr>Jarden_Centennial_Hutt</vt:lpstr>
      <vt:lpstr>Adelaide_John_Riddiford!Print_Area</vt:lpstr>
      <vt:lpstr>cycle!Print_Area</vt:lpstr>
      <vt:lpstr>'cycle (2)'!Print_Area</vt:lpstr>
      <vt:lpstr>'cycle cordon'!Print_Area</vt:lpstr>
      <vt:lpstr>Hutt_Tinakori_Thorndon!Print_Area</vt:lpstr>
      <vt:lpstr>'Hutt_Tinakori_Thorndon (2)'!Print_Area</vt:lpstr>
      <vt:lpstr>Jarden_Centennial_Hutt!Print_Area</vt:lpstr>
      <vt:lpstr>Upland_Glenmore!Print_Area</vt:lpstr>
      <vt:lpstr>'Wellington_Cobham_Evans Bay'!Print_Area</vt:lpstr>
      <vt:lpstr>'Wellington_Cobham_Evans Bay (2)'!Print_Area</vt:lpstr>
      <vt:lpstr>Adelaide_John_Riddiford!Print_Titles</vt:lpstr>
      <vt:lpstr>cycle!Print_Titles</vt:lpstr>
      <vt:lpstr>'cycle (2)'!Print_Titles</vt:lpstr>
      <vt:lpstr>Hutt_Tinakori_Thorndon!Print_Titles</vt:lpstr>
      <vt:lpstr>'Hutt_Tinakori_Thorndon (2)'!Print_Titles</vt:lpstr>
      <vt:lpstr>Jarden_Centennial_Hutt!Print_Titles</vt:lpstr>
      <vt:lpstr>'Lyall Pde'!Print_Titles</vt:lpstr>
      <vt:lpstr>Upland_Glenmore!Print_Titles</vt:lpstr>
      <vt:lpstr>'Wellington_Cobham_Evans Bay'!Print_Titles</vt:lpstr>
      <vt:lpstr>'Wellington_Cobham_Evans Bay (2)'!Print_Titles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2016-04-05T07:01:15Z</cp:lastPrinted>
  <dcterms:created xsi:type="dcterms:W3CDTF">1999-09-16T20:52:29Z</dcterms:created>
  <dcterms:modified xsi:type="dcterms:W3CDTF">2018-07-05T04:08:12Z</dcterms:modified>
</cp:coreProperties>
</file>