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F893DCDA-B756-E24A-9243-6516F7E262DE}" xr6:coauthVersionLast="32" xr6:coauthVersionMax="32" xr10:uidLastSave="{00000000-0000-0000-0000-000000000000}"/>
  <bookViews>
    <workbookView xWindow="6060" yWindow="1240" windowWidth="21660" windowHeight="13360" firstSheet="4" activeTab="9" xr2:uid="{00000000-000D-0000-FFFF-FFFF00000000}"/>
  </bookViews>
  <sheets>
    <sheet name="cycle" sheetId="1" state="hidden" r:id="rId1"/>
    <sheet name="Wellington_Cobham_Evans Bay" sheetId="5" r:id="rId2"/>
    <sheet name="Hutt_Tinakori_Thorndon" sheetId="6" r:id="rId3"/>
    <sheet name="Lyall Pde" sheetId="7" r:id="rId4"/>
    <sheet name="cycle cordon" sheetId="11" r:id="rId5"/>
    <sheet name="Upland_Glenmore" sheetId="13" r:id="rId6"/>
    <sheet name="Adelaide_John_Riddiford" sheetId="14" r:id="rId7"/>
    <sheet name="Wellington_Cobham_Evans Bay2" sheetId="15" r:id="rId8"/>
    <sheet name="Hutt_Tinakori_Thorndon2" sheetId="16" r:id="rId9"/>
    <sheet name="Jarden_Centennial_Hutt" sheetId="17" r:id="rId10"/>
    <sheet name="Summary" sheetId="8" state="hidden" r:id="rId11"/>
    <sheet name="Historical" sheetId="9" state="hidden" r:id="rId12"/>
    <sheet name="Fig 11" sheetId="10" state="hidden" r:id="rId13"/>
  </sheets>
  <definedNames>
    <definedName name="_xlnm.Print_Area" localSheetId="0">cycle!$A$1:$Q$5</definedName>
    <definedName name="_xlnm.Print_Area" localSheetId="4">'cycle cordon'!$A$1:$N$366</definedName>
    <definedName name="_xlnm.Print_Area" localSheetId="2">Hutt_Tinakori_Thorndon!$A$1:$R$128</definedName>
    <definedName name="_xlnm.Print_Area" localSheetId="3">'Lyall Pde'!$A$1:$Q$120</definedName>
    <definedName name="_xlnm.Print_Area" localSheetId="1">'Wellington_Cobham_Evans Bay'!$A$1:$R$128</definedName>
    <definedName name="_xlnm.Print_Titles" localSheetId="0">cycle!$1:$2</definedName>
    <definedName name="_xlnm.Print_Titles" localSheetId="2">Hutt_Tinakori_Thorndon!$1:$2</definedName>
    <definedName name="_xlnm.Print_Titles" localSheetId="3">'Lyall Pde'!$1:$2</definedName>
    <definedName name="_xlnm.Print_Titles" localSheetId="1">'Wellington_Cobham_Evans Bay'!$1:$2</definedName>
  </definedNames>
  <calcPr calcId="179017"/>
</workbook>
</file>

<file path=xl/calcChain.xml><?xml version="1.0" encoding="utf-8"?>
<calcChain xmlns="http://schemas.openxmlformats.org/spreadsheetml/2006/main">
  <c r="R148" i="17" l="1"/>
  <c r="R150" i="17" s="1"/>
  <c r="Q148" i="17"/>
  <c r="Q150" i="17" s="1"/>
  <c r="P148" i="17"/>
  <c r="P150" i="17" s="1"/>
  <c r="O148" i="17"/>
  <c r="O150" i="17" s="1"/>
  <c r="N148" i="17"/>
  <c r="N150" i="17" s="1"/>
  <c r="M148" i="17"/>
  <c r="M150" i="17" s="1"/>
  <c r="L148" i="17"/>
  <c r="L150" i="17" s="1"/>
  <c r="K148" i="17"/>
  <c r="K150" i="17" s="1"/>
  <c r="J148" i="17"/>
  <c r="J150" i="17" s="1"/>
  <c r="I148" i="17"/>
  <c r="I150" i="17" s="1"/>
  <c r="H148" i="17"/>
  <c r="H150" i="17" s="1"/>
  <c r="G148" i="17"/>
  <c r="G150" i="17" s="1"/>
  <c r="F148" i="17"/>
  <c r="F150" i="17" s="1"/>
  <c r="E148" i="17"/>
  <c r="E150" i="17" s="1"/>
  <c r="D148" i="17"/>
  <c r="D150" i="17" s="1"/>
  <c r="C148" i="17"/>
  <c r="C150" i="17" s="1"/>
  <c r="B148" i="17"/>
  <c r="B150" i="17" s="1"/>
  <c r="R146" i="17"/>
  <c r="Q146" i="17"/>
  <c r="P146" i="17"/>
  <c r="O146" i="17"/>
  <c r="N146" i="17"/>
  <c r="M146" i="17"/>
  <c r="L146" i="17"/>
  <c r="K146" i="17"/>
  <c r="J146" i="17"/>
  <c r="I146" i="17"/>
  <c r="H146" i="17"/>
  <c r="G146" i="17"/>
  <c r="F146" i="17"/>
  <c r="E146" i="17"/>
  <c r="D146" i="17"/>
  <c r="C146" i="17"/>
  <c r="B146" i="17"/>
  <c r="R145" i="17"/>
  <c r="Q145" i="17"/>
  <c r="P145" i="17"/>
  <c r="O145" i="17"/>
  <c r="N145" i="17"/>
  <c r="M145" i="17"/>
  <c r="L145" i="17"/>
  <c r="K145" i="17"/>
  <c r="J145" i="17"/>
  <c r="I145" i="17"/>
  <c r="H145" i="17"/>
  <c r="G145" i="17"/>
  <c r="F145" i="17"/>
  <c r="E145" i="17"/>
  <c r="D145" i="17"/>
  <c r="C145" i="17"/>
  <c r="B145" i="17"/>
  <c r="R144" i="17"/>
  <c r="Q144" i="17"/>
  <c r="P144" i="17"/>
  <c r="O144" i="17"/>
  <c r="N144" i="17"/>
  <c r="M144" i="17"/>
  <c r="L144" i="17"/>
  <c r="K144" i="17"/>
  <c r="J144" i="17"/>
  <c r="I144" i="17"/>
  <c r="H144" i="17"/>
  <c r="G144" i="17"/>
  <c r="F144" i="17"/>
  <c r="E144" i="17"/>
  <c r="D144" i="17"/>
  <c r="C144" i="17"/>
  <c r="B144" i="17"/>
  <c r="R143" i="17"/>
  <c r="Q143" i="17"/>
  <c r="P143" i="17"/>
  <c r="O143" i="17"/>
  <c r="N143" i="17"/>
  <c r="M143" i="17"/>
  <c r="L143" i="17"/>
  <c r="K143" i="17"/>
  <c r="J143" i="17"/>
  <c r="I143" i="17"/>
  <c r="H143" i="17"/>
  <c r="G143" i="17"/>
  <c r="F143" i="17"/>
  <c r="E143" i="17"/>
  <c r="D143" i="17"/>
  <c r="C143" i="17"/>
  <c r="B143" i="17"/>
  <c r="R142" i="17"/>
  <c r="Q142" i="17"/>
  <c r="P142" i="17"/>
  <c r="O142" i="17"/>
  <c r="N142" i="17"/>
  <c r="M142" i="17"/>
  <c r="L142" i="17"/>
  <c r="K142" i="17"/>
  <c r="J142" i="17"/>
  <c r="I142" i="17"/>
  <c r="H142" i="17"/>
  <c r="G142" i="17"/>
  <c r="F142" i="17"/>
  <c r="E142" i="17"/>
  <c r="D142" i="17"/>
  <c r="C142" i="17"/>
  <c r="B142" i="17"/>
  <c r="S140" i="17"/>
  <c r="S139" i="17"/>
  <c r="S138" i="17"/>
  <c r="S137" i="17"/>
  <c r="S146" i="17" s="1"/>
  <c r="S136" i="17"/>
  <c r="S145" i="17" s="1"/>
  <c r="S135" i="17"/>
  <c r="S134" i="17"/>
  <c r="S143" i="17" s="1"/>
  <c r="S133" i="17"/>
  <c r="S148" i="17" s="1"/>
  <c r="S150" i="17" s="1"/>
  <c r="R123" i="17"/>
  <c r="R125" i="17" s="1"/>
  <c r="Q123" i="17"/>
  <c r="Q125" i="17" s="1"/>
  <c r="P123" i="17"/>
  <c r="P125" i="17" s="1"/>
  <c r="O123" i="17"/>
  <c r="O125" i="17" s="1"/>
  <c r="N123" i="17"/>
  <c r="N125" i="17" s="1"/>
  <c r="M123" i="17"/>
  <c r="M125" i="17" s="1"/>
  <c r="L123" i="17"/>
  <c r="L125" i="17" s="1"/>
  <c r="K123" i="17"/>
  <c r="K125" i="17" s="1"/>
  <c r="J123" i="17"/>
  <c r="J125" i="17" s="1"/>
  <c r="I123" i="17"/>
  <c r="I125" i="17" s="1"/>
  <c r="H123" i="17"/>
  <c r="H125" i="17" s="1"/>
  <c r="G123" i="17"/>
  <c r="G125" i="17" s="1"/>
  <c r="F123" i="17"/>
  <c r="F125" i="17" s="1"/>
  <c r="E123" i="17"/>
  <c r="E125" i="17" s="1"/>
  <c r="D123" i="17"/>
  <c r="D125" i="17" s="1"/>
  <c r="C123" i="17"/>
  <c r="C125" i="17" s="1"/>
  <c r="B123" i="17"/>
  <c r="B125" i="17" s="1"/>
  <c r="R121" i="17"/>
  <c r="Q121" i="17"/>
  <c r="P121" i="17"/>
  <c r="O121" i="17"/>
  <c r="N121" i="17"/>
  <c r="M121" i="17"/>
  <c r="L121" i="17"/>
  <c r="K121" i="17"/>
  <c r="J121" i="17"/>
  <c r="I121" i="17"/>
  <c r="H121" i="17"/>
  <c r="G121" i="17"/>
  <c r="F121" i="17"/>
  <c r="E121" i="17"/>
  <c r="D121" i="17"/>
  <c r="C121" i="17"/>
  <c r="B121" i="17"/>
  <c r="R120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R119" i="17"/>
  <c r="Q119" i="17"/>
  <c r="P119" i="17"/>
  <c r="O119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B119" i="17"/>
  <c r="R118" i="17"/>
  <c r="Q118" i="17"/>
  <c r="P118" i="17"/>
  <c r="O118" i="17"/>
  <c r="N118" i="17"/>
  <c r="M118" i="17"/>
  <c r="L118" i="17"/>
  <c r="K118" i="17"/>
  <c r="J118" i="17"/>
  <c r="I118" i="17"/>
  <c r="H118" i="17"/>
  <c r="G118" i="17"/>
  <c r="F118" i="17"/>
  <c r="E118" i="17"/>
  <c r="D118" i="17"/>
  <c r="C118" i="17"/>
  <c r="B118" i="17"/>
  <c r="R117" i="17"/>
  <c r="Q117" i="17"/>
  <c r="P117" i="17"/>
  <c r="O117" i="17"/>
  <c r="N117" i="17"/>
  <c r="M117" i="17"/>
  <c r="L117" i="17"/>
  <c r="K117" i="17"/>
  <c r="J117" i="17"/>
  <c r="I117" i="17"/>
  <c r="H117" i="17"/>
  <c r="G117" i="17"/>
  <c r="F117" i="17"/>
  <c r="E117" i="17"/>
  <c r="D117" i="17"/>
  <c r="C117" i="17"/>
  <c r="B117" i="17"/>
  <c r="S115" i="17"/>
  <c r="S114" i="17"/>
  <c r="S113" i="17"/>
  <c r="S121" i="17" s="1"/>
  <c r="S112" i="17"/>
  <c r="S111" i="17"/>
  <c r="S120" i="17" s="1"/>
  <c r="S110" i="17"/>
  <c r="S109" i="17"/>
  <c r="S118" i="17" s="1"/>
  <c r="S108" i="17"/>
  <c r="S123" i="17" s="1"/>
  <c r="S125" i="17" s="1"/>
  <c r="R98" i="17"/>
  <c r="R100" i="17" s="1"/>
  <c r="Q98" i="17"/>
  <c r="Q100" i="17" s="1"/>
  <c r="P98" i="17"/>
  <c r="P100" i="17" s="1"/>
  <c r="O98" i="17"/>
  <c r="O100" i="17" s="1"/>
  <c r="N98" i="17"/>
  <c r="N100" i="17" s="1"/>
  <c r="M98" i="17"/>
  <c r="M100" i="17" s="1"/>
  <c r="L98" i="17"/>
  <c r="L100" i="17" s="1"/>
  <c r="K98" i="17"/>
  <c r="K100" i="17" s="1"/>
  <c r="J98" i="17"/>
  <c r="J100" i="17" s="1"/>
  <c r="I98" i="17"/>
  <c r="I100" i="17" s="1"/>
  <c r="H98" i="17"/>
  <c r="H100" i="17" s="1"/>
  <c r="G98" i="17"/>
  <c r="G100" i="17" s="1"/>
  <c r="F98" i="17"/>
  <c r="F100" i="17" s="1"/>
  <c r="E98" i="17"/>
  <c r="E100" i="17" s="1"/>
  <c r="D98" i="17"/>
  <c r="D100" i="17" s="1"/>
  <c r="C98" i="17"/>
  <c r="C100" i="17" s="1"/>
  <c r="B98" i="17"/>
  <c r="B100" i="17" s="1"/>
  <c r="R96" i="17"/>
  <c r="Q96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R95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R93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R92" i="17"/>
  <c r="Q92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S90" i="17"/>
  <c r="S89" i="17"/>
  <c r="S88" i="17"/>
  <c r="S87" i="17"/>
  <c r="S96" i="17" s="1"/>
  <c r="S86" i="17"/>
  <c r="S95" i="17" s="1"/>
  <c r="S85" i="17"/>
  <c r="S94" i="17" s="1"/>
  <c r="S84" i="17"/>
  <c r="S92" i="17" s="1"/>
  <c r="S83" i="17"/>
  <c r="R73" i="17"/>
  <c r="R75" i="17" s="1"/>
  <c r="Q73" i="17"/>
  <c r="Q75" i="17" s="1"/>
  <c r="P73" i="17"/>
  <c r="P75" i="17" s="1"/>
  <c r="O73" i="17"/>
  <c r="O75" i="17" s="1"/>
  <c r="N73" i="17"/>
  <c r="N75" i="17" s="1"/>
  <c r="M73" i="17"/>
  <c r="M75" i="17" s="1"/>
  <c r="L73" i="17"/>
  <c r="L75" i="17" s="1"/>
  <c r="K73" i="17"/>
  <c r="K75" i="17" s="1"/>
  <c r="J73" i="17"/>
  <c r="J75" i="17" s="1"/>
  <c r="I73" i="17"/>
  <c r="I75" i="17" s="1"/>
  <c r="H73" i="17"/>
  <c r="H75" i="17" s="1"/>
  <c r="G73" i="17"/>
  <c r="G75" i="17" s="1"/>
  <c r="F73" i="17"/>
  <c r="F75" i="17" s="1"/>
  <c r="E73" i="17"/>
  <c r="E75" i="17" s="1"/>
  <c r="D73" i="17"/>
  <c r="D75" i="17" s="1"/>
  <c r="C73" i="17"/>
  <c r="C75" i="17" s="1"/>
  <c r="B73" i="17"/>
  <c r="B75" i="17" s="1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S65" i="17"/>
  <c r="S64" i="17"/>
  <c r="S63" i="17"/>
  <c r="S62" i="17"/>
  <c r="S71" i="17" s="1"/>
  <c r="S61" i="17"/>
  <c r="S73" i="17" s="1"/>
  <c r="S75" i="17" s="1"/>
  <c r="S60" i="17"/>
  <c r="S69" i="17" s="1"/>
  <c r="S59" i="17"/>
  <c r="S58" i="17"/>
  <c r="S67" i="17" s="1"/>
  <c r="A53" i="17"/>
  <c r="A78" i="17" s="1"/>
  <c r="A103" i="17" s="1"/>
  <c r="A128" i="17" s="1"/>
  <c r="R48" i="17"/>
  <c r="R50" i="17" s="1"/>
  <c r="Q48" i="17"/>
  <c r="Q50" i="17" s="1"/>
  <c r="P48" i="17"/>
  <c r="P50" i="17" s="1"/>
  <c r="O48" i="17"/>
  <c r="O50" i="17" s="1"/>
  <c r="N48" i="17"/>
  <c r="N50" i="17" s="1"/>
  <c r="M48" i="17"/>
  <c r="M50" i="17" s="1"/>
  <c r="L48" i="17"/>
  <c r="L50" i="17" s="1"/>
  <c r="K48" i="17"/>
  <c r="K50" i="17" s="1"/>
  <c r="J48" i="17"/>
  <c r="J50" i="17" s="1"/>
  <c r="I48" i="17"/>
  <c r="I50" i="17" s="1"/>
  <c r="H48" i="17"/>
  <c r="H50" i="17" s="1"/>
  <c r="G48" i="17"/>
  <c r="G50" i="17" s="1"/>
  <c r="F48" i="17"/>
  <c r="F50" i="17" s="1"/>
  <c r="E48" i="17"/>
  <c r="E50" i="17" s="1"/>
  <c r="D48" i="17"/>
  <c r="D50" i="17" s="1"/>
  <c r="C48" i="17"/>
  <c r="C50" i="17" s="1"/>
  <c r="B48" i="17"/>
  <c r="B50" i="17" s="1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S40" i="17"/>
  <c r="S39" i="17"/>
  <c r="S38" i="17"/>
  <c r="S37" i="17"/>
  <c r="S46" i="17" s="1"/>
  <c r="S36" i="17"/>
  <c r="S45" i="17" s="1"/>
  <c r="S35" i="17"/>
  <c r="S34" i="17"/>
  <c r="S43" i="17" s="1"/>
  <c r="S33" i="17"/>
  <c r="S48" i="17" s="1"/>
  <c r="S50" i="17" s="1"/>
  <c r="R23" i="17"/>
  <c r="R25" i="17" s="1"/>
  <c r="Q23" i="17"/>
  <c r="Q25" i="17" s="1"/>
  <c r="P23" i="17"/>
  <c r="P25" i="17" s="1"/>
  <c r="O23" i="17"/>
  <c r="O25" i="17" s="1"/>
  <c r="N23" i="17"/>
  <c r="N25" i="17" s="1"/>
  <c r="M23" i="17"/>
  <c r="M25" i="17" s="1"/>
  <c r="L23" i="17"/>
  <c r="L25" i="17" s="1"/>
  <c r="K23" i="17"/>
  <c r="K25" i="17" s="1"/>
  <c r="J23" i="17"/>
  <c r="J25" i="17" s="1"/>
  <c r="I23" i="17"/>
  <c r="I25" i="17" s="1"/>
  <c r="H23" i="17"/>
  <c r="H25" i="17" s="1"/>
  <c r="G23" i="17"/>
  <c r="G25" i="17" s="1"/>
  <c r="F23" i="17"/>
  <c r="F25" i="17" s="1"/>
  <c r="E23" i="17"/>
  <c r="E25" i="17" s="1"/>
  <c r="D23" i="17"/>
  <c r="D25" i="17" s="1"/>
  <c r="C23" i="17"/>
  <c r="C25" i="17" s="1"/>
  <c r="B23" i="17"/>
  <c r="B25" i="17" s="1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S15" i="17"/>
  <c r="S14" i="17"/>
  <c r="S13" i="17"/>
  <c r="S12" i="17"/>
  <c r="S21" i="17" s="1"/>
  <c r="S11" i="17"/>
  <c r="S20" i="17" s="1"/>
  <c r="S10" i="17"/>
  <c r="S9" i="17"/>
  <c r="S18" i="17" s="1"/>
  <c r="S8" i="17"/>
  <c r="S23" i="17" s="1"/>
  <c r="S25" i="17" s="1"/>
  <c r="R148" i="16"/>
  <c r="R150" i="16" s="1"/>
  <c r="Q148" i="16"/>
  <c r="Q150" i="16" s="1"/>
  <c r="P148" i="16"/>
  <c r="P150" i="16" s="1"/>
  <c r="O148" i="16"/>
  <c r="O150" i="16" s="1"/>
  <c r="N148" i="16"/>
  <c r="N150" i="16" s="1"/>
  <c r="M148" i="16"/>
  <c r="M150" i="16" s="1"/>
  <c r="L148" i="16"/>
  <c r="L150" i="16" s="1"/>
  <c r="K148" i="16"/>
  <c r="K150" i="16" s="1"/>
  <c r="J148" i="16"/>
  <c r="J150" i="16" s="1"/>
  <c r="I148" i="16"/>
  <c r="I150" i="16" s="1"/>
  <c r="H148" i="16"/>
  <c r="H150" i="16" s="1"/>
  <c r="G148" i="16"/>
  <c r="G150" i="16" s="1"/>
  <c r="F148" i="16"/>
  <c r="F150" i="16" s="1"/>
  <c r="E148" i="16"/>
  <c r="E150" i="16" s="1"/>
  <c r="D148" i="16"/>
  <c r="D150" i="16" s="1"/>
  <c r="C148" i="16"/>
  <c r="C150" i="16" s="1"/>
  <c r="B148" i="16"/>
  <c r="B150" i="16" s="1"/>
  <c r="R146" i="16"/>
  <c r="Q146" i="16"/>
  <c r="P146" i="16"/>
  <c r="O146" i="16"/>
  <c r="N146" i="16"/>
  <c r="M146" i="16"/>
  <c r="L146" i="16"/>
  <c r="K146" i="16"/>
  <c r="J146" i="16"/>
  <c r="I146" i="16"/>
  <c r="H146" i="16"/>
  <c r="G146" i="16"/>
  <c r="F146" i="16"/>
  <c r="E146" i="16"/>
  <c r="D146" i="16"/>
  <c r="C146" i="16"/>
  <c r="B146" i="16"/>
  <c r="R145" i="16"/>
  <c r="Q145" i="16"/>
  <c r="P145" i="16"/>
  <c r="O145" i="16"/>
  <c r="N145" i="16"/>
  <c r="M145" i="16"/>
  <c r="L145" i="16"/>
  <c r="K145" i="16"/>
  <c r="J145" i="16"/>
  <c r="I145" i="16"/>
  <c r="H145" i="16"/>
  <c r="G145" i="16"/>
  <c r="F145" i="16"/>
  <c r="E145" i="16"/>
  <c r="D145" i="16"/>
  <c r="C145" i="16"/>
  <c r="B145" i="16"/>
  <c r="R144" i="16"/>
  <c r="Q144" i="16"/>
  <c r="P144" i="16"/>
  <c r="O144" i="16"/>
  <c r="N144" i="16"/>
  <c r="M144" i="16"/>
  <c r="L144" i="16"/>
  <c r="K144" i="16"/>
  <c r="J144" i="16"/>
  <c r="I144" i="16"/>
  <c r="H144" i="16"/>
  <c r="G144" i="16"/>
  <c r="F144" i="16"/>
  <c r="E144" i="16"/>
  <c r="D144" i="16"/>
  <c r="C144" i="16"/>
  <c r="B144" i="16"/>
  <c r="R143" i="16"/>
  <c r="Q143" i="16"/>
  <c r="P143" i="16"/>
  <c r="O143" i="16"/>
  <c r="N143" i="16"/>
  <c r="M143" i="16"/>
  <c r="L143" i="16"/>
  <c r="K143" i="16"/>
  <c r="J143" i="16"/>
  <c r="I143" i="16"/>
  <c r="H143" i="16"/>
  <c r="G143" i="16"/>
  <c r="F143" i="16"/>
  <c r="E143" i="16"/>
  <c r="D143" i="16"/>
  <c r="C143" i="16"/>
  <c r="B143" i="16"/>
  <c r="R142" i="16"/>
  <c r="Q142" i="16"/>
  <c r="P142" i="16"/>
  <c r="O142" i="16"/>
  <c r="N142" i="16"/>
  <c r="M142" i="16"/>
  <c r="L142" i="16"/>
  <c r="K142" i="16"/>
  <c r="J142" i="16"/>
  <c r="I142" i="16"/>
  <c r="H142" i="16"/>
  <c r="G142" i="16"/>
  <c r="F142" i="16"/>
  <c r="E142" i="16"/>
  <c r="D142" i="16"/>
  <c r="C142" i="16"/>
  <c r="B142" i="16"/>
  <c r="S140" i="16"/>
  <c r="S139" i="16"/>
  <c r="S138" i="16"/>
  <c r="S137" i="16"/>
  <c r="S146" i="16" s="1"/>
  <c r="S136" i="16"/>
  <c r="S145" i="16" s="1"/>
  <c r="S135" i="16"/>
  <c r="S134" i="16"/>
  <c r="S143" i="16" s="1"/>
  <c r="S133" i="16"/>
  <c r="S148" i="16" s="1"/>
  <c r="S150" i="16" s="1"/>
  <c r="R123" i="16"/>
  <c r="R125" i="16" s="1"/>
  <c r="Q123" i="16"/>
  <c r="Q125" i="16" s="1"/>
  <c r="P123" i="16"/>
  <c r="P125" i="16" s="1"/>
  <c r="O123" i="16"/>
  <c r="O125" i="16" s="1"/>
  <c r="N123" i="16"/>
  <c r="N125" i="16" s="1"/>
  <c r="M123" i="16"/>
  <c r="M125" i="16" s="1"/>
  <c r="L123" i="16"/>
  <c r="L125" i="16" s="1"/>
  <c r="K123" i="16"/>
  <c r="K125" i="16" s="1"/>
  <c r="J123" i="16"/>
  <c r="J125" i="16" s="1"/>
  <c r="I123" i="16"/>
  <c r="I125" i="16" s="1"/>
  <c r="H123" i="16"/>
  <c r="H125" i="16" s="1"/>
  <c r="G123" i="16"/>
  <c r="G125" i="16" s="1"/>
  <c r="F123" i="16"/>
  <c r="F125" i="16" s="1"/>
  <c r="E123" i="16"/>
  <c r="E125" i="16" s="1"/>
  <c r="D123" i="16"/>
  <c r="D125" i="16" s="1"/>
  <c r="C123" i="16"/>
  <c r="C125" i="16" s="1"/>
  <c r="B123" i="16"/>
  <c r="B125" i="16" s="1"/>
  <c r="R121" i="16"/>
  <c r="Q121" i="16"/>
  <c r="P121" i="16"/>
  <c r="O121" i="16"/>
  <c r="N121" i="16"/>
  <c r="M121" i="16"/>
  <c r="L121" i="16"/>
  <c r="K121" i="16"/>
  <c r="J121" i="16"/>
  <c r="I121" i="16"/>
  <c r="H121" i="16"/>
  <c r="G121" i="16"/>
  <c r="F121" i="16"/>
  <c r="E121" i="16"/>
  <c r="D121" i="16"/>
  <c r="C121" i="16"/>
  <c r="B121" i="16"/>
  <c r="R120" i="16"/>
  <c r="Q120" i="16"/>
  <c r="P120" i="16"/>
  <c r="O120" i="16"/>
  <c r="N120" i="16"/>
  <c r="M120" i="16"/>
  <c r="L120" i="16"/>
  <c r="K120" i="16"/>
  <c r="J120" i="16"/>
  <c r="I120" i="16"/>
  <c r="H120" i="16"/>
  <c r="G120" i="16"/>
  <c r="F120" i="16"/>
  <c r="E120" i="16"/>
  <c r="D120" i="16"/>
  <c r="C120" i="16"/>
  <c r="B120" i="16"/>
  <c r="R119" i="16"/>
  <c r="Q119" i="16"/>
  <c r="P119" i="16"/>
  <c r="O119" i="16"/>
  <c r="N119" i="16"/>
  <c r="M119" i="16"/>
  <c r="L119" i="16"/>
  <c r="K119" i="16"/>
  <c r="J119" i="16"/>
  <c r="I119" i="16"/>
  <c r="H119" i="16"/>
  <c r="G119" i="16"/>
  <c r="F119" i="16"/>
  <c r="E119" i="16"/>
  <c r="D119" i="16"/>
  <c r="C119" i="16"/>
  <c r="B119" i="16"/>
  <c r="R118" i="16"/>
  <c r="Q118" i="16"/>
  <c r="P118" i="16"/>
  <c r="O118" i="16"/>
  <c r="N118" i="16"/>
  <c r="M118" i="16"/>
  <c r="L118" i="16"/>
  <c r="K118" i="16"/>
  <c r="J118" i="16"/>
  <c r="I118" i="16"/>
  <c r="H118" i="16"/>
  <c r="G118" i="16"/>
  <c r="F118" i="16"/>
  <c r="E118" i="16"/>
  <c r="D118" i="16"/>
  <c r="C118" i="16"/>
  <c r="B118" i="16"/>
  <c r="R117" i="16"/>
  <c r="Q117" i="16"/>
  <c r="P117" i="16"/>
  <c r="O117" i="16"/>
  <c r="N117" i="16"/>
  <c r="M117" i="16"/>
  <c r="L117" i="16"/>
  <c r="K117" i="16"/>
  <c r="J117" i="16"/>
  <c r="I117" i="16"/>
  <c r="H117" i="16"/>
  <c r="G117" i="16"/>
  <c r="F117" i="16"/>
  <c r="E117" i="16"/>
  <c r="D117" i="16"/>
  <c r="C117" i="16"/>
  <c r="B117" i="16"/>
  <c r="S115" i="16"/>
  <c r="S114" i="16"/>
  <c r="S113" i="16"/>
  <c r="S121" i="16" s="1"/>
  <c r="S112" i="16"/>
  <c r="S111" i="16"/>
  <c r="S120" i="16" s="1"/>
  <c r="S110" i="16"/>
  <c r="S109" i="16"/>
  <c r="S118" i="16" s="1"/>
  <c r="S108" i="16"/>
  <c r="S123" i="16" s="1"/>
  <c r="S125" i="16" s="1"/>
  <c r="R98" i="16"/>
  <c r="R100" i="16" s="1"/>
  <c r="Q98" i="16"/>
  <c r="Q100" i="16" s="1"/>
  <c r="P98" i="16"/>
  <c r="P100" i="16" s="1"/>
  <c r="O98" i="16"/>
  <c r="O100" i="16" s="1"/>
  <c r="N98" i="16"/>
  <c r="N100" i="16" s="1"/>
  <c r="M98" i="16"/>
  <c r="M100" i="16" s="1"/>
  <c r="L98" i="16"/>
  <c r="L100" i="16" s="1"/>
  <c r="K98" i="16"/>
  <c r="K100" i="16" s="1"/>
  <c r="J98" i="16"/>
  <c r="J100" i="16" s="1"/>
  <c r="I98" i="16"/>
  <c r="I100" i="16" s="1"/>
  <c r="H98" i="16"/>
  <c r="H100" i="16" s="1"/>
  <c r="G98" i="16"/>
  <c r="G100" i="16" s="1"/>
  <c r="F98" i="16"/>
  <c r="F100" i="16" s="1"/>
  <c r="E98" i="16"/>
  <c r="E100" i="16" s="1"/>
  <c r="D98" i="16"/>
  <c r="D100" i="16" s="1"/>
  <c r="C98" i="16"/>
  <c r="C100" i="16" s="1"/>
  <c r="B98" i="16"/>
  <c r="B100" i="16" s="1"/>
  <c r="R96" i="16"/>
  <c r="Q96" i="16"/>
  <c r="P96" i="16"/>
  <c r="O96" i="16"/>
  <c r="N96" i="16"/>
  <c r="M96" i="16"/>
  <c r="L96" i="16"/>
  <c r="K96" i="16"/>
  <c r="J96" i="16"/>
  <c r="I96" i="16"/>
  <c r="H96" i="16"/>
  <c r="G96" i="16"/>
  <c r="F96" i="16"/>
  <c r="E96" i="16"/>
  <c r="D96" i="16"/>
  <c r="C96" i="16"/>
  <c r="B96" i="16"/>
  <c r="R95" i="16"/>
  <c r="Q95" i="16"/>
  <c r="P95" i="16"/>
  <c r="O95" i="16"/>
  <c r="N95" i="16"/>
  <c r="M95" i="16"/>
  <c r="L95" i="16"/>
  <c r="K95" i="16"/>
  <c r="J95" i="16"/>
  <c r="I95" i="16"/>
  <c r="H95" i="16"/>
  <c r="G95" i="16"/>
  <c r="F95" i="16"/>
  <c r="E95" i="16"/>
  <c r="D95" i="16"/>
  <c r="C95" i="16"/>
  <c r="B95" i="16"/>
  <c r="R94" i="16"/>
  <c r="Q94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D94" i="16"/>
  <c r="C94" i="16"/>
  <c r="B94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B93" i="16"/>
  <c r="R92" i="16"/>
  <c r="Q92" i="16"/>
  <c r="P92" i="16"/>
  <c r="O92" i="16"/>
  <c r="N92" i="16"/>
  <c r="M92" i="16"/>
  <c r="L92" i="16"/>
  <c r="K92" i="16"/>
  <c r="J92" i="16"/>
  <c r="I92" i="16"/>
  <c r="H92" i="16"/>
  <c r="G92" i="16"/>
  <c r="F92" i="16"/>
  <c r="E92" i="16"/>
  <c r="D92" i="16"/>
  <c r="C92" i="16"/>
  <c r="B92" i="16"/>
  <c r="S90" i="16"/>
  <c r="S89" i="16"/>
  <c r="S88" i="16"/>
  <c r="S87" i="16"/>
  <c r="S96" i="16" s="1"/>
  <c r="S86" i="16"/>
  <c r="S95" i="16" s="1"/>
  <c r="S85" i="16"/>
  <c r="S94" i="16" s="1"/>
  <c r="S84" i="16"/>
  <c r="S83" i="16"/>
  <c r="S92" i="16" s="1"/>
  <c r="R73" i="16"/>
  <c r="R75" i="16" s="1"/>
  <c r="Q73" i="16"/>
  <c r="Q75" i="16" s="1"/>
  <c r="P73" i="16"/>
  <c r="P75" i="16" s="1"/>
  <c r="O73" i="16"/>
  <c r="O75" i="16" s="1"/>
  <c r="N73" i="16"/>
  <c r="N75" i="16" s="1"/>
  <c r="M73" i="16"/>
  <c r="M75" i="16" s="1"/>
  <c r="L73" i="16"/>
  <c r="L75" i="16" s="1"/>
  <c r="K73" i="16"/>
  <c r="K75" i="16" s="1"/>
  <c r="J73" i="16"/>
  <c r="J75" i="16" s="1"/>
  <c r="I73" i="16"/>
  <c r="I75" i="16" s="1"/>
  <c r="H73" i="16"/>
  <c r="H75" i="16" s="1"/>
  <c r="G73" i="16"/>
  <c r="G75" i="16" s="1"/>
  <c r="F73" i="16"/>
  <c r="F75" i="16" s="1"/>
  <c r="E73" i="16"/>
  <c r="E75" i="16" s="1"/>
  <c r="D73" i="16"/>
  <c r="D75" i="16" s="1"/>
  <c r="C73" i="16"/>
  <c r="C75" i="16" s="1"/>
  <c r="B73" i="16"/>
  <c r="B75" i="16" s="1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C71" i="16"/>
  <c r="B71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C70" i="16"/>
  <c r="B70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C69" i="16"/>
  <c r="B69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S65" i="16"/>
  <c r="S64" i="16"/>
  <c r="S63" i="16"/>
  <c r="S62" i="16"/>
  <c r="S71" i="16" s="1"/>
  <c r="S61" i="16"/>
  <c r="S70" i="16" s="1"/>
  <c r="S60" i="16"/>
  <c r="S69" i="16" s="1"/>
  <c r="S59" i="16"/>
  <c r="S67" i="16" s="1"/>
  <c r="S58" i="16"/>
  <c r="S73" i="16" s="1"/>
  <c r="S75" i="16" s="1"/>
  <c r="A53" i="16"/>
  <c r="A78" i="16" s="1"/>
  <c r="A103" i="16" s="1"/>
  <c r="A128" i="16" s="1"/>
  <c r="R48" i="16"/>
  <c r="R50" i="16" s="1"/>
  <c r="Q48" i="16"/>
  <c r="Q50" i="16" s="1"/>
  <c r="P48" i="16"/>
  <c r="P50" i="16" s="1"/>
  <c r="O48" i="16"/>
  <c r="O50" i="16" s="1"/>
  <c r="N48" i="16"/>
  <c r="N50" i="16" s="1"/>
  <c r="M48" i="16"/>
  <c r="M50" i="16" s="1"/>
  <c r="L48" i="16"/>
  <c r="L50" i="16" s="1"/>
  <c r="K48" i="16"/>
  <c r="K50" i="16" s="1"/>
  <c r="J48" i="16"/>
  <c r="J50" i="16" s="1"/>
  <c r="I48" i="16"/>
  <c r="I50" i="16" s="1"/>
  <c r="H48" i="16"/>
  <c r="H50" i="16" s="1"/>
  <c r="G48" i="16"/>
  <c r="G50" i="16" s="1"/>
  <c r="F48" i="16"/>
  <c r="F50" i="16" s="1"/>
  <c r="E48" i="16"/>
  <c r="E50" i="16" s="1"/>
  <c r="D48" i="16"/>
  <c r="D50" i="16" s="1"/>
  <c r="C48" i="16"/>
  <c r="C50" i="16" s="1"/>
  <c r="B48" i="16"/>
  <c r="B50" i="16" s="1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S40" i="16"/>
  <c r="S39" i="16"/>
  <c r="S38" i="16"/>
  <c r="S37" i="16"/>
  <c r="S46" i="16" s="1"/>
  <c r="S36" i="16"/>
  <c r="S45" i="16" s="1"/>
  <c r="S35" i="16"/>
  <c r="S48" i="16" s="1"/>
  <c r="S50" i="16" s="1"/>
  <c r="S34" i="16"/>
  <c r="S33" i="16"/>
  <c r="S42" i="16" s="1"/>
  <c r="R23" i="16"/>
  <c r="R25" i="16" s="1"/>
  <c r="Q23" i="16"/>
  <c r="Q25" i="16" s="1"/>
  <c r="P23" i="16"/>
  <c r="P25" i="16" s="1"/>
  <c r="O23" i="16"/>
  <c r="O25" i="16" s="1"/>
  <c r="N23" i="16"/>
  <c r="N25" i="16" s="1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G25" i="16" s="1"/>
  <c r="F23" i="16"/>
  <c r="F25" i="16" s="1"/>
  <c r="E23" i="16"/>
  <c r="E25" i="16" s="1"/>
  <c r="D23" i="16"/>
  <c r="D25" i="16" s="1"/>
  <c r="C23" i="16"/>
  <c r="C25" i="16" s="1"/>
  <c r="B23" i="16"/>
  <c r="B25" i="16" s="1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S15" i="16"/>
  <c r="S14" i="16"/>
  <c r="S13" i="16"/>
  <c r="S12" i="16"/>
  <c r="S21" i="16" s="1"/>
  <c r="S11" i="16"/>
  <c r="S20" i="16" s="1"/>
  <c r="S10" i="16"/>
  <c r="S18" i="16" s="1"/>
  <c r="S9" i="16"/>
  <c r="S8" i="16"/>
  <c r="S23" i="16" s="1"/>
  <c r="S25" i="16" s="1"/>
  <c r="R148" i="15"/>
  <c r="R150" i="15" s="1"/>
  <c r="Q148" i="15"/>
  <c r="Q150" i="15" s="1"/>
  <c r="P148" i="15"/>
  <c r="P150" i="15" s="1"/>
  <c r="O148" i="15"/>
  <c r="O150" i="15" s="1"/>
  <c r="N148" i="15"/>
  <c r="N150" i="15" s="1"/>
  <c r="M148" i="15"/>
  <c r="M150" i="15" s="1"/>
  <c r="L148" i="15"/>
  <c r="L150" i="15" s="1"/>
  <c r="K148" i="15"/>
  <c r="K150" i="15" s="1"/>
  <c r="J148" i="15"/>
  <c r="J150" i="15" s="1"/>
  <c r="I148" i="15"/>
  <c r="I150" i="15" s="1"/>
  <c r="H148" i="15"/>
  <c r="H150" i="15" s="1"/>
  <c r="G148" i="15"/>
  <c r="G150" i="15" s="1"/>
  <c r="F148" i="15"/>
  <c r="F150" i="15" s="1"/>
  <c r="E148" i="15"/>
  <c r="E150" i="15" s="1"/>
  <c r="D148" i="15"/>
  <c r="D150" i="15" s="1"/>
  <c r="C148" i="15"/>
  <c r="C150" i="15" s="1"/>
  <c r="B148" i="15"/>
  <c r="B150" i="15" s="1"/>
  <c r="R146" i="15"/>
  <c r="Q146" i="15"/>
  <c r="P146" i="15"/>
  <c r="O146" i="15"/>
  <c r="N146" i="15"/>
  <c r="M146" i="15"/>
  <c r="L146" i="15"/>
  <c r="K146" i="15"/>
  <c r="J146" i="15"/>
  <c r="I146" i="15"/>
  <c r="H146" i="15"/>
  <c r="G146" i="15"/>
  <c r="F146" i="15"/>
  <c r="E146" i="15"/>
  <c r="D146" i="15"/>
  <c r="C146" i="15"/>
  <c r="B146" i="15"/>
  <c r="R145" i="15"/>
  <c r="Q145" i="15"/>
  <c r="P145" i="15"/>
  <c r="O145" i="15"/>
  <c r="N145" i="15"/>
  <c r="M145" i="15"/>
  <c r="L145" i="15"/>
  <c r="K145" i="15"/>
  <c r="J145" i="15"/>
  <c r="I145" i="15"/>
  <c r="H145" i="15"/>
  <c r="G145" i="15"/>
  <c r="F145" i="15"/>
  <c r="E145" i="15"/>
  <c r="D145" i="15"/>
  <c r="C145" i="15"/>
  <c r="B145" i="15"/>
  <c r="R144" i="15"/>
  <c r="Q144" i="15"/>
  <c r="P144" i="15"/>
  <c r="O144" i="15"/>
  <c r="N144" i="15"/>
  <c r="M144" i="15"/>
  <c r="L144" i="15"/>
  <c r="K144" i="15"/>
  <c r="J144" i="15"/>
  <c r="I144" i="15"/>
  <c r="H144" i="15"/>
  <c r="G144" i="15"/>
  <c r="F144" i="15"/>
  <c r="E144" i="15"/>
  <c r="D144" i="15"/>
  <c r="C144" i="15"/>
  <c r="B144" i="15"/>
  <c r="R143" i="15"/>
  <c r="Q143" i="15"/>
  <c r="P143" i="15"/>
  <c r="O143" i="15"/>
  <c r="N143" i="15"/>
  <c r="M143" i="15"/>
  <c r="L143" i="15"/>
  <c r="K143" i="15"/>
  <c r="J143" i="15"/>
  <c r="I143" i="15"/>
  <c r="H143" i="15"/>
  <c r="G143" i="15"/>
  <c r="F143" i="15"/>
  <c r="E143" i="15"/>
  <c r="D143" i="15"/>
  <c r="C143" i="15"/>
  <c r="B143" i="15"/>
  <c r="R142" i="15"/>
  <c r="Q142" i="15"/>
  <c r="P142" i="15"/>
  <c r="O142" i="15"/>
  <c r="N142" i="15"/>
  <c r="M142" i="15"/>
  <c r="L142" i="15"/>
  <c r="K142" i="15"/>
  <c r="J142" i="15"/>
  <c r="I142" i="15"/>
  <c r="H142" i="15"/>
  <c r="G142" i="15"/>
  <c r="F142" i="15"/>
  <c r="E142" i="15"/>
  <c r="D142" i="15"/>
  <c r="C142" i="15"/>
  <c r="B142" i="15"/>
  <c r="S140" i="15"/>
  <c r="S139" i="15"/>
  <c r="S138" i="15"/>
  <c r="S137" i="15"/>
  <c r="S146" i="15" s="1"/>
  <c r="S136" i="15"/>
  <c r="S145" i="15" s="1"/>
  <c r="S135" i="15"/>
  <c r="S134" i="15"/>
  <c r="S143" i="15" s="1"/>
  <c r="S133" i="15"/>
  <c r="S148" i="15" s="1"/>
  <c r="S150" i="15" s="1"/>
  <c r="R123" i="15"/>
  <c r="R125" i="15" s="1"/>
  <c r="Q123" i="15"/>
  <c r="Q125" i="15" s="1"/>
  <c r="P123" i="15"/>
  <c r="P125" i="15" s="1"/>
  <c r="O123" i="15"/>
  <c r="O125" i="15" s="1"/>
  <c r="N123" i="15"/>
  <c r="N125" i="15" s="1"/>
  <c r="M123" i="15"/>
  <c r="M125" i="15" s="1"/>
  <c r="L123" i="15"/>
  <c r="L125" i="15" s="1"/>
  <c r="K123" i="15"/>
  <c r="K125" i="15" s="1"/>
  <c r="J123" i="15"/>
  <c r="J125" i="15" s="1"/>
  <c r="I123" i="15"/>
  <c r="I125" i="15" s="1"/>
  <c r="H123" i="15"/>
  <c r="H125" i="15" s="1"/>
  <c r="G123" i="15"/>
  <c r="G125" i="15" s="1"/>
  <c r="F123" i="15"/>
  <c r="F125" i="15" s="1"/>
  <c r="E123" i="15"/>
  <c r="E125" i="15" s="1"/>
  <c r="D123" i="15"/>
  <c r="D125" i="15" s="1"/>
  <c r="C123" i="15"/>
  <c r="C125" i="15" s="1"/>
  <c r="B123" i="15"/>
  <c r="B125" i="15" s="1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B121" i="15"/>
  <c r="R120" i="15"/>
  <c r="Q120" i="15"/>
  <c r="P120" i="15"/>
  <c r="O120" i="15"/>
  <c r="N120" i="15"/>
  <c r="M120" i="15"/>
  <c r="L120" i="15"/>
  <c r="K120" i="15"/>
  <c r="J120" i="15"/>
  <c r="I120" i="15"/>
  <c r="H120" i="15"/>
  <c r="G120" i="15"/>
  <c r="F120" i="15"/>
  <c r="E120" i="15"/>
  <c r="D120" i="15"/>
  <c r="C120" i="15"/>
  <c r="B120" i="15"/>
  <c r="R119" i="15"/>
  <c r="Q119" i="15"/>
  <c r="P119" i="15"/>
  <c r="O119" i="15"/>
  <c r="N119" i="15"/>
  <c r="M119" i="15"/>
  <c r="L119" i="15"/>
  <c r="K119" i="15"/>
  <c r="J119" i="15"/>
  <c r="I119" i="15"/>
  <c r="H119" i="15"/>
  <c r="G119" i="15"/>
  <c r="F119" i="15"/>
  <c r="E119" i="15"/>
  <c r="D119" i="15"/>
  <c r="C119" i="15"/>
  <c r="B119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B118" i="15"/>
  <c r="R117" i="15"/>
  <c r="Q117" i="15"/>
  <c r="P117" i="15"/>
  <c r="O117" i="15"/>
  <c r="N117" i="15"/>
  <c r="M117" i="15"/>
  <c r="L117" i="15"/>
  <c r="K117" i="15"/>
  <c r="J117" i="15"/>
  <c r="I117" i="15"/>
  <c r="H117" i="15"/>
  <c r="G117" i="15"/>
  <c r="F117" i="15"/>
  <c r="E117" i="15"/>
  <c r="D117" i="15"/>
  <c r="C117" i="15"/>
  <c r="B117" i="15"/>
  <c r="S115" i="15"/>
  <c r="S114" i="15"/>
  <c r="S113" i="15"/>
  <c r="S121" i="15" s="1"/>
  <c r="S112" i="15"/>
  <c r="S111" i="15"/>
  <c r="S120" i="15" s="1"/>
  <c r="S110" i="15"/>
  <c r="S109" i="15"/>
  <c r="S118" i="15" s="1"/>
  <c r="S108" i="15"/>
  <c r="S123" i="15" s="1"/>
  <c r="S125" i="15" s="1"/>
  <c r="R98" i="15"/>
  <c r="R100" i="15" s="1"/>
  <c r="Q98" i="15"/>
  <c r="Q100" i="15" s="1"/>
  <c r="P98" i="15"/>
  <c r="P100" i="15" s="1"/>
  <c r="O98" i="15"/>
  <c r="O100" i="15" s="1"/>
  <c r="N98" i="15"/>
  <c r="N100" i="15" s="1"/>
  <c r="M98" i="15"/>
  <c r="M100" i="15" s="1"/>
  <c r="L98" i="15"/>
  <c r="L100" i="15" s="1"/>
  <c r="K98" i="15"/>
  <c r="K100" i="15" s="1"/>
  <c r="J98" i="15"/>
  <c r="J100" i="15" s="1"/>
  <c r="I98" i="15"/>
  <c r="I100" i="15" s="1"/>
  <c r="H98" i="15"/>
  <c r="H100" i="15" s="1"/>
  <c r="G98" i="15"/>
  <c r="G100" i="15" s="1"/>
  <c r="F98" i="15"/>
  <c r="F100" i="15" s="1"/>
  <c r="E98" i="15"/>
  <c r="E100" i="15" s="1"/>
  <c r="D98" i="15"/>
  <c r="D100" i="15" s="1"/>
  <c r="C98" i="15"/>
  <c r="C100" i="15" s="1"/>
  <c r="B98" i="15"/>
  <c r="B100" i="15" s="1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B96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B95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B94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B93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B92" i="15"/>
  <c r="S90" i="15"/>
  <c r="S89" i="15"/>
  <c r="S88" i="15"/>
  <c r="S87" i="15"/>
  <c r="S96" i="15" s="1"/>
  <c r="S86" i="15"/>
  <c r="S95" i="15" s="1"/>
  <c r="S85" i="15"/>
  <c r="S94" i="15" s="1"/>
  <c r="S84" i="15"/>
  <c r="S83" i="15"/>
  <c r="S92" i="15" s="1"/>
  <c r="R73" i="15"/>
  <c r="R75" i="15" s="1"/>
  <c r="Q73" i="15"/>
  <c r="Q75" i="15" s="1"/>
  <c r="P73" i="15"/>
  <c r="P75" i="15" s="1"/>
  <c r="O73" i="15"/>
  <c r="O75" i="15" s="1"/>
  <c r="N73" i="15"/>
  <c r="N75" i="15" s="1"/>
  <c r="M73" i="15"/>
  <c r="M75" i="15" s="1"/>
  <c r="L73" i="15"/>
  <c r="L75" i="15" s="1"/>
  <c r="K73" i="15"/>
  <c r="K75" i="15" s="1"/>
  <c r="J73" i="15"/>
  <c r="J75" i="15" s="1"/>
  <c r="I73" i="15"/>
  <c r="I75" i="15" s="1"/>
  <c r="H73" i="15"/>
  <c r="H75" i="15" s="1"/>
  <c r="G73" i="15"/>
  <c r="G75" i="15" s="1"/>
  <c r="F73" i="15"/>
  <c r="F75" i="15" s="1"/>
  <c r="E73" i="15"/>
  <c r="E75" i="15" s="1"/>
  <c r="D73" i="15"/>
  <c r="D75" i="15" s="1"/>
  <c r="C73" i="15"/>
  <c r="C75" i="15" s="1"/>
  <c r="B73" i="15"/>
  <c r="B75" i="15" s="1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B70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B69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B68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S65" i="15"/>
  <c r="S64" i="15"/>
  <c r="S63" i="15"/>
  <c r="S62" i="15"/>
  <c r="S71" i="15" s="1"/>
  <c r="S61" i="15"/>
  <c r="S70" i="15" s="1"/>
  <c r="S60" i="15"/>
  <c r="S69" i="15" s="1"/>
  <c r="S59" i="15"/>
  <c r="S58" i="15"/>
  <c r="S67" i="15" s="1"/>
  <c r="A53" i="15"/>
  <c r="A78" i="15" s="1"/>
  <c r="A103" i="15" s="1"/>
  <c r="A128" i="15" s="1"/>
  <c r="R48" i="15"/>
  <c r="R50" i="15" s="1"/>
  <c r="Q48" i="15"/>
  <c r="Q50" i="15" s="1"/>
  <c r="P48" i="15"/>
  <c r="P50" i="15" s="1"/>
  <c r="O48" i="15"/>
  <c r="O50" i="15" s="1"/>
  <c r="N48" i="15"/>
  <c r="N50" i="15" s="1"/>
  <c r="M48" i="15"/>
  <c r="M50" i="15" s="1"/>
  <c r="L48" i="15"/>
  <c r="L50" i="15" s="1"/>
  <c r="K48" i="15"/>
  <c r="K50" i="15" s="1"/>
  <c r="J48" i="15"/>
  <c r="J50" i="15" s="1"/>
  <c r="I48" i="15"/>
  <c r="I50" i="15" s="1"/>
  <c r="H48" i="15"/>
  <c r="H50" i="15" s="1"/>
  <c r="G48" i="15"/>
  <c r="G50" i="15" s="1"/>
  <c r="F48" i="15"/>
  <c r="F50" i="15" s="1"/>
  <c r="E48" i="15"/>
  <c r="E50" i="15" s="1"/>
  <c r="D48" i="15"/>
  <c r="D50" i="15" s="1"/>
  <c r="C48" i="15"/>
  <c r="C50" i="15" s="1"/>
  <c r="B48" i="15"/>
  <c r="B50" i="15" s="1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S40" i="15"/>
  <c r="S39" i="15"/>
  <c r="S38" i="15"/>
  <c r="S37" i="15"/>
  <c r="S46" i="15" s="1"/>
  <c r="S36" i="15"/>
  <c r="S45" i="15" s="1"/>
  <c r="S35" i="15"/>
  <c r="S34" i="15"/>
  <c r="S43" i="15" s="1"/>
  <c r="S33" i="15"/>
  <c r="S48" i="15" s="1"/>
  <c r="S50" i="15" s="1"/>
  <c r="R23" i="15"/>
  <c r="R25" i="15" s="1"/>
  <c r="Q23" i="15"/>
  <c r="Q25" i="15" s="1"/>
  <c r="P23" i="15"/>
  <c r="P25" i="15" s="1"/>
  <c r="O23" i="15"/>
  <c r="O25" i="15" s="1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D25" i="15" s="1"/>
  <c r="C23" i="15"/>
  <c r="C25" i="15" s="1"/>
  <c r="B23" i="15"/>
  <c r="B25" i="15" s="1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S15" i="15"/>
  <c r="S14" i="15"/>
  <c r="S13" i="15"/>
  <c r="S12" i="15"/>
  <c r="S21" i="15" s="1"/>
  <c r="S11" i="15"/>
  <c r="S20" i="15" s="1"/>
  <c r="S10" i="15"/>
  <c r="S9" i="15"/>
  <c r="S18" i="15" s="1"/>
  <c r="S8" i="15"/>
  <c r="S23" i="15" s="1"/>
  <c r="S25" i="15" s="1"/>
  <c r="H150" i="14"/>
  <c r="Q148" i="14"/>
  <c r="Q150" i="14" s="1"/>
  <c r="P148" i="14"/>
  <c r="P150" i="14" s="1"/>
  <c r="O148" i="14"/>
  <c r="O150" i="14" s="1"/>
  <c r="N148" i="14"/>
  <c r="N150" i="14" s="1"/>
  <c r="L148" i="14"/>
  <c r="L150" i="14" s="1"/>
  <c r="K148" i="14"/>
  <c r="K150" i="14" s="1"/>
  <c r="J148" i="14"/>
  <c r="J150" i="14" s="1"/>
  <c r="H148" i="14"/>
  <c r="G148" i="14"/>
  <c r="G150" i="14" s="1"/>
  <c r="F148" i="14"/>
  <c r="F150" i="14" s="1"/>
  <c r="D148" i="14"/>
  <c r="D150" i="14" s="1"/>
  <c r="C148" i="14"/>
  <c r="C150" i="14" s="1"/>
  <c r="B148" i="14"/>
  <c r="B150" i="14" s="1"/>
  <c r="Q146" i="14"/>
  <c r="P146" i="14"/>
  <c r="O146" i="14"/>
  <c r="N146" i="14"/>
  <c r="L146" i="14"/>
  <c r="K146" i="14"/>
  <c r="J146" i="14"/>
  <c r="H146" i="14"/>
  <c r="G146" i="14"/>
  <c r="F146" i="14"/>
  <c r="D146" i="14"/>
  <c r="C146" i="14"/>
  <c r="B146" i="14"/>
  <c r="Q145" i="14"/>
  <c r="P145" i="14"/>
  <c r="O145" i="14"/>
  <c r="N145" i="14"/>
  <c r="L145" i="14"/>
  <c r="K145" i="14"/>
  <c r="J145" i="14"/>
  <c r="H145" i="14"/>
  <c r="G145" i="14"/>
  <c r="F145" i="14"/>
  <c r="D145" i="14"/>
  <c r="C145" i="14"/>
  <c r="B145" i="14"/>
  <c r="Q144" i="14"/>
  <c r="P144" i="14"/>
  <c r="O144" i="14"/>
  <c r="N144" i="14"/>
  <c r="L144" i="14"/>
  <c r="K144" i="14"/>
  <c r="J144" i="14"/>
  <c r="H144" i="14"/>
  <c r="G144" i="14"/>
  <c r="F144" i="14"/>
  <c r="D144" i="14"/>
  <c r="C144" i="14"/>
  <c r="B144" i="14"/>
  <c r="Q143" i="14"/>
  <c r="P143" i="14"/>
  <c r="O143" i="14"/>
  <c r="N143" i="14"/>
  <c r="L143" i="14"/>
  <c r="K143" i="14"/>
  <c r="J143" i="14"/>
  <c r="H143" i="14"/>
  <c r="G143" i="14"/>
  <c r="F143" i="14"/>
  <c r="D143" i="14"/>
  <c r="C143" i="14"/>
  <c r="B143" i="14"/>
  <c r="Q142" i="14"/>
  <c r="P142" i="14"/>
  <c r="O142" i="14"/>
  <c r="N142" i="14"/>
  <c r="L142" i="14"/>
  <c r="K142" i="14"/>
  <c r="J142" i="14"/>
  <c r="H142" i="14"/>
  <c r="G142" i="14"/>
  <c r="F142" i="14"/>
  <c r="D142" i="14"/>
  <c r="C142" i="14"/>
  <c r="B142" i="14"/>
  <c r="R140" i="14"/>
  <c r="M140" i="14"/>
  <c r="I140" i="14"/>
  <c r="E140" i="14"/>
  <c r="S140" i="14" s="1"/>
  <c r="R139" i="14"/>
  <c r="M139" i="14"/>
  <c r="I139" i="14"/>
  <c r="E139" i="14"/>
  <c r="R138" i="14"/>
  <c r="R144" i="14" s="1"/>
  <c r="M138" i="14"/>
  <c r="I138" i="14"/>
  <c r="E138" i="14"/>
  <c r="R137" i="14"/>
  <c r="M137" i="14"/>
  <c r="I137" i="14"/>
  <c r="I146" i="14" s="1"/>
  <c r="E137" i="14"/>
  <c r="R136" i="14"/>
  <c r="R145" i="14" s="1"/>
  <c r="M136" i="14"/>
  <c r="I136" i="14"/>
  <c r="E136" i="14"/>
  <c r="S136" i="14" s="1"/>
  <c r="R135" i="14"/>
  <c r="M135" i="14"/>
  <c r="I135" i="14"/>
  <c r="I144" i="14" s="1"/>
  <c r="E135" i="14"/>
  <c r="E144" i="14" s="1"/>
  <c r="R134" i="14"/>
  <c r="M134" i="14"/>
  <c r="I134" i="14"/>
  <c r="E134" i="14"/>
  <c r="E143" i="14" s="1"/>
  <c r="R133" i="14"/>
  <c r="M133" i="14"/>
  <c r="M142" i="14" s="1"/>
  <c r="I133" i="14"/>
  <c r="I142" i="14" s="1"/>
  <c r="E133" i="14"/>
  <c r="Q123" i="14"/>
  <c r="Q125" i="14" s="1"/>
  <c r="P123" i="14"/>
  <c r="P125" i="14" s="1"/>
  <c r="O123" i="14"/>
  <c r="O125" i="14" s="1"/>
  <c r="N123" i="14"/>
  <c r="N125" i="14" s="1"/>
  <c r="L123" i="14"/>
  <c r="L125" i="14" s="1"/>
  <c r="K123" i="14"/>
  <c r="K125" i="14" s="1"/>
  <c r="J123" i="14"/>
  <c r="J125" i="14" s="1"/>
  <c r="H123" i="14"/>
  <c r="H125" i="14" s="1"/>
  <c r="G123" i="14"/>
  <c r="G125" i="14" s="1"/>
  <c r="F123" i="14"/>
  <c r="F125" i="14" s="1"/>
  <c r="D123" i="14"/>
  <c r="D125" i="14" s="1"/>
  <c r="C123" i="14"/>
  <c r="C125" i="14" s="1"/>
  <c r="B123" i="14"/>
  <c r="B125" i="14" s="1"/>
  <c r="Q121" i="14"/>
  <c r="P121" i="14"/>
  <c r="O121" i="14"/>
  <c r="N121" i="14"/>
  <c r="L121" i="14"/>
  <c r="K121" i="14"/>
  <c r="J121" i="14"/>
  <c r="H121" i="14"/>
  <c r="G121" i="14"/>
  <c r="F121" i="14"/>
  <c r="D121" i="14"/>
  <c r="C121" i="14"/>
  <c r="B121" i="14"/>
  <c r="Q120" i="14"/>
  <c r="P120" i="14"/>
  <c r="O120" i="14"/>
  <c r="N120" i="14"/>
  <c r="M120" i="14"/>
  <c r="L120" i="14"/>
  <c r="K120" i="14"/>
  <c r="J120" i="14"/>
  <c r="I120" i="14"/>
  <c r="H120" i="14"/>
  <c r="G120" i="14"/>
  <c r="F120" i="14"/>
  <c r="D120" i="14"/>
  <c r="C120" i="14"/>
  <c r="B120" i="14"/>
  <c r="Q119" i="14"/>
  <c r="P119" i="14"/>
  <c r="O119" i="14"/>
  <c r="N119" i="14"/>
  <c r="L119" i="14"/>
  <c r="K119" i="14"/>
  <c r="J119" i="14"/>
  <c r="H119" i="14"/>
  <c r="G119" i="14"/>
  <c r="F119" i="14"/>
  <c r="D119" i="14"/>
  <c r="C119" i="14"/>
  <c r="B119" i="14"/>
  <c r="Q118" i="14"/>
  <c r="P118" i="14"/>
  <c r="O118" i="14"/>
  <c r="N118" i="14"/>
  <c r="L118" i="14"/>
  <c r="K118" i="14"/>
  <c r="J118" i="14"/>
  <c r="H118" i="14"/>
  <c r="G118" i="14"/>
  <c r="F118" i="14"/>
  <c r="D118" i="14"/>
  <c r="C118" i="14"/>
  <c r="B118" i="14"/>
  <c r="Q117" i="14"/>
  <c r="P117" i="14"/>
  <c r="O117" i="14"/>
  <c r="N117" i="14"/>
  <c r="L117" i="14"/>
  <c r="K117" i="14"/>
  <c r="J117" i="14"/>
  <c r="H117" i="14"/>
  <c r="G117" i="14"/>
  <c r="F117" i="14"/>
  <c r="D117" i="14"/>
  <c r="C117" i="14"/>
  <c r="B117" i="14"/>
  <c r="R115" i="14"/>
  <c r="M115" i="14"/>
  <c r="I115" i="14"/>
  <c r="E115" i="14"/>
  <c r="S115" i="14" s="1"/>
  <c r="R114" i="14"/>
  <c r="R14" i="14" s="1"/>
  <c r="M114" i="14"/>
  <c r="I114" i="14"/>
  <c r="E114" i="14"/>
  <c r="R113" i="14"/>
  <c r="M113" i="14"/>
  <c r="I113" i="14"/>
  <c r="E113" i="14"/>
  <c r="E121" i="14" s="1"/>
  <c r="R112" i="14"/>
  <c r="M112" i="14"/>
  <c r="M121" i="14" s="1"/>
  <c r="I112" i="14"/>
  <c r="I121" i="14" s="1"/>
  <c r="E112" i="14"/>
  <c r="S112" i="14" s="1"/>
  <c r="R111" i="14"/>
  <c r="M111" i="14"/>
  <c r="M119" i="14" s="1"/>
  <c r="I111" i="14"/>
  <c r="E111" i="14"/>
  <c r="S111" i="14" s="1"/>
  <c r="R110" i="14"/>
  <c r="M110" i="14"/>
  <c r="I110" i="14"/>
  <c r="I119" i="14" s="1"/>
  <c r="E110" i="14"/>
  <c r="E119" i="14" s="1"/>
  <c r="R109" i="14"/>
  <c r="M109" i="14"/>
  <c r="I109" i="14"/>
  <c r="E109" i="14"/>
  <c r="E117" i="14" s="1"/>
  <c r="R108" i="14"/>
  <c r="R117" i="14" s="1"/>
  <c r="M108" i="14"/>
  <c r="M117" i="14" s="1"/>
  <c r="I108" i="14"/>
  <c r="E108" i="14"/>
  <c r="J100" i="14"/>
  <c r="Q98" i="14"/>
  <c r="Q100" i="14" s="1"/>
  <c r="P98" i="14"/>
  <c r="P100" i="14" s="1"/>
  <c r="O98" i="14"/>
  <c r="O100" i="14" s="1"/>
  <c r="N98" i="14"/>
  <c r="N100" i="14" s="1"/>
  <c r="L98" i="14"/>
  <c r="L100" i="14" s="1"/>
  <c r="K98" i="14"/>
  <c r="K100" i="14" s="1"/>
  <c r="J98" i="14"/>
  <c r="H98" i="14"/>
  <c r="H100" i="14" s="1"/>
  <c r="G98" i="14"/>
  <c r="G100" i="14" s="1"/>
  <c r="F98" i="14"/>
  <c r="F100" i="14" s="1"/>
  <c r="D98" i="14"/>
  <c r="D100" i="14" s="1"/>
  <c r="C98" i="14"/>
  <c r="C100" i="14" s="1"/>
  <c r="B98" i="14"/>
  <c r="B100" i="14" s="1"/>
  <c r="Q96" i="14"/>
  <c r="P96" i="14"/>
  <c r="O96" i="14"/>
  <c r="N96" i="14"/>
  <c r="L96" i="14"/>
  <c r="K96" i="14"/>
  <c r="J96" i="14"/>
  <c r="H96" i="14"/>
  <c r="G96" i="14"/>
  <c r="F96" i="14"/>
  <c r="D96" i="14"/>
  <c r="C96" i="14"/>
  <c r="B96" i="14"/>
  <c r="Q95" i="14"/>
  <c r="P95" i="14"/>
  <c r="O95" i="14"/>
  <c r="N95" i="14"/>
  <c r="L95" i="14"/>
  <c r="K95" i="14"/>
  <c r="J95" i="14"/>
  <c r="H95" i="14"/>
  <c r="G95" i="14"/>
  <c r="F95" i="14"/>
  <c r="D95" i="14"/>
  <c r="C95" i="14"/>
  <c r="B95" i="14"/>
  <c r="Q94" i="14"/>
  <c r="P94" i="14"/>
  <c r="O94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B94" i="14"/>
  <c r="Q93" i="14"/>
  <c r="P93" i="14"/>
  <c r="O93" i="14"/>
  <c r="N93" i="14"/>
  <c r="L93" i="14"/>
  <c r="K93" i="14"/>
  <c r="J93" i="14"/>
  <c r="H93" i="14"/>
  <c r="G93" i="14"/>
  <c r="F93" i="14"/>
  <c r="D93" i="14"/>
  <c r="C93" i="14"/>
  <c r="B93" i="14"/>
  <c r="Q92" i="14"/>
  <c r="P92" i="14"/>
  <c r="O92" i="14"/>
  <c r="N92" i="14"/>
  <c r="L92" i="14"/>
  <c r="K92" i="14"/>
  <c r="J92" i="14"/>
  <c r="I92" i="14"/>
  <c r="H92" i="14"/>
  <c r="G92" i="14"/>
  <c r="F92" i="14"/>
  <c r="E92" i="14"/>
  <c r="D92" i="14"/>
  <c r="C92" i="14"/>
  <c r="B92" i="14"/>
  <c r="R90" i="14"/>
  <c r="M90" i="14"/>
  <c r="I90" i="14"/>
  <c r="E90" i="14"/>
  <c r="R89" i="14"/>
  <c r="M89" i="14"/>
  <c r="I89" i="14"/>
  <c r="E89" i="14"/>
  <c r="E96" i="14" s="1"/>
  <c r="R88" i="14"/>
  <c r="M88" i="14"/>
  <c r="I88" i="14"/>
  <c r="I96" i="14" s="1"/>
  <c r="E88" i="14"/>
  <c r="S88" i="14" s="1"/>
  <c r="R87" i="14"/>
  <c r="M87" i="14"/>
  <c r="M96" i="14" s="1"/>
  <c r="I87" i="14"/>
  <c r="E87" i="14"/>
  <c r="S87" i="14" s="1"/>
  <c r="R86" i="14"/>
  <c r="R93" i="14" s="1"/>
  <c r="M86" i="14"/>
  <c r="M95" i="14" s="1"/>
  <c r="I86" i="14"/>
  <c r="I95" i="14" s="1"/>
  <c r="E86" i="14"/>
  <c r="R85" i="14"/>
  <c r="R94" i="14" s="1"/>
  <c r="M85" i="14"/>
  <c r="I85" i="14"/>
  <c r="E85" i="14"/>
  <c r="S85" i="14" s="1"/>
  <c r="R84" i="14"/>
  <c r="M84" i="14"/>
  <c r="M93" i="14" s="1"/>
  <c r="I84" i="14"/>
  <c r="I93" i="14" s="1"/>
  <c r="E84" i="14"/>
  <c r="E93" i="14" s="1"/>
  <c r="R83" i="14"/>
  <c r="R92" i="14" s="1"/>
  <c r="M83" i="14"/>
  <c r="I83" i="14"/>
  <c r="E83" i="14"/>
  <c r="K75" i="14"/>
  <c r="D75" i="14"/>
  <c r="C75" i="14"/>
  <c r="Q73" i="14"/>
  <c r="Q75" i="14" s="1"/>
  <c r="P73" i="14"/>
  <c r="P75" i="14" s="1"/>
  <c r="O73" i="14"/>
  <c r="O75" i="14" s="1"/>
  <c r="N73" i="14"/>
  <c r="N75" i="14" s="1"/>
  <c r="L73" i="14"/>
  <c r="L75" i="14" s="1"/>
  <c r="K73" i="14"/>
  <c r="J73" i="14"/>
  <c r="J75" i="14" s="1"/>
  <c r="H73" i="14"/>
  <c r="H75" i="14" s="1"/>
  <c r="G73" i="14"/>
  <c r="G75" i="14" s="1"/>
  <c r="F73" i="14"/>
  <c r="F75" i="14" s="1"/>
  <c r="D73" i="14"/>
  <c r="C73" i="14"/>
  <c r="B73" i="14"/>
  <c r="B75" i="14" s="1"/>
  <c r="Q71" i="14"/>
  <c r="P71" i="14"/>
  <c r="O71" i="14"/>
  <c r="N71" i="14"/>
  <c r="L71" i="14"/>
  <c r="K71" i="14"/>
  <c r="J71" i="14"/>
  <c r="H71" i="14"/>
  <c r="G71" i="14"/>
  <c r="F71" i="14"/>
  <c r="D71" i="14"/>
  <c r="C71" i="14"/>
  <c r="B71" i="14"/>
  <c r="Q70" i="14"/>
  <c r="P70" i="14"/>
  <c r="O70" i="14"/>
  <c r="N70" i="14"/>
  <c r="L70" i="14"/>
  <c r="K70" i="14"/>
  <c r="J70" i="14"/>
  <c r="H70" i="14"/>
  <c r="G70" i="14"/>
  <c r="F70" i="14"/>
  <c r="D70" i="14"/>
  <c r="C70" i="14"/>
  <c r="B70" i="14"/>
  <c r="Q69" i="14"/>
  <c r="P69" i="14"/>
  <c r="O69" i="14"/>
  <c r="N69" i="14"/>
  <c r="L69" i="14"/>
  <c r="K69" i="14"/>
  <c r="J69" i="14"/>
  <c r="H69" i="14"/>
  <c r="G69" i="14"/>
  <c r="F69" i="14"/>
  <c r="D69" i="14"/>
  <c r="C69" i="14"/>
  <c r="B69" i="14"/>
  <c r="Q68" i="14"/>
  <c r="P68" i="14"/>
  <c r="O68" i="14"/>
  <c r="N68" i="14"/>
  <c r="L68" i="14"/>
  <c r="K68" i="14"/>
  <c r="J68" i="14"/>
  <c r="H68" i="14"/>
  <c r="G68" i="14"/>
  <c r="F68" i="14"/>
  <c r="D68" i="14"/>
  <c r="C68" i="14"/>
  <c r="B68" i="14"/>
  <c r="Q67" i="14"/>
  <c r="P67" i="14"/>
  <c r="O67" i="14"/>
  <c r="N67" i="14"/>
  <c r="L67" i="14"/>
  <c r="K67" i="14"/>
  <c r="J67" i="14"/>
  <c r="H67" i="14"/>
  <c r="G67" i="14"/>
  <c r="F67" i="14"/>
  <c r="D67" i="14"/>
  <c r="C67" i="14"/>
  <c r="B67" i="14"/>
  <c r="R65" i="14"/>
  <c r="M65" i="14"/>
  <c r="I65" i="14"/>
  <c r="E65" i="14"/>
  <c r="S65" i="14" s="1"/>
  <c r="R64" i="14"/>
  <c r="M64" i="14"/>
  <c r="I64" i="14"/>
  <c r="I71" i="14" s="1"/>
  <c r="E64" i="14"/>
  <c r="S64" i="14" s="1"/>
  <c r="R63" i="14"/>
  <c r="R69" i="14" s="1"/>
  <c r="M63" i="14"/>
  <c r="I63" i="14"/>
  <c r="E63" i="14"/>
  <c r="R62" i="14"/>
  <c r="M62" i="14"/>
  <c r="M71" i="14" s="1"/>
  <c r="I62" i="14"/>
  <c r="E62" i="14"/>
  <c r="E71" i="14" s="1"/>
  <c r="R61" i="14"/>
  <c r="M61" i="14"/>
  <c r="M70" i="14" s="1"/>
  <c r="I61" i="14"/>
  <c r="E61" i="14"/>
  <c r="R60" i="14"/>
  <c r="M60" i="14"/>
  <c r="M69" i="14" s="1"/>
  <c r="I60" i="14"/>
  <c r="E60" i="14"/>
  <c r="S60" i="14" s="1"/>
  <c r="R59" i="14"/>
  <c r="R68" i="14" s="1"/>
  <c r="M59" i="14"/>
  <c r="I59" i="14"/>
  <c r="E59" i="14"/>
  <c r="R58" i="14"/>
  <c r="M58" i="14"/>
  <c r="I58" i="14"/>
  <c r="E58" i="14"/>
  <c r="A53" i="14"/>
  <c r="A78" i="14" s="1"/>
  <c r="A103" i="14" s="1"/>
  <c r="A128" i="14" s="1"/>
  <c r="P50" i="14"/>
  <c r="O50" i="14"/>
  <c r="D50" i="14"/>
  <c r="Q48" i="14"/>
  <c r="Q50" i="14" s="1"/>
  <c r="P48" i="14"/>
  <c r="O48" i="14"/>
  <c r="N48" i="14"/>
  <c r="N50" i="14" s="1"/>
  <c r="L48" i="14"/>
  <c r="L50" i="14" s="1"/>
  <c r="K48" i="14"/>
  <c r="K50" i="14" s="1"/>
  <c r="J48" i="14"/>
  <c r="J50" i="14" s="1"/>
  <c r="H48" i="14"/>
  <c r="H50" i="14" s="1"/>
  <c r="G48" i="14"/>
  <c r="G50" i="14" s="1"/>
  <c r="F48" i="14"/>
  <c r="F50" i="14" s="1"/>
  <c r="D48" i="14"/>
  <c r="C48" i="14"/>
  <c r="C50" i="14" s="1"/>
  <c r="B48" i="14"/>
  <c r="B50" i="14" s="1"/>
  <c r="Q46" i="14"/>
  <c r="P46" i="14"/>
  <c r="O46" i="14"/>
  <c r="N46" i="14"/>
  <c r="L46" i="14"/>
  <c r="K46" i="14"/>
  <c r="J46" i="14"/>
  <c r="H46" i="14"/>
  <c r="G46" i="14"/>
  <c r="F46" i="14"/>
  <c r="D46" i="14"/>
  <c r="C46" i="14"/>
  <c r="B46" i="14"/>
  <c r="R45" i="14"/>
  <c r="Q45" i="14"/>
  <c r="P45" i="14"/>
  <c r="O45" i="14"/>
  <c r="N45" i="14"/>
  <c r="L45" i="14"/>
  <c r="K45" i="14"/>
  <c r="J45" i="14"/>
  <c r="H45" i="14"/>
  <c r="G45" i="14"/>
  <c r="F45" i="14"/>
  <c r="D45" i="14"/>
  <c r="C45" i="14"/>
  <c r="B45" i="14"/>
  <c r="Q44" i="14"/>
  <c r="P44" i="14"/>
  <c r="O44" i="14"/>
  <c r="N44" i="14"/>
  <c r="L44" i="14"/>
  <c r="K44" i="14"/>
  <c r="J44" i="14"/>
  <c r="H44" i="14"/>
  <c r="G44" i="14"/>
  <c r="F44" i="14"/>
  <c r="D44" i="14"/>
  <c r="C44" i="14"/>
  <c r="B44" i="14"/>
  <c r="Q43" i="14"/>
  <c r="P43" i="14"/>
  <c r="O43" i="14"/>
  <c r="N43" i="14"/>
  <c r="L43" i="14"/>
  <c r="K43" i="14"/>
  <c r="J43" i="14"/>
  <c r="H43" i="14"/>
  <c r="G43" i="14"/>
  <c r="F43" i="14"/>
  <c r="D43" i="14"/>
  <c r="C43" i="14"/>
  <c r="B43" i="14"/>
  <c r="Q42" i="14"/>
  <c r="P42" i="14"/>
  <c r="O42" i="14"/>
  <c r="N42" i="14"/>
  <c r="L42" i="14"/>
  <c r="K42" i="14"/>
  <c r="J42" i="14"/>
  <c r="I42" i="14"/>
  <c r="H42" i="14"/>
  <c r="G42" i="14"/>
  <c r="F42" i="14"/>
  <c r="E42" i="14"/>
  <c r="D42" i="14"/>
  <c r="C42" i="14"/>
  <c r="B42" i="14"/>
  <c r="R40" i="14"/>
  <c r="M40" i="14"/>
  <c r="I40" i="14"/>
  <c r="E40" i="14"/>
  <c r="S40" i="14" s="1"/>
  <c r="R39" i="14"/>
  <c r="M39" i="14"/>
  <c r="I39" i="14"/>
  <c r="I14" i="14" s="1"/>
  <c r="E39" i="14"/>
  <c r="R38" i="14"/>
  <c r="M38" i="14"/>
  <c r="I38" i="14"/>
  <c r="I46" i="14" s="1"/>
  <c r="E38" i="14"/>
  <c r="R37" i="14"/>
  <c r="R46" i="14" s="1"/>
  <c r="M37" i="14"/>
  <c r="I37" i="14"/>
  <c r="E37" i="14"/>
  <c r="R36" i="14"/>
  <c r="R43" i="14" s="1"/>
  <c r="M36" i="14"/>
  <c r="M45" i="14" s="1"/>
  <c r="I36" i="14"/>
  <c r="E36" i="14"/>
  <c r="E45" i="14" s="1"/>
  <c r="R35" i="14"/>
  <c r="R44" i="14" s="1"/>
  <c r="M35" i="14"/>
  <c r="I35" i="14"/>
  <c r="E35" i="14"/>
  <c r="E44" i="14" s="1"/>
  <c r="R34" i="14"/>
  <c r="M34" i="14"/>
  <c r="I34" i="14"/>
  <c r="I43" i="14" s="1"/>
  <c r="E34" i="14"/>
  <c r="E43" i="14" s="1"/>
  <c r="R33" i="14"/>
  <c r="M33" i="14"/>
  <c r="I33" i="14"/>
  <c r="E33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S15" i="14" s="1"/>
  <c r="D15" i="14"/>
  <c r="C15" i="14"/>
  <c r="B15" i="14"/>
  <c r="Q14" i="14"/>
  <c r="P14" i="14"/>
  <c r="O14" i="14"/>
  <c r="N14" i="14"/>
  <c r="M14" i="14"/>
  <c r="L14" i="14"/>
  <c r="K14" i="14"/>
  <c r="J14" i="14"/>
  <c r="H14" i="14"/>
  <c r="G14" i="14"/>
  <c r="F14" i="14"/>
  <c r="E14" i="14"/>
  <c r="D14" i="14"/>
  <c r="C14" i="14"/>
  <c r="B14" i="14"/>
  <c r="Q13" i="14"/>
  <c r="Q21" i="14" s="1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Q12" i="14"/>
  <c r="P12" i="14"/>
  <c r="P21" i="14" s="1"/>
  <c r="O12" i="14"/>
  <c r="O21" i="14" s="1"/>
  <c r="N12" i="14"/>
  <c r="L12" i="14"/>
  <c r="L21" i="14" s="1"/>
  <c r="K12" i="14"/>
  <c r="K21" i="14" s="1"/>
  <c r="J12" i="14"/>
  <c r="I12" i="14"/>
  <c r="H12" i="14"/>
  <c r="H21" i="14" s="1"/>
  <c r="G12" i="14"/>
  <c r="G21" i="14" s="1"/>
  <c r="F12" i="14"/>
  <c r="D12" i="14"/>
  <c r="D21" i="14" s="1"/>
  <c r="C12" i="14"/>
  <c r="C21" i="14" s="1"/>
  <c r="B12" i="14"/>
  <c r="R11" i="14"/>
  <c r="Q11" i="14"/>
  <c r="Q20" i="14" s="1"/>
  <c r="P11" i="14"/>
  <c r="O11" i="14"/>
  <c r="O20" i="14" s="1"/>
  <c r="N11" i="14"/>
  <c r="N20" i="14" s="1"/>
  <c r="M11" i="14"/>
  <c r="L11" i="14"/>
  <c r="K11" i="14"/>
  <c r="J11" i="14"/>
  <c r="J20" i="14" s="1"/>
  <c r="I11" i="14"/>
  <c r="H11" i="14"/>
  <c r="G11" i="14"/>
  <c r="G20" i="14" s="1"/>
  <c r="F11" i="14"/>
  <c r="F20" i="14" s="1"/>
  <c r="E11" i="14"/>
  <c r="D11" i="14"/>
  <c r="C11" i="14"/>
  <c r="B11" i="14"/>
  <c r="B20" i="14" s="1"/>
  <c r="S10" i="14"/>
  <c r="R10" i="14"/>
  <c r="Q10" i="14"/>
  <c r="Q19" i="14" s="1"/>
  <c r="P10" i="14"/>
  <c r="P19" i="14" s="1"/>
  <c r="O10" i="14"/>
  <c r="O19" i="14" s="1"/>
  <c r="N10" i="14"/>
  <c r="M10" i="14"/>
  <c r="L10" i="14"/>
  <c r="L19" i="14" s="1"/>
  <c r="K10" i="14"/>
  <c r="K19" i="14" s="1"/>
  <c r="J10" i="14"/>
  <c r="I10" i="14"/>
  <c r="I19" i="14" s="1"/>
  <c r="H10" i="14"/>
  <c r="H19" i="14" s="1"/>
  <c r="G10" i="14"/>
  <c r="G19" i="14" s="1"/>
  <c r="F10" i="14"/>
  <c r="E10" i="14"/>
  <c r="D10" i="14"/>
  <c r="D19" i="14" s="1"/>
  <c r="C10" i="14"/>
  <c r="C19" i="14" s="1"/>
  <c r="B10" i="14"/>
  <c r="R9" i="14"/>
  <c r="Q9" i="14"/>
  <c r="Q18" i="14" s="1"/>
  <c r="P9" i="14"/>
  <c r="O9" i="14"/>
  <c r="N9" i="14"/>
  <c r="N18" i="14" s="1"/>
  <c r="M9" i="14"/>
  <c r="L9" i="14"/>
  <c r="K9" i="14"/>
  <c r="K18" i="14" s="1"/>
  <c r="J9" i="14"/>
  <c r="J23" i="14" s="1"/>
  <c r="J25" i="14" s="1"/>
  <c r="I9" i="14"/>
  <c r="I18" i="14" s="1"/>
  <c r="H9" i="14"/>
  <c r="H18" i="14" s="1"/>
  <c r="G9" i="14"/>
  <c r="G18" i="14" s="1"/>
  <c r="F9" i="14"/>
  <c r="F18" i="14" s="1"/>
  <c r="E9" i="14"/>
  <c r="S9" i="14" s="1"/>
  <c r="D9" i="14"/>
  <c r="D18" i="14" s="1"/>
  <c r="C9" i="14"/>
  <c r="C18" i="14" s="1"/>
  <c r="B9" i="14"/>
  <c r="B23" i="14" s="1"/>
  <c r="B25" i="14" s="1"/>
  <c r="Q8" i="14"/>
  <c r="P8" i="14"/>
  <c r="P23" i="14" s="1"/>
  <c r="P25" i="14" s="1"/>
  <c r="O8" i="14"/>
  <c r="O23" i="14" s="1"/>
  <c r="O25" i="14" s="1"/>
  <c r="N8" i="14"/>
  <c r="N23" i="14" s="1"/>
  <c r="N25" i="14" s="1"/>
  <c r="L8" i="14"/>
  <c r="L23" i="14" s="1"/>
  <c r="L25" i="14" s="1"/>
  <c r="K8" i="14"/>
  <c r="K23" i="14" s="1"/>
  <c r="K25" i="14" s="1"/>
  <c r="J8" i="14"/>
  <c r="J17" i="14" s="1"/>
  <c r="I8" i="14"/>
  <c r="H8" i="14"/>
  <c r="H23" i="14" s="1"/>
  <c r="H25" i="14" s="1"/>
  <c r="G8" i="14"/>
  <c r="G23" i="14" s="1"/>
  <c r="G25" i="14" s="1"/>
  <c r="F8" i="14"/>
  <c r="F23" i="14" s="1"/>
  <c r="F25" i="14" s="1"/>
  <c r="E8" i="14"/>
  <c r="D8" i="14"/>
  <c r="D23" i="14" s="1"/>
  <c r="D25" i="14" s="1"/>
  <c r="C8" i="14"/>
  <c r="C23" i="14" s="1"/>
  <c r="C25" i="14" s="1"/>
  <c r="B8" i="14"/>
  <c r="B17" i="14" s="1"/>
  <c r="H150" i="13"/>
  <c r="D150" i="13"/>
  <c r="Q148" i="13"/>
  <c r="Q150" i="13" s="1"/>
  <c r="P148" i="13"/>
  <c r="P150" i="13" s="1"/>
  <c r="O148" i="13"/>
  <c r="O150" i="13" s="1"/>
  <c r="N148" i="13"/>
  <c r="N150" i="13" s="1"/>
  <c r="L148" i="13"/>
  <c r="L150" i="13" s="1"/>
  <c r="K148" i="13"/>
  <c r="K150" i="13" s="1"/>
  <c r="J148" i="13"/>
  <c r="J150" i="13" s="1"/>
  <c r="I148" i="13"/>
  <c r="I150" i="13" s="1"/>
  <c r="H148" i="13"/>
  <c r="G148" i="13"/>
  <c r="G150" i="13" s="1"/>
  <c r="F148" i="13"/>
  <c r="F150" i="13" s="1"/>
  <c r="D148" i="13"/>
  <c r="C148" i="13"/>
  <c r="C150" i="13" s="1"/>
  <c r="B148" i="13"/>
  <c r="B150" i="13" s="1"/>
  <c r="R146" i="13"/>
  <c r="Q146" i="13"/>
  <c r="P146" i="13"/>
  <c r="O146" i="13"/>
  <c r="N146" i="13"/>
  <c r="L146" i="13"/>
  <c r="K146" i="13"/>
  <c r="J146" i="13"/>
  <c r="I146" i="13"/>
  <c r="H146" i="13"/>
  <c r="G146" i="13"/>
  <c r="F146" i="13"/>
  <c r="D146" i="13"/>
  <c r="C146" i="13"/>
  <c r="B146" i="13"/>
  <c r="Q145" i="13"/>
  <c r="P145" i="13"/>
  <c r="O145" i="13"/>
  <c r="N145" i="13"/>
  <c r="L145" i="13"/>
  <c r="K145" i="13"/>
  <c r="J145" i="13"/>
  <c r="I145" i="13"/>
  <c r="H145" i="13"/>
  <c r="G145" i="13"/>
  <c r="F145" i="13"/>
  <c r="D145" i="13"/>
  <c r="C145" i="13"/>
  <c r="B145" i="13"/>
  <c r="R144" i="13"/>
  <c r="Q144" i="13"/>
  <c r="P144" i="13"/>
  <c r="O144" i="13"/>
  <c r="N144" i="13"/>
  <c r="L144" i="13"/>
  <c r="K144" i="13"/>
  <c r="J144" i="13"/>
  <c r="I144" i="13"/>
  <c r="H144" i="13"/>
  <c r="G144" i="13"/>
  <c r="F144" i="13"/>
  <c r="D144" i="13"/>
  <c r="C144" i="13"/>
  <c r="B144" i="13"/>
  <c r="Q143" i="13"/>
  <c r="P143" i="13"/>
  <c r="O143" i="13"/>
  <c r="N143" i="13"/>
  <c r="L143" i="13"/>
  <c r="K143" i="13"/>
  <c r="J143" i="13"/>
  <c r="I143" i="13"/>
  <c r="H143" i="13"/>
  <c r="G143" i="13"/>
  <c r="F143" i="13"/>
  <c r="D143" i="13"/>
  <c r="C143" i="13"/>
  <c r="B143" i="13"/>
  <c r="R142" i="13"/>
  <c r="Q142" i="13"/>
  <c r="P142" i="13"/>
  <c r="O142" i="13"/>
  <c r="N142" i="13"/>
  <c r="L142" i="13"/>
  <c r="K142" i="13"/>
  <c r="J142" i="13"/>
  <c r="I142" i="13"/>
  <c r="H142" i="13"/>
  <c r="G142" i="13"/>
  <c r="F142" i="13"/>
  <c r="D142" i="13"/>
  <c r="C142" i="13"/>
  <c r="B142" i="13"/>
  <c r="R140" i="13"/>
  <c r="M140" i="13"/>
  <c r="E140" i="13"/>
  <c r="S140" i="13" s="1"/>
  <c r="R139" i="13"/>
  <c r="M139" i="13"/>
  <c r="E139" i="13"/>
  <c r="S139" i="13" s="1"/>
  <c r="R138" i="13"/>
  <c r="M138" i="13"/>
  <c r="E138" i="13"/>
  <c r="S138" i="13" s="1"/>
  <c r="R137" i="13"/>
  <c r="M137" i="13"/>
  <c r="M146" i="13" s="1"/>
  <c r="E137" i="13"/>
  <c r="R136" i="13"/>
  <c r="R145" i="13" s="1"/>
  <c r="M136" i="13"/>
  <c r="M145" i="13" s="1"/>
  <c r="E136" i="13"/>
  <c r="R135" i="13"/>
  <c r="M135" i="13"/>
  <c r="M144" i="13" s="1"/>
  <c r="E135" i="13"/>
  <c r="R134" i="13"/>
  <c r="R143" i="13" s="1"/>
  <c r="M134" i="13"/>
  <c r="M143" i="13" s="1"/>
  <c r="E134" i="13"/>
  <c r="R133" i="13"/>
  <c r="R148" i="13" s="1"/>
  <c r="R150" i="13" s="1"/>
  <c r="M133" i="13"/>
  <c r="M142" i="13" s="1"/>
  <c r="E133" i="13"/>
  <c r="I125" i="13"/>
  <c r="E125" i="13"/>
  <c r="Q123" i="13"/>
  <c r="Q125" i="13" s="1"/>
  <c r="P123" i="13"/>
  <c r="P125" i="13" s="1"/>
  <c r="O123" i="13"/>
  <c r="O125" i="13" s="1"/>
  <c r="N123" i="13"/>
  <c r="N125" i="13" s="1"/>
  <c r="L123" i="13"/>
  <c r="L125" i="13" s="1"/>
  <c r="K123" i="13"/>
  <c r="K125" i="13" s="1"/>
  <c r="J123" i="13"/>
  <c r="J125" i="13" s="1"/>
  <c r="I123" i="13"/>
  <c r="H123" i="13"/>
  <c r="H125" i="13" s="1"/>
  <c r="G123" i="13"/>
  <c r="G125" i="13" s="1"/>
  <c r="F123" i="13"/>
  <c r="F125" i="13" s="1"/>
  <c r="E123" i="13"/>
  <c r="D123" i="13"/>
  <c r="D125" i="13" s="1"/>
  <c r="C123" i="13"/>
  <c r="C125" i="13" s="1"/>
  <c r="B123" i="13"/>
  <c r="B125" i="13" s="1"/>
  <c r="Q121" i="13"/>
  <c r="P121" i="13"/>
  <c r="O121" i="13"/>
  <c r="N121" i="13"/>
  <c r="L121" i="13"/>
  <c r="K121" i="13"/>
  <c r="J121" i="13"/>
  <c r="I121" i="13"/>
  <c r="H121" i="13"/>
  <c r="G121" i="13"/>
  <c r="F121" i="13"/>
  <c r="D121" i="13"/>
  <c r="C121" i="13"/>
  <c r="B121" i="13"/>
  <c r="Q120" i="13"/>
  <c r="P120" i="13"/>
  <c r="O120" i="13"/>
  <c r="N120" i="13"/>
  <c r="L120" i="13"/>
  <c r="K120" i="13"/>
  <c r="J120" i="13"/>
  <c r="I120" i="13"/>
  <c r="H120" i="13"/>
  <c r="G120" i="13"/>
  <c r="F120" i="13"/>
  <c r="E120" i="13"/>
  <c r="D120" i="13"/>
  <c r="C120" i="13"/>
  <c r="B120" i="13"/>
  <c r="Q119" i="13"/>
  <c r="P119" i="13"/>
  <c r="O119" i="13"/>
  <c r="N119" i="13"/>
  <c r="L119" i="13"/>
  <c r="K119" i="13"/>
  <c r="J119" i="13"/>
  <c r="I119" i="13"/>
  <c r="H119" i="13"/>
  <c r="G119" i="13"/>
  <c r="F119" i="13"/>
  <c r="D119" i="13"/>
  <c r="C119" i="13"/>
  <c r="B119" i="13"/>
  <c r="Q118" i="13"/>
  <c r="P118" i="13"/>
  <c r="O118" i="13"/>
  <c r="N118" i="13"/>
  <c r="L118" i="13"/>
  <c r="K118" i="13"/>
  <c r="J118" i="13"/>
  <c r="I118" i="13"/>
  <c r="H118" i="13"/>
  <c r="G118" i="13"/>
  <c r="F118" i="13"/>
  <c r="E118" i="13"/>
  <c r="D118" i="13"/>
  <c r="C118" i="13"/>
  <c r="B118" i="13"/>
  <c r="Q117" i="13"/>
  <c r="P117" i="13"/>
  <c r="O117" i="13"/>
  <c r="N117" i="13"/>
  <c r="L117" i="13"/>
  <c r="K117" i="13"/>
  <c r="J117" i="13"/>
  <c r="I117" i="13"/>
  <c r="H117" i="13"/>
  <c r="G117" i="13"/>
  <c r="F117" i="13"/>
  <c r="D117" i="13"/>
  <c r="C117" i="13"/>
  <c r="B117" i="13"/>
  <c r="R115" i="13"/>
  <c r="M115" i="13"/>
  <c r="E115" i="13"/>
  <c r="R114" i="13"/>
  <c r="M114" i="13"/>
  <c r="E114" i="13"/>
  <c r="S114" i="13" s="1"/>
  <c r="R113" i="13"/>
  <c r="M113" i="13"/>
  <c r="E113" i="13"/>
  <c r="S113" i="13" s="1"/>
  <c r="R112" i="13"/>
  <c r="R121" i="13" s="1"/>
  <c r="M112" i="13"/>
  <c r="E112" i="13"/>
  <c r="E121" i="13" s="1"/>
  <c r="R111" i="13"/>
  <c r="M111" i="13"/>
  <c r="M120" i="13" s="1"/>
  <c r="E111" i="13"/>
  <c r="R110" i="13"/>
  <c r="M110" i="13"/>
  <c r="E110" i="13"/>
  <c r="E119" i="13" s="1"/>
  <c r="R109" i="13"/>
  <c r="M109" i="13"/>
  <c r="E109" i="13"/>
  <c r="R108" i="13"/>
  <c r="M108" i="13"/>
  <c r="M123" i="13" s="1"/>
  <c r="M125" i="13" s="1"/>
  <c r="E108" i="13"/>
  <c r="E117" i="13" s="1"/>
  <c r="J100" i="13"/>
  <c r="Q98" i="13"/>
  <c r="Q100" i="13" s="1"/>
  <c r="P98" i="13"/>
  <c r="P100" i="13" s="1"/>
  <c r="O98" i="13"/>
  <c r="O100" i="13" s="1"/>
  <c r="N98" i="13"/>
  <c r="N100" i="13" s="1"/>
  <c r="L98" i="13"/>
  <c r="L100" i="13" s="1"/>
  <c r="K98" i="13"/>
  <c r="K100" i="13" s="1"/>
  <c r="J98" i="13"/>
  <c r="I98" i="13"/>
  <c r="I100" i="13" s="1"/>
  <c r="H98" i="13"/>
  <c r="H100" i="13" s="1"/>
  <c r="G98" i="13"/>
  <c r="G100" i="13" s="1"/>
  <c r="F98" i="13"/>
  <c r="F100" i="13" s="1"/>
  <c r="D98" i="13"/>
  <c r="D100" i="13" s="1"/>
  <c r="C98" i="13"/>
  <c r="C100" i="13" s="1"/>
  <c r="B98" i="13"/>
  <c r="B100" i="13" s="1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B96" i="13"/>
  <c r="Q95" i="13"/>
  <c r="P95" i="13"/>
  <c r="O95" i="13"/>
  <c r="N95" i="13"/>
  <c r="L95" i="13"/>
  <c r="K95" i="13"/>
  <c r="J95" i="13"/>
  <c r="I95" i="13"/>
  <c r="H95" i="13"/>
  <c r="G95" i="13"/>
  <c r="F95" i="13"/>
  <c r="D95" i="13"/>
  <c r="C95" i="13"/>
  <c r="B95" i="13"/>
  <c r="Q94" i="13"/>
  <c r="P94" i="13"/>
  <c r="O94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B94" i="13"/>
  <c r="Q93" i="13"/>
  <c r="P93" i="13"/>
  <c r="O93" i="13"/>
  <c r="N93" i="13"/>
  <c r="L93" i="13"/>
  <c r="K93" i="13"/>
  <c r="J93" i="13"/>
  <c r="I93" i="13"/>
  <c r="H93" i="13"/>
  <c r="G93" i="13"/>
  <c r="F93" i="13"/>
  <c r="D93" i="13"/>
  <c r="C93" i="13"/>
  <c r="B93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S90" i="13"/>
  <c r="R90" i="13"/>
  <c r="M90" i="13"/>
  <c r="E90" i="13"/>
  <c r="S89" i="13"/>
  <c r="R89" i="13"/>
  <c r="M89" i="13"/>
  <c r="E89" i="13"/>
  <c r="S88" i="13"/>
  <c r="R88" i="13"/>
  <c r="M88" i="13"/>
  <c r="E88" i="13"/>
  <c r="S87" i="13"/>
  <c r="S96" i="13" s="1"/>
  <c r="R87" i="13"/>
  <c r="R96" i="13" s="1"/>
  <c r="M87" i="13"/>
  <c r="E87" i="13"/>
  <c r="S86" i="13"/>
  <c r="S95" i="13" s="1"/>
  <c r="R86" i="13"/>
  <c r="R95" i="13" s="1"/>
  <c r="M86" i="13"/>
  <c r="M95" i="13" s="1"/>
  <c r="E86" i="13"/>
  <c r="E95" i="13" s="1"/>
  <c r="S85" i="13"/>
  <c r="S94" i="13" s="1"/>
  <c r="R85" i="13"/>
  <c r="R94" i="13" s="1"/>
  <c r="M85" i="13"/>
  <c r="E85" i="13"/>
  <c r="S84" i="13"/>
  <c r="S93" i="13" s="1"/>
  <c r="R84" i="13"/>
  <c r="R93" i="13" s="1"/>
  <c r="M84" i="13"/>
  <c r="M93" i="13" s="1"/>
  <c r="E84" i="13"/>
  <c r="E93" i="13" s="1"/>
  <c r="S83" i="13"/>
  <c r="S92" i="13" s="1"/>
  <c r="R83" i="13"/>
  <c r="R92" i="13" s="1"/>
  <c r="M83" i="13"/>
  <c r="M98" i="13" s="1"/>
  <c r="M100" i="13" s="1"/>
  <c r="E83" i="13"/>
  <c r="E98" i="13" s="1"/>
  <c r="E100" i="13" s="1"/>
  <c r="O75" i="13"/>
  <c r="G75" i="13"/>
  <c r="Q73" i="13"/>
  <c r="Q75" i="13" s="1"/>
  <c r="P73" i="13"/>
  <c r="P75" i="13" s="1"/>
  <c r="O73" i="13"/>
  <c r="N73" i="13"/>
  <c r="N75" i="13" s="1"/>
  <c r="L73" i="13"/>
  <c r="L75" i="13" s="1"/>
  <c r="K73" i="13"/>
  <c r="K75" i="13" s="1"/>
  <c r="J73" i="13"/>
  <c r="J75" i="13" s="1"/>
  <c r="I73" i="13"/>
  <c r="I75" i="13" s="1"/>
  <c r="H73" i="13"/>
  <c r="H75" i="13" s="1"/>
  <c r="G73" i="13"/>
  <c r="F73" i="13"/>
  <c r="F75" i="13" s="1"/>
  <c r="D73" i="13"/>
  <c r="D75" i="13" s="1"/>
  <c r="C73" i="13"/>
  <c r="C75" i="13" s="1"/>
  <c r="B73" i="13"/>
  <c r="B75" i="13" s="1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B71" i="13"/>
  <c r="Q70" i="13"/>
  <c r="P70" i="13"/>
  <c r="O70" i="13"/>
  <c r="N70" i="13"/>
  <c r="L70" i="13"/>
  <c r="K70" i="13"/>
  <c r="J70" i="13"/>
  <c r="I70" i="13"/>
  <c r="H70" i="13"/>
  <c r="G70" i="13"/>
  <c r="F70" i="13"/>
  <c r="D70" i="13"/>
  <c r="C70" i="13"/>
  <c r="B70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Q68" i="13"/>
  <c r="P68" i="13"/>
  <c r="O68" i="13"/>
  <c r="N68" i="13"/>
  <c r="L68" i="13"/>
  <c r="K68" i="13"/>
  <c r="J68" i="13"/>
  <c r="I68" i="13"/>
  <c r="H68" i="13"/>
  <c r="G68" i="13"/>
  <c r="F68" i="13"/>
  <c r="D68" i="13"/>
  <c r="C68" i="13"/>
  <c r="B68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S65" i="13"/>
  <c r="R65" i="13"/>
  <c r="M65" i="13"/>
  <c r="E65" i="13"/>
  <c r="S64" i="13"/>
  <c r="R64" i="13"/>
  <c r="M64" i="13"/>
  <c r="E64" i="13"/>
  <c r="S63" i="13"/>
  <c r="R63" i="13"/>
  <c r="M63" i="13"/>
  <c r="E63" i="13"/>
  <c r="S62" i="13"/>
  <c r="S71" i="13" s="1"/>
  <c r="R62" i="13"/>
  <c r="M62" i="13"/>
  <c r="E62" i="13"/>
  <c r="S61" i="13"/>
  <c r="S70" i="13" s="1"/>
  <c r="R61" i="13"/>
  <c r="R70" i="13" s="1"/>
  <c r="M61" i="13"/>
  <c r="M70" i="13" s="1"/>
  <c r="E61" i="13"/>
  <c r="E70" i="13" s="1"/>
  <c r="S60" i="13"/>
  <c r="S69" i="13" s="1"/>
  <c r="R60" i="13"/>
  <c r="M60" i="13"/>
  <c r="E60" i="13"/>
  <c r="S59" i="13"/>
  <c r="S68" i="13" s="1"/>
  <c r="R59" i="13"/>
  <c r="R68" i="13" s="1"/>
  <c r="M59" i="13"/>
  <c r="M68" i="13" s="1"/>
  <c r="E59" i="13"/>
  <c r="E68" i="13" s="1"/>
  <c r="S58" i="13"/>
  <c r="S67" i="13" s="1"/>
  <c r="R58" i="13"/>
  <c r="R73" i="13" s="1"/>
  <c r="R75" i="13" s="1"/>
  <c r="M58" i="13"/>
  <c r="M73" i="13" s="1"/>
  <c r="M75" i="13" s="1"/>
  <c r="E58" i="13"/>
  <c r="E73" i="13" s="1"/>
  <c r="E75" i="13" s="1"/>
  <c r="A53" i="13"/>
  <c r="A78" i="13" s="1"/>
  <c r="A103" i="13" s="1"/>
  <c r="A128" i="13" s="1"/>
  <c r="Q48" i="13"/>
  <c r="Q50" i="13" s="1"/>
  <c r="P48" i="13"/>
  <c r="P50" i="13" s="1"/>
  <c r="O48" i="13"/>
  <c r="O50" i="13" s="1"/>
  <c r="N48" i="13"/>
  <c r="N50" i="13" s="1"/>
  <c r="L48" i="13"/>
  <c r="L50" i="13" s="1"/>
  <c r="K48" i="13"/>
  <c r="K50" i="13" s="1"/>
  <c r="J48" i="13"/>
  <c r="J50" i="13" s="1"/>
  <c r="I48" i="13"/>
  <c r="I50" i="13" s="1"/>
  <c r="H48" i="13"/>
  <c r="H50" i="13" s="1"/>
  <c r="G48" i="13"/>
  <c r="G50" i="13" s="1"/>
  <c r="F48" i="13"/>
  <c r="F50" i="13" s="1"/>
  <c r="D48" i="13"/>
  <c r="D50" i="13" s="1"/>
  <c r="C48" i="13"/>
  <c r="C50" i="13" s="1"/>
  <c r="B48" i="13"/>
  <c r="B50" i="13" s="1"/>
  <c r="R46" i="13"/>
  <c r="Q46" i="13"/>
  <c r="P46" i="13"/>
  <c r="O46" i="13"/>
  <c r="N46" i="13"/>
  <c r="L46" i="13"/>
  <c r="K46" i="13"/>
  <c r="J46" i="13"/>
  <c r="I46" i="13"/>
  <c r="H46" i="13"/>
  <c r="G46" i="13"/>
  <c r="F46" i="13"/>
  <c r="D46" i="13"/>
  <c r="C46" i="13"/>
  <c r="B46" i="13"/>
  <c r="Q45" i="13"/>
  <c r="P45" i="13"/>
  <c r="O45" i="13"/>
  <c r="N45" i="13"/>
  <c r="L45" i="13"/>
  <c r="K45" i="13"/>
  <c r="J45" i="13"/>
  <c r="I45" i="13"/>
  <c r="H45" i="13"/>
  <c r="G45" i="13"/>
  <c r="F45" i="13"/>
  <c r="D45" i="13"/>
  <c r="C45" i="13"/>
  <c r="B45" i="13"/>
  <c r="R44" i="13"/>
  <c r="Q44" i="13"/>
  <c r="P44" i="13"/>
  <c r="O44" i="13"/>
  <c r="N44" i="13"/>
  <c r="L44" i="13"/>
  <c r="K44" i="13"/>
  <c r="J44" i="13"/>
  <c r="I44" i="13"/>
  <c r="H44" i="13"/>
  <c r="G44" i="13"/>
  <c r="F44" i="13"/>
  <c r="D44" i="13"/>
  <c r="C44" i="13"/>
  <c r="B44" i="13"/>
  <c r="Q43" i="13"/>
  <c r="P43" i="13"/>
  <c r="O43" i="13"/>
  <c r="N43" i="13"/>
  <c r="L43" i="13"/>
  <c r="K43" i="13"/>
  <c r="J43" i="13"/>
  <c r="I43" i="13"/>
  <c r="H43" i="13"/>
  <c r="G43" i="13"/>
  <c r="F43" i="13"/>
  <c r="D43" i="13"/>
  <c r="C43" i="13"/>
  <c r="B43" i="13"/>
  <c r="R42" i="13"/>
  <c r="Q42" i="13"/>
  <c r="P42" i="13"/>
  <c r="O42" i="13"/>
  <c r="N42" i="13"/>
  <c r="L42" i="13"/>
  <c r="K42" i="13"/>
  <c r="J42" i="13"/>
  <c r="I42" i="13"/>
  <c r="H42" i="13"/>
  <c r="G42" i="13"/>
  <c r="F42" i="13"/>
  <c r="D42" i="13"/>
  <c r="C42" i="13"/>
  <c r="B42" i="13"/>
  <c r="R40" i="13"/>
  <c r="M40" i="13"/>
  <c r="E40" i="13"/>
  <c r="S40" i="13" s="1"/>
  <c r="R39" i="13"/>
  <c r="M39" i="13"/>
  <c r="E39" i="13"/>
  <c r="S39" i="13" s="1"/>
  <c r="R38" i="13"/>
  <c r="M38" i="13"/>
  <c r="E38" i="13"/>
  <c r="S38" i="13" s="1"/>
  <c r="R37" i="13"/>
  <c r="M37" i="13"/>
  <c r="M46" i="13" s="1"/>
  <c r="E37" i="13"/>
  <c r="E46" i="13" s="1"/>
  <c r="R36" i="13"/>
  <c r="R45" i="13" s="1"/>
  <c r="M36" i="13"/>
  <c r="M45" i="13" s="1"/>
  <c r="E36" i="13"/>
  <c r="S36" i="13" s="1"/>
  <c r="R35" i="13"/>
  <c r="M35" i="13"/>
  <c r="M44" i="13" s="1"/>
  <c r="E35" i="13"/>
  <c r="E44" i="13" s="1"/>
  <c r="R34" i="13"/>
  <c r="R43" i="13" s="1"/>
  <c r="M34" i="13"/>
  <c r="M43" i="13" s="1"/>
  <c r="E34" i="13"/>
  <c r="S34" i="13" s="1"/>
  <c r="R33" i="13"/>
  <c r="R48" i="13" s="1"/>
  <c r="R50" i="13" s="1"/>
  <c r="M33" i="13"/>
  <c r="M42" i="13" s="1"/>
  <c r="E33" i="13"/>
  <c r="E42" i="13" s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S15" i="13" s="1"/>
  <c r="D15" i="13"/>
  <c r="C15" i="13"/>
  <c r="B15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S14" i="13" s="1"/>
  <c r="D14" i="13"/>
  <c r="C14" i="13"/>
  <c r="B14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S13" i="13" s="1"/>
  <c r="D13" i="13"/>
  <c r="C13" i="13"/>
  <c r="B13" i="13"/>
  <c r="R12" i="13"/>
  <c r="R21" i="13" s="1"/>
  <c r="Q12" i="13"/>
  <c r="Q21" i="13" s="1"/>
  <c r="P12" i="13"/>
  <c r="P21" i="13" s="1"/>
  <c r="O12" i="13"/>
  <c r="O21" i="13" s="1"/>
  <c r="N12" i="13"/>
  <c r="N21" i="13" s="1"/>
  <c r="M12" i="13"/>
  <c r="M21" i="13" s="1"/>
  <c r="L12" i="13"/>
  <c r="L21" i="13" s="1"/>
  <c r="K12" i="13"/>
  <c r="K21" i="13" s="1"/>
  <c r="J12" i="13"/>
  <c r="J21" i="13" s="1"/>
  <c r="I12" i="13"/>
  <c r="I21" i="13" s="1"/>
  <c r="H12" i="13"/>
  <c r="H21" i="13" s="1"/>
  <c r="G12" i="13"/>
  <c r="G21" i="13" s="1"/>
  <c r="F12" i="13"/>
  <c r="F21" i="13" s="1"/>
  <c r="E12" i="13"/>
  <c r="E21" i="13" s="1"/>
  <c r="D12" i="13"/>
  <c r="D21" i="13" s="1"/>
  <c r="C12" i="13"/>
  <c r="C21" i="13" s="1"/>
  <c r="B12" i="13"/>
  <c r="B21" i="13" s="1"/>
  <c r="R11" i="13"/>
  <c r="R20" i="13" s="1"/>
  <c r="Q11" i="13"/>
  <c r="Q20" i="13" s="1"/>
  <c r="P11" i="13"/>
  <c r="P20" i="13" s="1"/>
  <c r="O11" i="13"/>
  <c r="O20" i="13" s="1"/>
  <c r="N11" i="13"/>
  <c r="N20" i="13" s="1"/>
  <c r="M11" i="13"/>
  <c r="M20" i="13" s="1"/>
  <c r="L11" i="13"/>
  <c r="L20" i="13" s="1"/>
  <c r="K11" i="13"/>
  <c r="K20" i="13" s="1"/>
  <c r="J11" i="13"/>
  <c r="J20" i="13" s="1"/>
  <c r="I11" i="13"/>
  <c r="I20" i="13" s="1"/>
  <c r="H11" i="13"/>
  <c r="H20" i="13" s="1"/>
  <c r="G11" i="13"/>
  <c r="G20" i="13" s="1"/>
  <c r="F11" i="13"/>
  <c r="F20" i="13" s="1"/>
  <c r="E11" i="13"/>
  <c r="S11" i="13" s="1"/>
  <c r="D11" i="13"/>
  <c r="D20" i="13" s="1"/>
  <c r="C11" i="13"/>
  <c r="C20" i="13" s="1"/>
  <c r="B11" i="13"/>
  <c r="B20" i="13" s="1"/>
  <c r="R10" i="13"/>
  <c r="R19" i="13" s="1"/>
  <c r="Q10" i="13"/>
  <c r="Q19" i="13" s="1"/>
  <c r="P10" i="13"/>
  <c r="P19" i="13" s="1"/>
  <c r="O10" i="13"/>
  <c r="O19" i="13" s="1"/>
  <c r="N10" i="13"/>
  <c r="N19" i="13" s="1"/>
  <c r="M10" i="13"/>
  <c r="M19" i="13" s="1"/>
  <c r="L10" i="13"/>
  <c r="L19" i="13" s="1"/>
  <c r="K10" i="13"/>
  <c r="K19" i="13" s="1"/>
  <c r="J10" i="13"/>
  <c r="J19" i="13" s="1"/>
  <c r="I10" i="13"/>
  <c r="I19" i="13" s="1"/>
  <c r="H10" i="13"/>
  <c r="H19" i="13" s="1"/>
  <c r="G10" i="13"/>
  <c r="G19" i="13" s="1"/>
  <c r="F10" i="13"/>
  <c r="F19" i="13" s="1"/>
  <c r="E10" i="13"/>
  <c r="E19" i="13" s="1"/>
  <c r="D10" i="13"/>
  <c r="D19" i="13" s="1"/>
  <c r="C10" i="13"/>
  <c r="C19" i="13" s="1"/>
  <c r="B10" i="13"/>
  <c r="B19" i="13" s="1"/>
  <c r="R9" i="13"/>
  <c r="R18" i="13" s="1"/>
  <c r="Q9" i="13"/>
  <c r="Q18" i="13" s="1"/>
  <c r="P9" i="13"/>
  <c r="P18" i="13" s="1"/>
  <c r="O9" i="13"/>
  <c r="O18" i="13" s="1"/>
  <c r="N9" i="13"/>
  <c r="N18" i="13" s="1"/>
  <c r="M9" i="13"/>
  <c r="M18" i="13" s="1"/>
  <c r="L9" i="13"/>
  <c r="L18" i="13" s="1"/>
  <c r="K9" i="13"/>
  <c r="K18" i="13" s="1"/>
  <c r="J9" i="13"/>
  <c r="J18" i="13" s="1"/>
  <c r="I9" i="13"/>
  <c r="I18" i="13" s="1"/>
  <c r="H9" i="13"/>
  <c r="H18" i="13" s="1"/>
  <c r="G9" i="13"/>
  <c r="G18" i="13" s="1"/>
  <c r="F9" i="13"/>
  <c r="F18" i="13" s="1"/>
  <c r="E9" i="13"/>
  <c r="S9" i="13" s="1"/>
  <c r="D9" i="13"/>
  <c r="D18" i="13" s="1"/>
  <c r="C9" i="13"/>
  <c r="C18" i="13" s="1"/>
  <c r="B9" i="13"/>
  <c r="B18" i="13" s="1"/>
  <c r="R8" i="13"/>
  <c r="R23" i="13" s="1"/>
  <c r="R25" i="13" s="1"/>
  <c r="Q8" i="13"/>
  <c r="Q17" i="13" s="1"/>
  <c r="P8" i="13"/>
  <c r="P17" i="13" s="1"/>
  <c r="O8" i="13"/>
  <c r="O23" i="13" s="1"/>
  <c r="O25" i="13" s="1"/>
  <c r="N8" i="13"/>
  <c r="N23" i="13" s="1"/>
  <c r="N25" i="13" s="1"/>
  <c r="M8" i="13"/>
  <c r="M17" i="13" s="1"/>
  <c r="L8" i="13"/>
  <c r="L17" i="13" s="1"/>
  <c r="K8" i="13"/>
  <c r="K23" i="13" s="1"/>
  <c r="K25" i="13" s="1"/>
  <c r="J8" i="13"/>
  <c r="J23" i="13" s="1"/>
  <c r="J25" i="13" s="1"/>
  <c r="I8" i="13"/>
  <c r="I17" i="13" s="1"/>
  <c r="H8" i="13"/>
  <c r="H17" i="13" s="1"/>
  <c r="G8" i="13"/>
  <c r="G23" i="13" s="1"/>
  <c r="G25" i="13" s="1"/>
  <c r="F8" i="13"/>
  <c r="F23" i="13" s="1"/>
  <c r="F25" i="13" s="1"/>
  <c r="E8" i="13"/>
  <c r="E17" i="13" s="1"/>
  <c r="D8" i="13"/>
  <c r="D17" i="13" s="1"/>
  <c r="C8" i="13"/>
  <c r="C23" i="13" s="1"/>
  <c r="C25" i="13" s="1"/>
  <c r="B8" i="13"/>
  <c r="B23" i="13" s="1"/>
  <c r="B25" i="13" s="1"/>
  <c r="S68" i="17" l="1"/>
  <c r="S74" i="17" s="1"/>
  <c r="S70" i="17"/>
  <c r="S117" i="17"/>
  <c r="S119" i="17"/>
  <c r="S17" i="17"/>
  <c r="S19" i="17"/>
  <c r="S42" i="17"/>
  <c r="S44" i="17"/>
  <c r="S93" i="17"/>
  <c r="S99" i="17" s="1"/>
  <c r="S98" i="17"/>
  <c r="S100" i="17" s="1"/>
  <c r="S142" i="17"/>
  <c r="S144" i="17"/>
  <c r="S99" i="16"/>
  <c r="S68" i="16"/>
  <c r="S74" i="16" s="1"/>
  <c r="S117" i="16"/>
  <c r="S119" i="16"/>
  <c r="S17" i="16"/>
  <c r="S19" i="16"/>
  <c r="S44" i="16"/>
  <c r="S93" i="16"/>
  <c r="S98" i="16"/>
  <c r="S100" i="16" s="1"/>
  <c r="S142" i="16"/>
  <c r="S149" i="16" s="1"/>
  <c r="S144" i="16"/>
  <c r="S43" i="16"/>
  <c r="S49" i="16" s="1"/>
  <c r="S68" i="15"/>
  <c r="S74" i="15" s="1"/>
  <c r="S73" i="15"/>
  <c r="S75" i="15" s="1"/>
  <c r="S117" i="15"/>
  <c r="S119" i="15"/>
  <c r="S17" i="15"/>
  <c r="S19" i="15"/>
  <c r="S42" i="15"/>
  <c r="S44" i="15"/>
  <c r="S93" i="15"/>
  <c r="S99" i="15" s="1"/>
  <c r="S98" i="15"/>
  <c r="S100" i="15" s="1"/>
  <c r="S142" i="15"/>
  <c r="S144" i="15"/>
  <c r="S14" i="14"/>
  <c r="I21" i="14"/>
  <c r="K17" i="14"/>
  <c r="K20" i="14"/>
  <c r="R13" i="14"/>
  <c r="S13" i="14" s="1"/>
  <c r="D17" i="14"/>
  <c r="H17" i="14"/>
  <c r="L17" i="14"/>
  <c r="P17" i="14"/>
  <c r="B18" i="14"/>
  <c r="J18" i="14"/>
  <c r="E48" i="14"/>
  <c r="E50" i="14" s="1"/>
  <c r="S35" i="14"/>
  <c r="S44" i="14" s="1"/>
  <c r="M46" i="14"/>
  <c r="M44" i="14"/>
  <c r="I70" i="14"/>
  <c r="I67" i="14"/>
  <c r="S113" i="14"/>
  <c r="S120" i="14" s="1"/>
  <c r="E120" i="14"/>
  <c r="C17" i="14"/>
  <c r="O17" i="14"/>
  <c r="R48" i="14"/>
  <c r="R50" i="14" s="1"/>
  <c r="R42" i="14"/>
  <c r="S69" i="14"/>
  <c r="M98" i="14"/>
  <c r="M100" i="14" s="1"/>
  <c r="M92" i="14"/>
  <c r="I23" i="14"/>
  <c r="I25" i="14" s="1"/>
  <c r="M8" i="14"/>
  <c r="Q23" i="14"/>
  <c r="Q25" i="14" s="1"/>
  <c r="S11" i="14"/>
  <c r="E12" i="14"/>
  <c r="M12" i="14"/>
  <c r="M21" i="14" s="1"/>
  <c r="E17" i="14"/>
  <c r="I17" i="14"/>
  <c r="Q17" i="14"/>
  <c r="I48" i="14"/>
  <c r="I50" i="14" s="1"/>
  <c r="I44" i="14"/>
  <c r="S36" i="14"/>
  <c r="M68" i="14"/>
  <c r="M67" i="14"/>
  <c r="R71" i="14"/>
  <c r="S96" i="14"/>
  <c r="S89" i="14"/>
  <c r="I117" i="14"/>
  <c r="I123" i="14"/>
  <c r="I125" i="14" s="1"/>
  <c r="E142" i="14"/>
  <c r="E148" i="14"/>
  <c r="E150" i="14" s="1"/>
  <c r="S133" i="14"/>
  <c r="R143" i="14"/>
  <c r="R142" i="14"/>
  <c r="M18" i="14"/>
  <c r="I20" i="14"/>
  <c r="G17" i="14"/>
  <c r="O18" i="14"/>
  <c r="C20" i="14"/>
  <c r="S62" i="14"/>
  <c r="S71" i="14" s="1"/>
  <c r="R8" i="14"/>
  <c r="L18" i="14"/>
  <c r="P18" i="14"/>
  <c r="B19" i="14"/>
  <c r="F19" i="14"/>
  <c r="J19" i="14"/>
  <c r="N19" i="14"/>
  <c r="D20" i="14"/>
  <c r="H20" i="14"/>
  <c r="L20" i="14"/>
  <c r="P20" i="14"/>
  <c r="B21" i="14"/>
  <c r="F21" i="14"/>
  <c r="J21" i="14"/>
  <c r="N21" i="14"/>
  <c r="R12" i="14"/>
  <c r="F17" i="14"/>
  <c r="N17" i="14"/>
  <c r="M48" i="14"/>
  <c r="M50" i="14" s="1"/>
  <c r="M42" i="14"/>
  <c r="M43" i="14"/>
  <c r="I45" i="14"/>
  <c r="S37" i="14"/>
  <c r="S38" i="14"/>
  <c r="E46" i="14"/>
  <c r="S39" i="14"/>
  <c r="R73" i="14"/>
  <c r="R75" i="14" s="1"/>
  <c r="R67" i="14"/>
  <c r="E69" i="14"/>
  <c r="I69" i="14"/>
  <c r="S90" i="14"/>
  <c r="E73" i="14"/>
  <c r="E75" i="14" s="1"/>
  <c r="S58" i="14"/>
  <c r="S63" i="14"/>
  <c r="E67" i="14"/>
  <c r="R98" i="14"/>
  <c r="R100" i="14" s="1"/>
  <c r="S114" i="14"/>
  <c r="E146" i="14"/>
  <c r="E145" i="14"/>
  <c r="S137" i="14"/>
  <c r="R146" i="14"/>
  <c r="S33" i="14"/>
  <c r="I73" i="14"/>
  <c r="I75" i="14" s="1"/>
  <c r="E68" i="14"/>
  <c r="R70" i="14"/>
  <c r="E98" i="14"/>
  <c r="E100" i="14" s="1"/>
  <c r="R95" i="14"/>
  <c r="E118" i="14"/>
  <c r="I118" i="14"/>
  <c r="M118" i="14"/>
  <c r="E123" i="14"/>
  <c r="E125" i="14" s="1"/>
  <c r="M123" i="14"/>
  <c r="M125" i="14" s="1"/>
  <c r="I145" i="14"/>
  <c r="I143" i="14"/>
  <c r="S138" i="14"/>
  <c r="S139" i="14"/>
  <c r="S34" i="14"/>
  <c r="M73" i="14"/>
  <c r="M75" i="14" s="1"/>
  <c r="I68" i="14"/>
  <c r="E70" i="14"/>
  <c r="S61" i="14"/>
  <c r="I98" i="14"/>
  <c r="I100" i="14" s="1"/>
  <c r="E95" i="14"/>
  <c r="S86" i="14"/>
  <c r="S95" i="14" s="1"/>
  <c r="R96" i="14"/>
  <c r="S108" i="14"/>
  <c r="S109" i="14"/>
  <c r="R119" i="14"/>
  <c r="R123" i="14"/>
  <c r="R125" i="14" s="1"/>
  <c r="R118" i="14"/>
  <c r="R120" i="14"/>
  <c r="R121" i="14"/>
  <c r="R148" i="14"/>
  <c r="R150" i="14" s="1"/>
  <c r="M144" i="14"/>
  <c r="M148" i="14"/>
  <c r="M150" i="14" s="1"/>
  <c r="M143" i="14"/>
  <c r="M145" i="14"/>
  <c r="M146" i="14"/>
  <c r="S110" i="14"/>
  <c r="S119" i="14" s="1"/>
  <c r="S134" i="14"/>
  <c r="S143" i="14" s="1"/>
  <c r="I148" i="14"/>
  <c r="I150" i="14" s="1"/>
  <c r="S59" i="14"/>
  <c r="S68" i="14" s="1"/>
  <c r="S83" i="14"/>
  <c r="S135" i="14"/>
  <c r="S144" i="14" s="1"/>
  <c r="S84" i="14"/>
  <c r="S45" i="13"/>
  <c r="S20" i="13"/>
  <c r="B17" i="13"/>
  <c r="F17" i="13"/>
  <c r="J17" i="13"/>
  <c r="N17" i="13"/>
  <c r="R17" i="13"/>
  <c r="D23" i="13"/>
  <c r="D25" i="13" s="1"/>
  <c r="H23" i="13"/>
  <c r="H25" i="13" s="1"/>
  <c r="L23" i="13"/>
  <c r="L25" i="13" s="1"/>
  <c r="P23" i="13"/>
  <c r="P25" i="13" s="1"/>
  <c r="S74" i="13"/>
  <c r="S73" i="13"/>
  <c r="S75" i="13" s="1"/>
  <c r="R117" i="13"/>
  <c r="R123" i="13"/>
  <c r="R125" i="13" s="1"/>
  <c r="M118" i="13"/>
  <c r="E142" i="13"/>
  <c r="S133" i="13"/>
  <c r="E148" i="13"/>
  <c r="E150" i="13" s="1"/>
  <c r="E146" i="13"/>
  <c r="S137" i="13"/>
  <c r="S146" i="13" s="1"/>
  <c r="S8" i="13"/>
  <c r="S10" i="13"/>
  <c r="S12" i="13"/>
  <c r="S21" i="13" s="1"/>
  <c r="C17" i="13"/>
  <c r="G17" i="13"/>
  <c r="K17" i="13"/>
  <c r="O17" i="13"/>
  <c r="E18" i="13"/>
  <c r="E20" i="13"/>
  <c r="E23" i="13"/>
  <c r="E25" i="13" s="1"/>
  <c r="I23" i="13"/>
  <c r="I25" i="13" s="1"/>
  <c r="M23" i="13"/>
  <c r="M25" i="13" s="1"/>
  <c r="Q23" i="13"/>
  <c r="Q25" i="13" s="1"/>
  <c r="E43" i="13"/>
  <c r="E45" i="13"/>
  <c r="E48" i="13"/>
  <c r="E50" i="13" s="1"/>
  <c r="M48" i="13"/>
  <c r="M50" i="13" s="1"/>
  <c r="M119" i="13"/>
  <c r="S110" i="13"/>
  <c r="R120" i="13"/>
  <c r="S136" i="13"/>
  <c r="S145" i="13" s="1"/>
  <c r="E145" i="13"/>
  <c r="R98" i="13"/>
  <c r="R100" i="13" s="1"/>
  <c r="S109" i="13"/>
  <c r="R119" i="13"/>
  <c r="E144" i="13"/>
  <c r="S135" i="13"/>
  <c r="S33" i="13"/>
  <c r="S35" i="13"/>
  <c r="S44" i="13" s="1"/>
  <c r="S37" i="13"/>
  <c r="S46" i="13" s="1"/>
  <c r="S99" i="13"/>
  <c r="S98" i="13"/>
  <c r="S100" i="13" s="1"/>
  <c r="M117" i="13"/>
  <c r="S108" i="13"/>
  <c r="R118" i="13"/>
  <c r="S111" i="13"/>
  <c r="S120" i="13" s="1"/>
  <c r="M121" i="13"/>
  <c r="S115" i="13"/>
  <c r="S134" i="13"/>
  <c r="E143" i="13"/>
  <c r="M148" i="13"/>
  <c r="M150" i="13" s="1"/>
  <c r="S112" i="13"/>
  <c r="S121" i="13" s="1"/>
  <c r="O4" i="11"/>
  <c r="P4" i="11"/>
  <c r="Q4" i="11"/>
  <c r="R4" i="11"/>
  <c r="S4" i="11"/>
  <c r="O5" i="11"/>
  <c r="P5" i="11"/>
  <c r="Q5" i="11"/>
  <c r="R5" i="11"/>
  <c r="S5" i="11"/>
  <c r="O6" i="11"/>
  <c r="P6" i="11"/>
  <c r="Q6" i="11"/>
  <c r="R6" i="11"/>
  <c r="S6" i="11"/>
  <c r="O7" i="11"/>
  <c r="P7" i="11"/>
  <c r="Q7" i="11"/>
  <c r="R7" i="11"/>
  <c r="S7" i="11"/>
  <c r="O8" i="11"/>
  <c r="P8" i="11"/>
  <c r="Q8" i="11"/>
  <c r="R8" i="11"/>
  <c r="S8" i="11"/>
  <c r="O9" i="11"/>
  <c r="P9" i="11"/>
  <c r="Q9" i="11"/>
  <c r="R9" i="11"/>
  <c r="S9" i="11"/>
  <c r="O10" i="11"/>
  <c r="P10" i="11"/>
  <c r="Q10" i="11"/>
  <c r="R10" i="11"/>
  <c r="S10" i="11"/>
  <c r="O11" i="11"/>
  <c r="P11" i="11"/>
  <c r="Q11" i="11"/>
  <c r="R11" i="11"/>
  <c r="S11" i="11"/>
  <c r="O12" i="11"/>
  <c r="P12" i="11"/>
  <c r="Q12" i="11"/>
  <c r="R12" i="11"/>
  <c r="S12" i="11"/>
  <c r="O13" i="11"/>
  <c r="P13" i="11"/>
  <c r="Q13" i="11"/>
  <c r="R13" i="11"/>
  <c r="S13" i="11"/>
  <c r="O14" i="11"/>
  <c r="P14" i="11"/>
  <c r="Q14" i="11"/>
  <c r="R14" i="11"/>
  <c r="S14" i="11"/>
  <c r="O15" i="11"/>
  <c r="P15" i="11"/>
  <c r="Q15" i="11"/>
  <c r="R15" i="11"/>
  <c r="S15" i="11"/>
  <c r="O16" i="11"/>
  <c r="P16" i="11"/>
  <c r="Q16" i="11"/>
  <c r="R16" i="11"/>
  <c r="S16" i="11"/>
  <c r="O17" i="11"/>
  <c r="P17" i="11"/>
  <c r="Q17" i="11"/>
  <c r="R17" i="11"/>
  <c r="S17" i="11"/>
  <c r="O18" i="11"/>
  <c r="P18" i="11"/>
  <c r="Q18" i="11"/>
  <c r="R18" i="11"/>
  <c r="S18" i="11"/>
  <c r="O19" i="11"/>
  <c r="P19" i="11"/>
  <c r="Q19" i="11"/>
  <c r="R19" i="11"/>
  <c r="S19" i="11"/>
  <c r="O20" i="11"/>
  <c r="P20" i="11"/>
  <c r="Q20" i="11"/>
  <c r="R20" i="11"/>
  <c r="S20" i="11"/>
  <c r="O21" i="11"/>
  <c r="P21" i="11"/>
  <c r="Q21" i="11"/>
  <c r="R21" i="11"/>
  <c r="S21" i="11"/>
  <c r="O22" i="11"/>
  <c r="P22" i="11"/>
  <c r="Q22" i="11"/>
  <c r="R22" i="11"/>
  <c r="S22" i="11"/>
  <c r="O23" i="11"/>
  <c r="P23" i="11"/>
  <c r="Q23" i="11"/>
  <c r="R23" i="11"/>
  <c r="S23" i="11"/>
  <c r="O24" i="11"/>
  <c r="P24" i="11"/>
  <c r="Q24" i="11"/>
  <c r="R24" i="11"/>
  <c r="S24" i="11"/>
  <c r="O25" i="11"/>
  <c r="P25" i="11"/>
  <c r="Q25" i="11"/>
  <c r="R25" i="11"/>
  <c r="S25" i="11"/>
  <c r="O26" i="11"/>
  <c r="P26" i="11"/>
  <c r="Q26" i="11"/>
  <c r="R26" i="11"/>
  <c r="S26" i="11"/>
  <c r="O27" i="11"/>
  <c r="P27" i="11"/>
  <c r="Q27" i="11"/>
  <c r="R27" i="11"/>
  <c r="S27" i="11"/>
  <c r="O28" i="11"/>
  <c r="P28" i="11"/>
  <c r="Q28" i="11"/>
  <c r="R28" i="11"/>
  <c r="S28" i="11"/>
  <c r="O29" i="11"/>
  <c r="P29" i="11"/>
  <c r="Q29" i="11"/>
  <c r="R29" i="11"/>
  <c r="S29" i="11"/>
  <c r="O30" i="11"/>
  <c r="P30" i="11"/>
  <c r="Q30" i="11"/>
  <c r="R30" i="11"/>
  <c r="S30" i="11"/>
  <c r="O31" i="11"/>
  <c r="P31" i="11"/>
  <c r="Q31" i="11"/>
  <c r="R31" i="11"/>
  <c r="S31" i="11"/>
  <c r="O32" i="11"/>
  <c r="P32" i="11"/>
  <c r="Q32" i="11"/>
  <c r="R32" i="11"/>
  <c r="S32" i="11"/>
  <c r="O33" i="11"/>
  <c r="P33" i="11"/>
  <c r="Q33" i="11"/>
  <c r="R33" i="11"/>
  <c r="S33" i="11"/>
  <c r="O34" i="11"/>
  <c r="P34" i="11"/>
  <c r="Q34" i="11"/>
  <c r="R34" i="11"/>
  <c r="S34" i="11"/>
  <c r="O35" i="11"/>
  <c r="P35" i="11"/>
  <c r="Q35" i="11"/>
  <c r="R35" i="11"/>
  <c r="S35" i="11"/>
  <c r="O36" i="11"/>
  <c r="P36" i="11"/>
  <c r="Q36" i="11"/>
  <c r="R36" i="11"/>
  <c r="S36" i="11"/>
  <c r="O37" i="11"/>
  <c r="P37" i="11"/>
  <c r="Q37" i="11"/>
  <c r="R37" i="11"/>
  <c r="S37" i="11"/>
  <c r="O38" i="11"/>
  <c r="P38" i="11"/>
  <c r="Q38" i="11"/>
  <c r="R38" i="11"/>
  <c r="S38" i="11"/>
  <c r="O39" i="11"/>
  <c r="P39" i="11"/>
  <c r="Q39" i="11"/>
  <c r="R39" i="11"/>
  <c r="S39" i="11"/>
  <c r="O40" i="11"/>
  <c r="P40" i="11"/>
  <c r="Q40" i="11"/>
  <c r="R40" i="11"/>
  <c r="S40" i="11"/>
  <c r="O41" i="11"/>
  <c r="P41" i="11"/>
  <c r="Q41" i="11"/>
  <c r="R41" i="11"/>
  <c r="S41" i="11"/>
  <c r="O42" i="11"/>
  <c r="P42" i="11"/>
  <c r="Q42" i="11"/>
  <c r="R42" i="11"/>
  <c r="S42" i="11"/>
  <c r="O43" i="11"/>
  <c r="P43" i="11"/>
  <c r="Q43" i="11"/>
  <c r="R43" i="11"/>
  <c r="S43" i="11"/>
  <c r="O44" i="11"/>
  <c r="P44" i="11"/>
  <c r="Q44" i="11"/>
  <c r="R44" i="11"/>
  <c r="S44" i="11"/>
  <c r="O45" i="11"/>
  <c r="P45" i="11"/>
  <c r="Q45" i="11"/>
  <c r="R45" i="11"/>
  <c r="S45" i="11"/>
  <c r="O46" i="11"/>
  <c r="P46" i="11"/>
  <c r="Q46" i="11"/>
  <c r="R46" i="11"/>
  <c r="S46" i="11"/>
  <c r="O47" i="11"/>
  <c r="P47" i="11"/>
  <c r="Q47" i="11"/>
  <c r="R47" i="11"/>
  <c r="S47" i="11"/>
  <c r="O48" i="11"/>
  <c r="P48" i="11"/>
  <c r="Q48" i="11"/>
  <c r="R48" i="11"/>
  <c r="S48" i="11"/>
  <c r="O49" i="11"/>
  <c r="P49" i="11"/>
  <c r="Q49" i="11"/>
  <c r="R49" i="11"/>
  <c r="S49" i="11"/>
  <c r="O50" i="11"/>
  <c r="P50" i="11"/>
  <c r="Q50" i="11"/>
  <c r="R50" i="11"/>
  <c r="S50" i="11"/>
  <c r="O51" i="11"/>
  <c r="P51" i="11"/>
  <c r="Q51" i="11"/>
  <c r="R51" i="11"/>
  <c r="S51" i="11"/>
  <c r="O52" i="11"/>
  <c r="P52" i="11"/>
  <c r="Q52" i="11"/>
  <c r="R52" i="11"/>
  <c r="S52" i="11"/>
  <c r="O53" i="11"/>
  <c r="P53" i="11"/>
  <c r="Q53" i="11"/>
  <c r="R53" i="11"/>
  <c r="S53" i="11"/>
  <c r="O54" i="11"/>
  <c r="P54" i="11"/>
  <c r="Q54" i="11"/>
  <c r="R54" i="11"/>
  <c r="S54" i="11"/>
  <c r="O55" i="11"/>
  <c r="P55" i="11"/>
  <c r="Q55" i="11"/>
  <c r="R55" i="11"/>
  <c r="S55" i="11"/>
  <c r="O56" i="11"/>
  <c r="P56" i="11"/>
  <c r="Q56" i="11"/>
  <c r="R56" i="11"/>
  <c r="S56" i="11"/>
  <c r="O57" i="11"/>
  <c r="P57" i="11"/>
  <c r="Q57" i="11"/>
  <c r="R57" i="11"/>
  <c r="S57" i="11"/>
  <c r="O58" i="11"/>
  <c r="P58" i="11"/>
  <c r="Q58" i="11"/>
  <c r="R58" i="11"/>
  <c r="S58" i="11"/>
  <c r="O59" i="11"/>
  <c r="P59" i="11"/>
  <c r="Q59" i="11"/>
  <c r="R59" i="11"/>
  <c r="S59" i="11"/>
  <c r="O60" i="11"/>
  <c r="P60" i="11"/>
  <c r="Q60" i="11"/>
  <c r="R60" i="11"/>
  <c r="S60" i="11"/>
  <c r="O61" i="11"/>
  <c r="P61" i="11"/>
  <c r="Q61" i="11"/>
  <c r="R61" i="11"/>
  <c r="S61" i="11"/>
  <c r="O65" i="11"/>
  <c r="P65" i="11"/>
  <c r="Q65" i="11"/>
  <c r="R65" i="11"/>
  <c r="S65" i="11"/>
  <c r="O66" i="11"/>
  <c r="P66" i="11"/>
  <c r="Q66" i="11"/>
  <c r="R66" i="11"/>
  <c r="S66" i="11"/>
  <c r="O67" i="11"/>
  <c r="P67" i="11"/>
  <c r="Q67" i="11"/>
  <c r="R67" i="11"/>
  <c r="S67" i="11"/>
  <c r="O68" i="11"/>
  <c r="P68" i="11"/>
  <c r="Q68" i="11"/>
  <c r="R68" i="11"/>
  <c r="S68" i="11"/>
  <c r="O69" i="11"/>
  <c r="P69" i="11"/>
  <c r="Q69" i="11"/>
  <c r="R69" i="11"/>
  <c r="S69" i="11"/>
  <c r="O70" i="11"/>
  <c r="P70" i="11"/>
  <c r="Q70" i="11"/>
  <c r="R70" i="11"/>
  <c r="S70" i="11"/>
  <c r="O71" i="11"/>
  <c r="P71" i="11"/>
  <c r="Q71" i="11"/>
  <c r="R71" i="11"/>
  <c r="S71" i="11"/>
  <c r="O72" i="11"/>
  <c r="P72" i="11"/>
  <c r="Q72" i="11"/>
  <c r="R72" i="11"/>
  <c r="S72" i="11"/>
  <c r="O73" i="11"/>
  <c r="P73" i="11"/>
  <c r="Q73" i="11"/>
  <c r="R73" i="11"/>
  <c r="S73" i="11"/>
  <c r="O74" i="11"/>
  <c r="P74" i="11"/>
  <c r="Q74" i="11"/>
  <c r="R74" i="11"/>
  <c r="S74" i="11"/>
  <c r="O75" i="11"/>
  <c r="P75" i="11"/>
  <c r="Q75" i="11"/>
  <c r="R75" i="11"/>
  <c r="S75" i="11"/>
  <c r="O76" i="11"/>
  <c r="P76" i="11"/>
  <c r="Q76" i="11"/>
  <c r="R76" i="11"/>
  <c r="S76" i="11"/>
  <c r="O77" i="11"/>
  <c r="P77" i="11"/>
  <c r="Q77" i="11"/>
  <c r="R77" i="11"/>
  <c r="S77" i="11"/>
  <c r="O78" i="11"/>
  <c r="P78" i="11"/>
  <c r="Q78" i="11"/>
  <c r="R78" i="11"/>
  <c r="S78" i="11"/>
  <c r="O79" i="11"/>
  <c r="P79" i="11"/>
  <c r="Q79" i="11"/>
  <c r="R79" i="11"/>
  <c r="S79" i="11"/>
  <c r="O80" i="11"/>
  <c r="P80" i="11"/>
  <c r="Q80" i="11"/>
  <c r="R80" i="11"/>
  <c r="S80" i="11"/>
  <c r="O81" i="11"/>
  <c r="P81" i="11"/>
  <c r="Q81" i="11"/>
  <c r="R81" i="11"/>
  <c r="S81" i="11"/>
  <c r="O82" i="11"/>
  <c r="P82" i="11"/>
  <c r="Q82" i="11"/>
  <c r="R82" i="11"/>
  <c r="S82" i="11"/>
  <c r="O83" i="11"/>
  <c r="P83" i="11"/>
  <c r="Q83" i="11"/>
  <c r="R83" i="11"/>
  <c r="S83" i="11"/>
  <c r="O84" i="11"/>
  <c r="P84" i="11"/>
  <c r="Q84" i="11"/>
  <c r="R84" i="11"/>
  <c r="S84" i="11"/>
  <c r="O85" i="11"/>
  <c r="P85" i="11"/>
  <c r="Q85" i="11"/>
  <c r="R85" i="11"/>
  <c r="S85" i="11"/>
  <c r="O86" i="11"/>
  <c r="P86" i="11"/>
  <c r="Q86" i="11"/>
  <c r="R86" i="11"/>
  <c r="S86" i="11"/>
  <c r="O87" i="11"/>
  <c r="P87" i="11"/>
  <c r="Q87" i="11"/>
  <c r="R87" i="11"/>
  <c r="S87" i="11"/>
  <c r="O88" i="11"/>
  <c r="P88" i="11"/>
  <c r="Q88" i="11"/>
  <c r="R88" i="11"/>
  <c r="S88" i="11"/>
  <c r="O89" i="11"/>
  <c r="P89" i="11"/>
  <c r="Q89" i="11"/>
  <c r="R89" i="11"/>
  <c r="S89" i="11"/>
  <c r="O90" i="11"/>
  <c r="P90" i="11"/>
  <c r="Q90" i="11"/>
  <c r="R90" i="11"/>
  <c r="S90" i="11"/>
  <c r="O91" i="11"/>
  <c r="P91" i="11"/>
  <c r="Q91" i="11"/>
  <c r="R91" i="11"/>
  <c r="S91" i="11"/>
  <c r="O92" i="11"/>
  <c r="P92" i="11"/>
  <c r="Q92" i="11"/>
  <c r="R92" i="11"/>
  <c r="S92" i="11"/>
  <c r="O93" i="11"/>
  <c r="P93" i="11"/>
  <c r="Q93" i="11"/>
  <c r="R93" i="11"/>
  <c r="S93" i="11"/>
  <c r="O94" i="11"/>
  <c r="P94" i="11"/>
  <c r="Q94" i="11"/>
  <c r="R94" i="11"/>
  <c r="S94" i="11"/>
  <c r="O95" i="11"/>
  <c r="P95" i="11"/>
  <c r="Q95" i="11"/>
  <c r="R95" i="11"/>
  <c r="S95" i="11"/>
  <c r="O96" i="11"/>
  <c r="P96" i="11"/>
  <c r="Q96" i="11"/>
  <c r="R96" i="11"/>
  <c r="S96" i="11"/>
  <c r="O97" i="11"/>
  <c r="P97" i="11"/>
  <c r="Q97" i="11"/>
  <c r="R97" i="11"/>
  <c r="S97" i="11"/>
  <c r="O98" i="11"/>
  <c r="P98" i="11"/>
  <c r="Q98" i="11"/>
  <c r="R98" i="11"/>
  <c r="S98" i="11"/>
  <c r="O99" i="11"/>
  <c r="P99" i="11"/>
  <c r="Q99" i="11"/>
  <c r="R99" i="11"/>
  <c r="S99" i="11"/>
  <c r="O100" i="11"/>
  <c r="P100" i="11"/>
  <c r="Q100" i="11"/>
  <c r="R100" i="11"/>
  <c r="S100" i="11"/>
  <c r="O101" i="11"/>
  <c r="P101" i="11"/>
  <c r="Q101" i="11"/>
  <c r="R101" i="11"/>
  <c r="S101" i="11"/>
  <c r="O102" i="11"/>
  <c r="P102" i="11"/>
  <c r="Q102" i="11"/>
  <c r="R102" i="11"/>
  <c r="S102" i="11"/>
  <c r="O103" i="11"/>
  <c r="P103" i="11"/>
  <c r="Q103" i="11"/>
  <c r="R103" i="11"/>
  <c r="S103" i="11"/>
  <c r="O104" i="11"/>
  <c r="P104" i="11"/>
  <c r="Q104" i="11"/>
  <c r="R104" i="11"/>
  <c r="S104" i="11"/>
  <c r="O105" i="11"/>
  <c r="P105" i="11"/>
  <c r="Q105" i="11"/>
  <c r="R105" i="11"/>
  <c r="S105" i="11"/>
  <c r="O106" i="11"/>
  <c r="P106" i="11"/>
  <c r="Q106" i="11"/>
  <c r="R106" i="11"/>
  <c r="S106" i="11"/>
  <c r="O107" i="11"/>
  <c r="P107" i="11"/>
  <c r="Q107" i="11"/>
  <c r="R107" i="11"/>
  <c r="S107" i="11"/>
  <c r="O108" i="11"/>
  <c r="P108" i="11"/>
  <c r="Q108" i="11"/>
  <c r="R108" i="11"/>
  <c r="S108" i="11"/>
  <c r="O109" i="11"/>
  <c r="P109" i="11"/>
  <c r="Q109" i="11"/>
  <c r="R109" i="11"/>
  <c r="S109" i="11"/>
  <c r="O110" i="11"/>
  <c r="P110" i="11"/>
  <c r="Q110" i="11"/>
  <c r="R110" i="11"/>
  <c r="S110" i="11"/>
  <c r="O111" i="11"/>
  <c r="P111" i="11"/>
  <c r="Q111" i="11"/>
  <c r="R111" i="11"/>
  <c r="S111" i="11"/>
  <c r="O112" i="11"/>
  <c r="P112" i="11"/>
  <c r="Q112" i="11"/>
  <c r="R112" i="11"/>
  <c r="S112" i="11"/>
  <c r="O113" i="11"/>
  <c r="P113" i="11"/>
  <c r="Q113" i="11"/>
  <c r="R113" i="11"/>
  <c r="S113" i="11"/>
  <c r="O114" i="11"/>
  <c r="P114" i="11"/>
  <c r="Q114" i="11"/>
  <c r="R114" i="11"/>
  <c r="S114" i="11"/>
  <c r="O115" i="11"/>
  <c r="P115" i="11"/>
  <c r="Q115" i="11"/>
  <c r="R115" i="11"/>
  <c r="S115" i="11"/>
  <c r="O116" i="11"/>
  <c r="P116" i="11"/>
  <c r="Q116" i="11"/>
  <c r="R116" i="11"/>
  <c r="S116" i="11"/>
  <c r="O117" i="11"/>
  <c r="P117" i="11"/>
  <c r="Q117" i="11"/>
  <c r="R117" i="11"/>
  <c r="S117" i="11"/>
  <c r="O118" i="11"/>
  <c r="P118" i="11"/>
  <c r="Q118" i="11"/>
  <c r="R118" i="11"/>
  <c r="S118" i="11"/>
  <c r="O119" i="11"/>
  <c r="P119" i="11"/>
  <c r="Q119" i="11"/>
  <c r="R119" i="11"/>
  <c r="S119" i="11"/>
  <c r="O120" i="11"/>
  <c r="P120" i="11"/>
  <c r="Q120" i="11"/>
  <c r="R120" i="11"/>
  <c r="S120" i="11"/>
  <c r="O121" i="11"/>
  <c r="P121" i="11"/>
  <c r="Q121" i="11"/>
  <c r="R121" i="11"/>
  <c r="S121" i="11"/>
  <c r="O122" i="11"/>
  <c r="P122" i="11"/>
  <c r="Q122" i="11"/>
  <c r="R122" i="11"/>
  <c r="S122" i="11"/>
  <c r="O126" i="11"/>
  <c r="P126" i="11"/>
  <c r="Q126" i="11"/>
  <c r="R126" i="11"/>
  <c r="S126" i="11"/>
  <c r="O127" i="11"/>
  <c r="P127" i="11"/>
  <c r="Q127" i="11"/>
  <c r="R127" i="11"/>
  <c r="S127" i="11"/>
  <c r="O128" i="11"/>
  <c r="P128" i="11"/>
  <c r="Q128" i="11"/>
  <c r="R128" i="11"/>
  <c r="S128" i="11"/>
  <c r="O129" i="11"/>
  <c r="P129" i="11"/>
  <c r="Q129" i="11"/>
  <c r="R129" i="11"/>
  <c r="S129" i="11"/>
  <c r="O130" i="11"/>
  <c r="P130" i="11"/>
  <c r="Q130" i="11"/>
  <c r="R130" i="11"/>
  <c r="S130" i="11"/>
  <c r="O131" i="11"/>
  <c r="P131" i="11"/>
  <c r="Q131" i="11"/>
  <c r="R131" i="11"/>
  <c r="S131" i="11"/>
  <c r="O132" i="11"/>
  <c r="P132" i="11"/>
  <c r="Q132" i="11"/>
  <c r="R132" i="11"/>
  <c r="S132" i="11"/>
  <c r="O133" i="11"/>
  <c r="P133" i="11"/>
  <c r="Q133" i="11"/>
  <c r="R133" i="11"/>
  <c r="S133" i="11"/>
  <c r="O134" i="11"/>
  <c r="P134" i="11"/>
  <c r="Q134" i="11"/>
  <c r="R134" i="11"/>
  <c r="S134" i="11"/>
  <c r="O135" i="11"/>
  <c r="P135" i="11"/>
  <c r="Q135" i="11"/>
  <c r="R135" i="11"/>
  <c r="S135" i="11"/>
  <c r="O136" i="11"/>
  <c r="P136" i="11"/>
  <c r="Q136" i="11"/>
  <c r="R136" i="11"/>
  <c r="S136" i="11"/>
  <c r="O137" i="11"/>
  <c r="P137" i="11"/>
  <c r="Q137" i="11"/>
  <c r="R137" i="11"/>
  <c r="S137" i="11"/>
  <c r="O138" i="11"/>
  <c r="P138" i="11"/>
  <c r="Q138" i="11"/>
  <c r="R138" i="11"/>
  <c r="S138" i="11"/>
  <c r="O139" i="11"/>
  <c r="P139" i="11"/>
  <c r="Q139" i="11"/>
  <c r="R139" i="11"/>
  <c r="S139" i="11"/>
  <c r="O140" i="11"/>
  <c r="P140" i="11"/>
  <c r="Q140" i="11"/>
  <c r="R140" i="11"/>
  <c r="S140" i="11"/>
  <c r="O141" i="11"/>
  <c r="P141" i="11"/>
  <c r="Q141" i="11"/>
  <c r="R141" i="11"/>
  <c r="S141" i="11"/>
  <c r="O142" i="11"/>
  <c r="P142" i="11"/>
  <c r="Q142" i="11"/>
  <c r="R142" i="11"/>
  <c r="S142" i="11"/>
  <c r="O143" i="11"/>
  <c r="P143" i="11"/>
  <c r="Q143" i="11"/>
  <c r="R143" i="11"/>
  <c r="S143" i="11"/>
  <c r="O144" i="11"/>
  <c r="P144" i="11"/>
  <c r="Q144" i="11"/>
  <c r="R144" i="11"/>
  <c r="S144" i="11"/>
  <c r="O145" i="11"/>
  <c r="P145" i="11"/>
  <c r="Q145" i="11"/>
  <c r="R145" i="11"/>
  <c r="S145" i="11"/>
  <c r="O146" i="11"/>
  <c r="P146" i="11"/>
  <c r="Q146" i="11"/>
  <c r="R146" i="11"/>
  <c r="S146" i="11"/>
  <c r="O147" i="11"/>
  <c r="P147" i="11"/>
  <c r="Q147" i="11"/>
  <c r="R147" i="11"/>
  <c r="S147" i="11"/>
  <c r="O148" i="11"/>
  <c r="P148" i="11"/>
  <c r="Q148" i="11"/>
  <c r="R148" i="11"/>
  <c r="S148" i="11"/>
  <c r="O149" i="11"/>
  <c r="P149" i="11"/>
  <c r="Q149" i="11"/>
  <c r="R149" i="11"/>
  <c r="S149" i="11"/>
  <c r="O150" i="11"/>
  <c r="P150" i="11"/>
  <c r="Q150" i="11"/>
  <c r="R150" i="11"/>
  <c r="S150" i="11"/>
  <c r="O151" i="11"/>
  <c r="P151" i="11"/>
  <c r="Q151" i="11"/>
  <c r="R151" i="11"/>
  <c r="S151" i="11"/>
  <c r="O152" i="11"/>
  <c r="P152" i="11"/>
  <c r="Q152" i="11"/>
  <c r="R152" i="11"/>
  <c r="S152" i="11"/>
  <c r="O153" i="11"/>
  <c r="P153" i="11"/>
  <c r="Q153" i="11"/>
  <c r="R153" i="11"/>
  <c r="S153" i="11"/>
  <c r="O154" i="11"/>
  <c r="P154" i="11"/>
  <c r="Q154" i="11"/>
  <c r="R154" i="11"/>
  <c r="S154" i="11"/>
  <c r="O155" i="11"/>
  <c r="P155" i="11"/>
  <c r="Q155" i="11"/>
  <c r="R155" i="11"/>
  <c r="S155" i="11"/>
  <c r="O156" i="11"/>
  <c r="P156" i="11"/>
  <c r="Q156" i="11"/>
  <c r="R156" i="11"/>
  <c r="S156" i="11"/>
  <c r="O157" i="11"/>
  <c r="P157" i="11"/>
  <c r="Q157" i="11"/>
  <c r="R157" i="11"/>
  <c r="S157" i="11"/>
  <c r="O158" i="11"/>
  <c r="P158" i="11"/>
  <c r="Q158" i="11"/>
  <c r="R158" i="11"/>
  <c r="S158" i="11"/>
  <c r="O159" i="11"/>
  <c r="P159" i="11"/>
  <c r="Q159" i="11"/>
  <c r="R159" i="11"/>
  <c r="S159" i="11"/>
  <c r="O160" i="11"/>
  <c r="P160" i="11"/>
  <c r="Q160" i="11"/>
  <c r="R160" i="11"/>
  <c r="S160" i="11"/>
  <c r="O161" i="11"/>
  <c r="P161" i="11"/>
  <c r="Q161" i="11"/>
  <c r="R161" i="11"/>
  <c r="S161" i="11"/>
  <c r="O162" i="11"/>
  <c r="P162" i="11"/>
  <c r="Q162" i="11"/>
  <c r="R162" i="11"/>
  <c r="S162" i="11"/>
  <c r="O163" i="11"/>
  <c r="P163" i="11"/>
  <c r="Q163" i="11"/>
  <c r="R163" i="11"/>
  <c r="S163" i="11"/>
  <c r="O164" i="11"/>
  <c r="P164" i="11"/>
  <c r="Q164" i="11"/>
  <c r="R164" i="11"/>
  <c r="S164" i="11"/>
  <c r="O165" i="11"/>
  <c r="P165" i="11"/>
  <c r="Q165" i="11"/>
  <c r="R165" i="11"/>
  <c r="S165" i="11"/>
  <c r="O166" i="11"/>
  <c r="P166" i="11"/>
  <c r="Q166" i="11"/>
  <c r="R166" i="11"/>
  <c r="S166" i="11"/>
  <c r="O167" i="11"/>
  <c r="P167" i="11"/>
  <c r="Q167" i="11"/>
  <c r="R167" i="11"/>
  <c r="S167" i="11"/>
  <c r="O168" i="11"/>
  <c r="P168" i="11"/>
  <c r="Q168" i="11"/>
  <c r="R168" i="11"/>
  <c r="S168" i="11"/>
  <c r="O169" i="11"/>
  <c r="P169" i="11"/>
  <c r="Q169" i="11"/>
  <c r="R169" i="11"/>
  <c r="S169" i="11"/>
  <c r="O170" i="11"/>
  <c r="P170" i="11"/>
  <c r="Q170" i="11"/>
  <c r="R170" i="11"/>
  <c r="S170" i="11"/>
  <c r="O171" i="11"/>
  <c r="P171" i="11"/>
  <c r="Q171" i="11"/>
  <c r="R171" i="11"/>
  <c r="S171" i="11"/>
  <c r="O172" i="11"/>
  <c r="P172" i="11"/>
  <c r="Q172" i="11"/>
  <c r="R172" i="11"/>
  <c r="S172" i="11"/>
  <c r="O173" i="11"/>
  <c r="P173" i="11"/>
  <c r="Q173" i="11"/>
  <c r="R173" i="11"/>
  <c r="S173" i="11"/>
  <c r="O174" i="11"/>
  <c r="P174" i="11"/>
  <c r="Q174" i="11"/>
  <c r="R174" i="11"/>
  <c r="S174" i="11"/>
  <c r="O175" i="11"/>
  <c r="P175" i="11"/>
  <c r="Q175" i="11"/>
  <c r="R175" i="11"/>
  <c r="S175" i="11"/>
  <c r="O176" i="11"/>
  <c r="P176" i="11"/>
  <c r="Q176" i="11"/>
  <c r="R176" i="11"/>
  <c r="S176" i="11"/>
  <c r="O177" i="11"/>
  <c r="P177" i="11"/>
  <c r="Q177" i="11"/>
  <c r="R177" i="11"/>
  <c r="S177" i="11"/>
  <c r="O178" i="11"/>
  <c r="P178" i="11"/>
  <c r="Q178" i="11"/>
  <c r="R178" i="11"/>
  <c r="S178" i="11"/>
  <c r="O179" i="11"/>
  <c r="P179" i="11"/>
  <c r="Q179" i="11"/>
  <c r="R179" i="11"/>
  <c r="S179" i="11"/>
  <c r="O180" i="11"/>
  <c r="P180" i="11"/>
  <c r="Q180" i="11"/>
  <c r="R180" i="11"/>
  <c r="S180" i="11"/>
  <c r="O181" i="11"/>
  <c r="P181" i="11"/>
  <c r="Q181" i="11"/>
  <c r="R181" i="11"/>
  <c r="S181" i="11"/>
  <c r="O182" i="11"/>
  <c r="P182" i="11"/>
  <c r="Q182" i="11"/>
  <c r="R182" i="11"/>
  <c r="S182" i="11"/>
  <c r="O183" i="11"/>
  <c r="P183" i="11"/>
  <c r="Q183" i="11"/>
  <c r="R183" i="11"/>
  <c r="S183" i="11"/>
  <c r="O187" i="11"/>
  <c r="P187" i="11"/>
  <c r="Q187" i="11"/>
  <c r="R187" i="11"/>
  <c r="S187" i="11"/>
  <c r="O188" i="11"/>
  <c r="P188" i="11"/>
  <c r="Q188" i="11"/>
  <c r="R188" i="11"/>
  <c r="S188" i="11"/>
  <c r="O189" i="11"/>
  <c r="P189" i="11"/>
  <c r="Q189" i="11"/>
  <c r="R189" i="11"/>
  <c r="S189" i="11"/>
  <c r="O190" i="11"/>
  <c r="P190" i="11"/>
  <c r="Q190" i="11"/>
  <c r="R190" i="11"/>
  <c r="S190" i="11"/>
  <c r="O191" i="11"/>
  <c r="P191" i="11"/>
  <c r="Q191" i="11"/>
  <c r="R191" i="11"/>
  <c r="S191" i="11"/>
  <c r="O192" i="11"/>
  <c r="P192" i="11"/>
  <c r="Q192" i="11"/>
  <c r="R192" i="11"/>
  <c r="S192" i="11"/>
  <c r="O193" i="11"/>
  <c r="P193" i="11"/>
  <c r="Q193" i="11"/>
  <c r="R193" i="11"/>
  <c r="S193" i="11"/>
  <c r="O194" i="11"/>
  <c r="P194" i="11"/>
  <c r="Q194" i="11"/>
  <c r="R194" i="11"/>
  <c r="S194" i="11"/>
  <c r="O195" i="11"/>
  <c r="P195" i="11"/>
  <c r="Q195" i="11"/>
  <c r="R195" i="11"/>
  <c r="S195" i="11"/>
  <c r="O196" i="11"/>
  <c r="P196" i="11"/>
  <c r="Q196" i="11"/>
  <c r="R196" i="11"/>
  <c r="S196" i="11"/>
  <c r="O197" i="11"/>
  <c r="P197" i="11"/>
  <c r="Q197" i="11"/>
  <c r="R197" i="11"/>
  <c r="S197" i="11"/>
  <c r="O198" i="11"/>
  <c r="P198" i="11"/>
  <c r="Q198" i="11"/>
  <c r="R198" i="11"/>
  <c r="S198" i="11"/>
  <c r="O199" i="11"/>
  <c r="P199" i="11"/>
  <c r="Q199" i="11"/>
  <c r="R199" i="11"/>
  <c r="S199" i="11"/>
  <c r="O200" i="11"/>
  <c r="P200" i="11"/>
  <c r="Q200" i="11"/>
  <c r="R200" i="11"/>
  <c r="S200" i="11"/>
  <c r="O201" i="11"/>
  <c r="P201" i="11"/>
  <c r="Q201" i="11"/>
  <c r="R201" i="11"/>
  <c r="S201" i="11"/>
  <c r="O202" i="11"/>
  <c r="P202" i="11"/>
  <c r="Q202" i="11"/>
  <c r="R202" i="11"/>
  <c r="S202" i="11"/>
  <c r="O203" i="11"/>
  <c r="P203" i="11"/>
  <c r="Q203" i="11"/>
  <c r="R203" i="11"/>
  <c r="S203" i="11"/>
  <c r="O204" i="11"/>
  <c r="P204" i="11"/>
  <c r="Q204" i="11"/>
  <c r="R204" i="11"/>
  <c r="S204" i="11"/>
  <c r="O205" i="11"/>
  <c r="P205" i="11"/>
  <c r="Q205" i="11"/>
  <c r="R205" i="11"/>
  <c r="S205" i="11"/>
  <c r="O206" i="11"/>
  <c r="P206" i="11"/>
  <c r="Q206" i="11"/>
  <c r="R206" i="11"/>
  <c r="S206" i="11"/>
  <c r="O207" i="11"/>
  <c r="P207" i="11"/>
  <c r="Q207" i="11"/>
  <c r="R207" i="11"/>
  <c r="S207" i="11"/>
  <c r="O208" i="11"/>
  <c r="P208" i="11"/>
  <c r="Q208" i="11"/>
  <c r="R208" i="11"/>
  <c r="S208" i="11"/>
  <c r="O209" i="11"/>
  <c r="P209" i="11"/>
  <c r="Q209" i="11"/>
  <c r="R209" i="11"/>
  <c r="S209" i="11"/>
  <c r="O210" i="11"/>
  <c r="P210" i="11"/>
  <c r="Q210" i="11"/>
  <c r="R210" i="11"/>
  <c r="S210" i="11"/>
  <c r="O211" i="11"/>
  <c r="P211" i="11"/>
  <c r="Q211" i="11"/>
  <c r="R211" i="11"/>
  <c r="S211" i="11"/>
  <c r="O212" i="11"/>
  <c r="P212" i="11"/>
  <c r="Q212" i="11"/>
  <c r="R212" i="11"/>
  <c r="S212" i="11"/>
  <c r="O213" i="11"/>
  <c r="P213" i="11"/>
  <c r="Q213" i="11"/>
  <c r="R213" i="11"/>
  <c r="S213" i="11"/>
  <c r="O214" i="11"/>
  <c r="P214" i="11"/>
  <c r="Q214" i="11"/>
  <c r="R214" i="11"/>
  <c r="S214" i="11"/>
  <c r="O215" i="11"/>
  <c r="P215" i="11"/>
  <c r="Q215" i="11"/>
  <c r="R215" i="11"/>
  <c r="S215" i="11"/>
  <c r="O216" i="11"/>
  <c r="P216" i="11"/>
  <c r="Q216" i="11"/>
  <c r="R216" i="11"/>
  <c r="S216" i="11"/>
  <c r="O217" i="11"/>
  <c r="P217" i="11"/>
  <c r="Q217" i="11"/>
  <c r="R217" i="11"/>
  <c r="S217" i="11"/>
  <c r="O218" i="11"/>
  <c r="P218" i="11"/>
  <c r="Q218" i="11"/>
  <c r="R218" i="11"/>
  <c r="S218" i="11"/>
  <c r="O219" i="11"/>
  <c r="P219" i="11"/>
  <c r="Q219" i="11"/>
  <c r="R219" i="11"/>
  <c r="S219" i="11"/>
  <c r="O220" i="11"/>
  <c r="P220" i="11"/>
  <c r="Q220" i="11"/>
  <c r="R220" i="11"/>
  <c r="S220" i="11"/>
  <c r="O221" i="11"/>
  <c r="P221" i="11"/>
  <c r="Q221" i="11"/>
  <c r="R221" i="11"/>
  <c r="S221" i="11"/>
  <c r="O222" i="11"/>
  <c r="P222" i="11"/>
  <c r="Q222" i="11"/>
  <c r="R222" i="11"/>
  <c r="S222" i="11"/>
  <c r="O223" i="11"/>
  <c r="P223" i="11"/>
  <c r="Q223" i="11"/>
  <c r="R223" i="11"/>
  <c r="S223" i="11"/>
  <c r="O224" i="11"/>
  <c r="P224" i="11"/>
  <c r="Q224" i="11"/>
  <c r="R224" i="11"/>
  <c r="S224" i="11"/>
  <c r="O225" i="11"/>
  <c r="P225" i="11"/>
  <c r="Q225" i="11"/>
  <c r="R225" i="11"/>
  <c r="S225" i="11"/>
  <c r="O226" i="11"/>
  <c r="P226" i="11"/>
  <c r="Q226" i="11"/>
  <c r="R226" i="11"/>
  <c r="S226" i="11"/>
  <c r="O227" i="11"/>
  <c r="P227" i="11"/>
  <c r="Q227" i="11"/>
  <c r="R227" i="11"/>
  <c r="S227" i="11"/>
  <c r="O228" i="11"/>
  <c r="P228" i="11"/>
  <c r="Q228" i="11"/>
  <c r="R228" i="11"/>
  <c r="S228" i="11"/>
  <c r="O229" i="11"/>
  <c r="P229" i="11"/>
  <c r="Q229" i="11"/>
  <c r="R229" i="11"/>
  <c r="S229" i="11"/>
  <c r="O230" i="11"/>
  <c r="P230" i="11"/>
  <c r="Q230" i="11"/>
  <c r="R230" i="11"/>
  <c r="S230" i="11"/>
  <c r="O231" i="11"/>
  <c r="P231" i="11"/>
  <c r="Q231" i="11"/>
  <c r="R231" i="11"/>
  <c r="S231" i="11"/>
  <c r="O232" i="11"/>
  <c r="P232" i="11"/>
  <c r="Q232" i="11"/>
  <c r="R232" i="11"/>
  <c r="S232" i="11"/>
  <c r="O233" i="11"/>
  <c r="P233" i="11"/>
  <c r="Q233" i="11"/>
  <c r="R233" i="11"/>
  <c r="S233" i="11"/>
  <c r="O234" i="11"/>
  <c r="P234" i="11"/>
  <c r="Q234" i="11"/>
  <c r="R234" i="11"/>
  <c r="S234" i="11"/>
  <c r="O235" i="11"/>
  <c r="P235" i="11"/>
  <c r="Q235" i="11"/>
  <c r="R235" i="11"/>
  <c r="S235" i="11"/>
  <c r="O236" i="11"/>
  <c r="P236" i="11"/>
  <c r="Q236" i="11"/>
  <c r="R236" i="11"/>
  <c r="S236" i="11"/>
  <c r="O237" i="11"/>
  <c r="P237" i="11"/>
  <c r="Q237" i="11"/>
  <c r="R237" i="11"/>
  <c r="S237" i="11"/>
  <c r="O238" i="11"/>
  <c r="P238" i="11"/>
  <c r="Q238" i="11"/>
  <c r="R238" i="11"/>
  <c r="S238" i="11"/>
  <c r="O239" i="11"/>
  <c r="P239" i="11"/>
  <c r="Q239" i="11"/>
  <c r="R239" i="11"/>
  <c r="S239" i="11"/>
  <c r="O240" i="11"/>
  <c r="P240" i="11"/>
  <c r="Q240" i="11"/>
  <c r="R240" i="11"/>
  <c r="S240" i="11"/>
  <c r="O241" i="11"/>
  <c r="P241" i="11"/>
  <c r="Q241" i="11"/>
  <c r="R241" i="11"/>
  <c r="S241" i="11"/>
  <c r="O242" i="11"/>
  <c r="P242" i="11"/>
  <c r="Q242" i="11"/>
  <c r="R242" i="11"/>
  <c r="S242" i="11"/>
  <c r="O243" i="11"/>
  <c r="P243" i="11"/>
  <c r="Q243" i="11"/>
  <c r="R243" i="11"/>
  <c r="S243" i="11"/>
  <c r="O244" i="11"/>
  <c r="P244" i="11"/>
  <c r="Q244" i="11"/>
  <c r="R244" i="11"/>
  <c r="S244" i="11"/>
  <c r="O248" i="11"/>
  <c r="P248" i="11"/>
  <c r="Q248" i="11"/>
  <c r="R248" i="11"/>
  <c r="S248" i="11"/>
  <c r="O249" i="11"/>
  <c r="P249" i="11"/>
  <c r="Q249" i="11"/>
  <c r="R249" i="11"/>
  <c r="S249" i="11"/>
  <c r="O250" i="11"/>
  <c r="P250" i="11"/>
  <c r="Q250" i="11"/>
  <c r="R250" i="11"/>
  <c r="S250" i="11"/>
  <c r="O251" i="11"/>
  <c r="P251" i="11"/>
  <c r="Q251" i="11"/>
  <c r="R251" i="11"/>
  <c r="S251" i="11"/>
  <c r="O252" i="11"/>
  <c r="P252" i="11"/>
  <c r="Q252" i="11"/>
  <c r="R252" i="11"/>
  <c r="S252" i="11"/>
  <c r="O253" i="11"/>
  <c r="P253" i="11"/>
  <c r="Q253" i="11"/>
  <c r="R253" i="11"/>
  <c r="S253" i="11"/>
  <c r="O254" i="11"/>
  <c r="P254" i="11"/>
  <c r="Q254" i="11"/>
  <c r="R254" i="11"/>
  <c r="S254" i="11"/>
  <c r="O255" i="11"/>
  <c r="P255" i="11"/>
  <c r="Q255" i="11"/>
  <c r="R255" i="11"/>
  <c r="S255" i="11"/>
  <c r="O256" i="11"/>
  <c r="P256" i="11"/>
  <c r="Q256" i="11"/>
  <c r="R256" i="11"/>
  <c r="S256" i="11"/>
  <c r="O257" i="11"/>
  <c r="P257" i="11"/>
  <c r="Q257" i="11"/>
  <c r="R257" i="11"/>
  <c r="S257" i="11"/>
  <c r="O258" i="11"/>
  <c r="P258" i="11"/>
  <c r="Q258" i="11"/>
  <c r="R258" i="11"/>
  <c r="S258" i="11"/>
  <c r="O259" i="11"/>
  <c r="P259" i="11"/>
  <c r="Q259" i="11"/>
  <c r="R259" i="11"/>
  <c r="S259" i="11"/>
  <c r="O260" i="11"/>
  <c r="P260" i="11"/>
  <c r="Q260" i="11"/>
  <c r="R260" i="11"/>
  <c r="S260" i="11"/>
  <c r="O261" i="11"/>
  <c r="P261" i="11"/>
  <c r="Q261" i="11"/>
  <c r="R261" i="11"/>
  <c r="S261" i="11"/>
  <c r="O262" i="11"/>
  <c r="P262" i="11"/>
  <c r="Q262" i="11"/>
  <c r="R262" i="11"/>
  <c r="S262" i="11"/>
  <c r="O263" i="11"/>
  <c r="P263" i="11"/>
  <c r="Q263" i="11"/>
  <c r="R263" i="11"/>
  <c r="S263" i="11"/>
  <c r="O264" i="11"/>
  <c r="P264" i="11"/>
  <c r="Q264" i="11"/>
  <c r="R264" i="11"/>
  <c r="S264" i="11"/>
  <c r="O265" i="11"/>
  <c r="P265" i="11"/>
  <c r="Q265" i="11"/>
  <c r="R265" i="11"/>
  <c r="S265" i="11"/>
  <c r="O266" i="11"/>
  <c r="P266" i="11"/>
  <c r="Q266" i="11"/>
  <c r="R266" i="11"/>
  <c r="S266" i="11"/>
  <c r="O267" i="11"/>
  <c r="P267" i="11"/>
  <c r="Q267" i="11"/>
  <c r="R267" i="11"/>
  <c r="S267" i="11"/>
  <c r="O268" i="11"/>
  <c r="P268" i="11"/>
  <c r="Q268" i="11"/>
  <c r="R268" i="11"/>
  <c r="S268" i="11"/>
  <c r="O269" i="11"/>
  <c r="P269" i="11"/>
  <c r="Q269" i="11"/>
  <c r="R269" i="11"/>
  <c r="S269" i="11"/>
  <c r="O270" i="11"/>
  <c r="P270" i="11"/>
  <c r="Q270" i="11"/>
  <c r="R270" i="11"/>
  <c r="S270" i="11"/>
  <c r="O271" i="11"/>
  <c r="P271" i="11"/>
  <c r="Q271" i="11"/>
  <c r="R271" i="11"/>
  <c r="S271" i="11"/>
  <c r="O272" i="11"/>
  <c r="P272" i="11"/>
  <c r="Q272" i="11"/>
  <c r="R272" i="11"/>
  <c r="S272" i="11"/>
  <c r="O273" i="11"/>
  <c r="P273" i="11"/>
  <c r="Q273" i="11"/>
  <c r="R273" i="11"/>
  <c r="S273" i="11"/>
  <c r="O274" i="11"/>
  <c r="P274" i="11"/>
  <c r="Q274" i="11"/>
  <c r="R274" i="11"/>
  <c r="S274" i="11"/>
  <c r="O275" i="11"/>
  <c r="P275" i="11"/>
  <c r="Q275" i="11"/>
  <c r="R275" i="11"/>
  <c r="S275" i="11"/>
  <c r="O276" i="11"/>
  <c r="P276" i="11"/>
  <c r="Q276" i="11"/>
  <c r="R276" i="11"/>
  <c r="S276" i="11"/>
  <c r="O277" i="11"/>
  <c r="P277" i="11"/>
  <c r="Q277" i="11"/>
  <c r="R277" i="11"/>
  <c r="S277" i="11"/>
  <c r="O278" i="11"/>
  <c r="P278" i="11"/>
  <c r="Q278" i="11"/>
  <c r="R278" i="11"/>
  <c r="S278" i="11"/>
  <c r="O279" i="11"/>
  <c r="P279" i="11"/>
  <c r="Q279" i="11"/>
  <c r="R279" i="11"/>
  <c r="S279" i="11"/>
  <c r="O280" i="11"/>
  <c r="P280" i="11"/>
  <c r="Q280" i="11"/>
  <c r="R280" i="11"/>
  <c r="S280" i="11"/>
  <c r="O281" i="11"/>
  <c r="P281" i="11"/>
  <c r="Q281" i="11"/>
  <c r="R281" i="11"/>
  <c r="S281" i="11"/>
  <c r="O282" i="11"/>
  <c r="P282" i="11"/>
  <c r="Q282" i="11"/>
  <c r="R282" i="11"/>
  <c r="S282" i="11"/>
  <c r="O283" i="11"/>
  <c r="P283" i="11"/>
  <c r="Q283" i="11"/>
  <c r="R283" i="11"/>
  <c r="S283" i="11"/>
  <c r="O284" i="11"/>
  <c r="P284" i="11"/>
  <c r="Q284" i="11"/>
  <c r="R284" i="11"/>
  <c r="S284" i="11"/>
  <c r="O285" i="11"/>
  <c r="P285" i="11"/>
  <c r="Q285" i="11"/>
  <c r="R285" i="11"/>
  <c r="S285" i="11"/>
  <c r="O286" i="11"/>
  <c r="P286" i="11"/>
  <c r="Q286" i="11"/>
  <c r="R286" i="11"/>
  <c r="S286" i="11"/>
  <c r="O287" i="11"/>
  <c r="P287" i="11"/>
  <c r="Q287" i="11"/>
  <c r="R287" i="11"/>
  <c r="S287" i="11"/>
  <c r="O288" i="11"/>
  <c r="P288" i="11"/>
  <c r="Q288" i="11"/>
  <c r="R288" i="11"/>
  <c r="S288" i="11"/>
  <c r="O289" i="11"/>
  <c r="P289" i="11"/>
  <c r="Q289" i="11"/>
  <c r="R289" i="11"/>
  <c r="S289" i="11"/>
  <c r="O290" i="11"/>
  <c r="P290" i="11"/>
  <c r="Q290" i="11"/>
  <c r="R290" i="11"/>
  <c r="S290" i="11"/>
  <c r="O291" i="11"/>
  <c r="P291" i="11"/>
  <c r="Q291" i="11"/>
  <c r="R291" i="11"/>
  <c r="S291" i="11"/>
  <c r="O292" i="11"/>
  <c r="P292" i="11"/>
  <c r="Q292" i="11"/>
  <c r="R292" i="11"/>
  <c r="S292" i="11"/>
  <c r="O293" i="11"/>
  <c r="P293" i="11"/>
  <c r="Q293" i="11"/>
  <c r="R293" i="11"/>
  <c r="S293" i="11"/>
  <c r="O294" i="11"/>
  <c r="P294" i="11"/>
  <c r="Q294" i="11"/>
  <c r="R294" i="11"/>
  <c r="S294" i="11"/>
  <c r="O295" i="11"/>
  <c r="P295" i="11"/>
  <c r="Q295" i="11"/>
  <c r="R295" i="11"/>
  <c r="S295" i="11"/>
  <c r="O296" i="11"/>
  <c r="P296" i="11"/>
  <c r="Q296" i="11"/>
  <c r="R296" i="11"/>
  <c r="S296" i="11"/>
  <c r="O297" i="11"/>
  <c r="P297" i="11"/>
  <c r="Q297" i="11"/>
  <c r="R297" i="11"/>
  <c r="S297" i="11"/>
  <c r="O298" i="11"/>
  <c r="P298" i="11"/>
  <c r="Q298" i="11"/>
  <c r="R298" i="11"/>
  <c r="S298" i="11"/>
  <c r="O299" i="11"/>
  <c r="P299" i="11"/>
  <c r="Q299" i="11"/>
  <c r="R299" i="11"/>
  <c r="S299" i="11"/>
  <c r="O300" i="11"/>
  <c r="P300" i="11"/>
  <c r="Q300" i="11"/>
  <c r="R300" i="11"/>
  <c r="S300" i="11"/>
  <c r="O301" i="11"/>
  <c r="P301" i="11"/>
  <c r="Q301" i="11"/>
  <c r="R301" i="11"/>
  <c r="S301" i="11"/>
  <c r="O302" i="11"/>
  <c r="P302" i="11"/>
  <c r="Q302" i="11"/>
  <c r="R302" i="11"/>
  <c r="S302" i="11"/>
  <c r="O303" i="11"/>
  <c r="P303" i="11"/>
  <c r="Q303" i="11"/>
  <c r="R303" i="11"/>
  <c r="S303" i="11"/>
  <c r="O304" i="11"/>
  <c r="P304" i="11"/>
  <c r="Q304" i="11"/>
  <c r="R304" i="11"/>
  <c r="S304" i="11"/>
  <c r="O305" i="11"/>
  <c r="P305" i="11"/>
  <c r="Q305" i="11"/>
  <c r="R305" i="11"/>
  <c r="S305" i="11"/>
  <c r="O309" i="11"/>
  <c r="P309" i="11"/>
  <c r="Q309" i="11"/>
  <c r="R309" i="11"/>
  <c r="S309" i="11"/>
  <c r="O310" i="11"/>
  <c r="P310" i="11"/>
  <c r="Q310" i="11"/>
  <c r="R310" i="11"/>
  <c r="S310" i="11"/>
  <c r="O311" i="11"/>
  <c r="P311" i="11"/>
  <c r="Q311" i="11"/>
  <c r="R311" i="11"/>
  <c r="S311" i="11"/>
  <c r="O312" i="11"/>
  <c r="P312" i="11"/>
  <c r="Q312" i="11"/>
  <c r="R312" i="11"/>
  <c r="S312" i="11"/>
  <c r="O313" i="11"/>
  <c r="P313" i="11"/>
  <c r="Q313" i="11"/>
  <c r="R313" i="11"/>
  <c r="S313" i="11"/>
  <c r="O314" i="11"/>
  <c r="P314" i="11"/>
  <c r="Q314" i="11"/>
  <c r="R314" i="11"/>
  <c r="S314" i="11"/>
  <c r="O315" i="11"/>
  <c r="P315" i="11"/>
  <c r="Q315" i="11"/>
  <c r="R315" i="11"/>
  <c r="S315" i="11"/>
  <c r="O316" i="11"/>
  <c r="P316" i="11"/>
  <c r="Q316" i="11"/>
  <c r="R316" i="11"/>
  <c r="S316" i="11"/>
  <c r="O317" i="11"/>
  <c r="P317" i="11"/>
  <c r="Q317" i="11"/>
  <c r="R317" i="11"/>
  <c r="S317" i="11"/>
  <c r="O318" i="11"/>
  <c r="P318" i="11"/>
  <c r="Q318" i="11"/>
  <c r="R318" i="11"/>
  <c r="S318" i="11"/>
  <c r="O319" i="11"/>
  <c r="P319" i="11"/>
  <c r="Q319" i="11"/>
  <c r="R319" i="11"/>
  <c r="S319" i="11"/>
  <c r="O320" i="11"/>
  <c r="P320" i="11"/>
  <c r="Q320" i="11"/>
  <c r="R320" i="11"/>
  <c r="S320" i="11"/>
  <c r="O321" i="11"/>
  <c r="P321" i="11"/>
  <c r="Q321" i="11"/>
  <c r="R321" i="11"/>
  <c r="S321" i="11"/>
  <c r="O322" i="11"/>
  <c r="P322" i="11"/>
  <c r="Q322" i="11"/>
  <c r="R322" i="11"/>
  <c r="S322" i="11"/>
  <c r="O323" i="11"/>
  <c r="P323" i="11"/>
  <c r="Q323" i="11"/>
  <c r="R323" i="11"/>
  <c r="S323" i="11"/>
  <c r="O324" i="11"/>
  <c r="P324" i="11"/>
  <c r="Q324" i="11"/>
  <c r="R324" i="11"/>
  <c r="S324" i="11"/>
  <c r="O325" i="11"/>
  <c r="P325" i="11"/>
  <c r="Q325" i="11"/>
  <c r="R325" i="11"/>
  <c r="S325" i="11"/>
  <c r="O326" i="11"/>
  <c r="P326" i="11"/>
  <c r="Q326" i="11"/>
  <c r="R326" i="11"/>
  <c r="S326" i="11"/>
  <c r="O327" i="11"/>
  <c r="P327" i="11"/>
  <c r="Q327" i="11"/>
  <c r="R327" i="11"/>
  <c r="S327" i="11"/>
  <c r="O328" i="11"/>
  <c r="P328" i="11"/>
  <c r="Q328" i="11"/>
  <c r="R328" i="11"/>
  <c r="S328" i="11"/>
  <c r="O329" i="11"/>
  <c r="P329" i="11"/>
  <c r="Q329" i="11"/>
  <c r="R329" i="11"/>
  <c r="S329" i="11"/>
  <c r="O330" i="11"/>
  <c r="P330" i="11"/>
  <c r="Q330" i="11"/>
  <c r="R330" i="11"/>
  <c r="S330" i="11"/>
  <c r="O331" i="11"/>
  <c r="P331" i="11"/>
  <c r="Q331" i="11"/>
  <c r="R331" i="11"/>
  <c r="S331" i="11"/>
  <c r="O332" i="11"/>
  <c r="P332" i="11"/>
  <c r="Q332" i="11"/>
  <c r="R332" i="11"/>
  <c r="S332" i="11"/>
  <c r="O333" i="11"/>
  <c r="P333" i="11"/>
  <c r="Q333" i="11"/>
  <c r="R333" i="11"/>
  <c r="S333" i="11"/>
  <c r="O334" i="11"/>
  <c r="P334" i="11"/>
  <c r="Q334" i="11"/>
  <c r="R334" i="11"/>
  <c r="S334" i="11"/>
  <c r="O335" i="11"/>
  <c r="P335" i="11"/>
  <c r="Q335" i="11"/>
  <c r="R335" i="11"/>
  <c r="S335" i="11"/>
  <c r="O336" i="11"/>
  <c r="P336" i="11"/>
  <c r="Q336" i="11"/>
  <c r="R336" i="11"/>
  <c r="S336" i="11"/>
  <c r="O337" i="11"/>
  <c r="P337" i="11"/>
  <c r="Q337" i="11"/>
  <c r="R337" i="11"/>
  <c r="S337" i="11"/>
  <c r="O338" i="11"/>
  <c r="P338" i="11"/>
  <c r="Q338" i="11"/>
  <c r="R338" i="11"/>
  <c r="S338" i="11"/>
  <c r="O339" i="11"/>
  <c r="P339" i="11"/>
  <c r="Q339" i="11"/>
  <c r="R339" i="11"/>
  <c r="S339" i="11"/>
  <c r="O340" i="11"/>
  <c r="P340" i="11"/>
  <c r="Q340" i="11"/>
  <c r="R340" i="11"/>
  <c r="S340" i="11"/>
  <c r="O341" i="11"/>
  <c r="P341" i="11"/>
  <c r="Q341" i="11"/>
  <c r="R341" i="11"/>
  <c r="S341" i="11"/>
  <c r="O342" i="11"/>
  <c r="P342" i="11"/>
  <c r="Q342" i="11"/>
  <c r="R342" i="11"/>
  <c r="S342" i="11"/>
  <c r="O343" i="11"/>
  <c r="P343" i="11"/>
  <c r="Q343" i="11"/>
  <c r="R343" i="11"/>
  <c r="S343" i="11"/>
  <c r="O344" i="11"/>
  <c r="P344" i="11"/>
  <c r="Q344" i="11"/>
  <c r="R344" i="11"/>
  <c r="S344" i="11"/>
  <c r="O345" i="11"/>
  <c r="P345" i="11"/>
  <c r="Q345" i="11"/>
  <c r="R345" i="11"/>
  <c r="S345" i="11"/>
  <c r="O346" i="11"/>
  <c r="P346" i="11"/>
  <c r="Q346" i="11"/>
  <c r="R346" i="11"/>
  <c r="S346" i="11"/>
  <c r="O347" i="11"/>
  <c r="P347" i="11"/>
  <c r="Q347" i="11"/>
  <c r="R347" i="11"/>
  <c r="S347" i="11"/>
  <c r="O348" i="11"/>
  <c r="P348" i="11"/>
  <c r="Q348" i="11"/>
  <c r="R348" i="11"/>
  <c r="S348" i="11"/>
  <c r="O349" i="11"/>
  <c r="P349" i="11"/>
  <c r="Q349" i="11"/>
  <c r="R349" i="11"/>
  <c r="S349" i="11"/>
  <c r="O350" i="11"/>
  <c r="P350" i="11"/>
  <c r="Q350" i="11"/>
  <c r="R350" i="11"/>
  <c r="S350" i="11"/>
  <c r="O351" i="11"/>
  <c r="P351" i="11"/>
  <c r="Q351" i="11"/>
  <c r="R351" i="11"/>
  <c r="S351" i="11"/>
  <c r="O352" i="11"/>
  <c r="P352" i="11"/>
  <c r="Q352" i="11"/>
  <c r="R352" i="11"/>
  <c r="S352" i="11"/>
  <c r="O353" i="11"/>
  <c r="P353" i="11"/>
  <c r="Q353" i="11"/>
  <c r="R353" i="11"/>
  <c r="S353" i="11"/>
  <c r="O354" i="11"/>
  <c r="P354" i="11"/>
  <c r="Q354" i="11"/>
  <c r="R354" i="11"/>
  <c r="S354" i="11"/>
  <c r="O355" i="11"/>
  <c r="P355" i="11"/>
  <c r="Q355" i="11"/>
  <c r="R355" i="11"/>
  <c r="S355" i="11"/>
  <c r="O356" i="11"/>
  <c r="P356" i="11"/>
  <c r="Q356" i="11"/>
  <c r="R356" i="11"/>
  <c r="S356" i="11"/>
  <c r="O357" i="11"/>
  <c r="P357" i="11"/>
  <c r="Q357" i="11"/>
  <c r="R357" i="11"/>
  <c r="S357" i="11"/>
  <c r="O358" i="11"/>
  <c r="P358" i="11"/>
  <c r="Q358" i="11"/>
  <c r="R358" i="11"/>
  <c r="S358" i="11"/>
  <c r="O359" i="11"/>
  <c r="P359" i="11"/>
  <c r="Q359" i="11"/>
  <c r="R359" i="11"/>
  <c r="S359" i="11"/>
  <c r="O360" i="11"/>
  <c r="P360" i="11"/>
  <c r="Q360" i="11"/>
  <c r="R360" i="11"/>
  <c r="S360" i="11"/>
  <c r="O361" i="11"/>
  <c r="P361" i="11"/>
  <c r="Q361" i="11"/>
  <c r="R361" i="11"/>
  <c r="S361" i="11"/>
  <c r="O362" i="11"/>
  <c r="P362" i="11"/>
  <c r="Q362" i="11"/>
  <c r="R362" i="11"/>
  <c r="S362" i="11"/>
  <c r="O363" i="11"/>
  <c r="P363" i="11"/>
  <c r="Q363" i="11"/>
  <c r="R363" i="11"/>
  <c r="S363" i="11"/>
  <c r="O364" i="11"/>
  <c r="P364" i="11"/>
  <c r="Q364" i="11"/>
  <c r="R364" i="11"/>
  <c r="S364" i="11"/>
  <c r="O365" i="11"/>
  <c r="P365" i="11"/>
  <c r="Q365" i="11"/>
  <c r="R365" i="11"/>
  <c r="S365" i="11"/>
  <c r="O366" i="11"/>
  <c r="P366" i="11"/>
  <c r="Q366" i="11"/>
  <c r="R366" i="11"/>
  <c r="S366" i="11"/>
  <c r="O99" i="17" l="1"/>
  <c r="K99" i="17"/>
  <c r="G99" i="17"/>
  <c r="C99" i="17"/>
  <c r="R99" i="17"/>
  <c r="N99" i="17"/>
  <c r="J99" i="17"/>
  <c r="F99" i="17"/>
  <c r="B99" i="17"/>
  <c r="Q99" i="17"/>
  <c r="M99" i="17"/>
  <c r="I99" i="17"/>
  <c r="E99" i="17"/>
  <c r="P99" i="17"/>
  <c r="L99" i="17"/>
  <c r="H99" i="17"/>
  <c r="D99" i="17"/>
  <c r="P74" i="17"/>
  <c r="L74" i="17"/>
  <c r="H74" i="17"/>
  <c r="D74" i="17"/>
  <c r="O74" i="17"/>
  <c r="K74" i="17"/>
  <c r="G74" i="17"/>
  <c r="C74" i="17"/>
  <c r="R74" i="17"/>
  <c r="N74" i="17"/>
  <c r="J74" i="17"/>
  <c r="F74" i="17"/>
  <c r="B74" i="17"/>
  <c r="Q74" i="17"/>
  <c r="M74" i="17"/>
  <c r="I74" i="17"/>
  <c r="E74" i="17"/>
  <c r="S24" i="17"/>
  <c r="S149" i="17"/>
  <c r="S49" i="17"/>
  <c r="S124" i="17"/>
  <c r="Q49" i="16"/>
  <c r="M49" i="16"/>
  <c r="I49" i="16"/>
  <c r="E49" i="16"/>
  <c r="P49" i="16"/>
  <c r="L49" i="16"/>
  <c r="H49" i="16"/>
  <c r="D49" i="16"/>
  <c r="O49" i="16"/>
  <c r="K49" i="16"/>
  <c r="G49" i="16"/>
  <c r="C49" i="16"/>
  <c r="R49" i="16"/>
  <c r="N49" i="16"/>
  <c r="J49" i="16"/>
  <c r="F49" i="16"/>
  <c r="B49" i="16"/>
  <c r="P74" i="16"/>
  <c r="L74" i="16"/>
  <c r="H74" i="16"/>
  <c r="D74" i="16"/>
  <c r="O74" i="16"/>
  <c r="K74" i="16"/>
  <c r="G74" i="16"/>
  <c r="C74" i="16"/>
  <c r="R74" i="16"/>
  <c r="N74" i="16"/>
  <c r="J74" i="16"/>
  <c r="F74" i="16"/>
  <c r="B74" i="16"/>
  <c r="Q74" i="16"/>
  <c r="M74" i="16"/>
  <c r="I74" i="16"/>
  <c r="E74" i="16"/>
  <c r="S24" i="16"/>
  <c r="O99" i="16"/>
  <c r="K99" i="16"/>
  <c r="G99" i="16"/>
  <c r="C99" i="16"/>
  <c r="R99" i="16"/>
  <c r="N99" i="16"/>
  <c r="J99" i="16"/>
  <c r="F99" i="16"/>
  <c r="B99" i="16"/>
  <c r="Q99" i="16"/>
  <c r="M99" i="16"/>
  <c r="I99" i="16"/>
  <c r="E99" i="16"/>
  <c r="P99" i="16"/>
  <c r="L99" i="16"/>
  <c r="H99" i="16"/>
  <c r="D99" i="16"/>
  <c r="Q149" i="16"/>
  <c r="M149" i="16"/>
  <c r="I149" i="16"/>
  <c r="E149" i="16"/>
  <c r="P149" i="16"/>
  <c r="L149" i="16"/>
  <c r="H149" i="16"/>
  <c r="D149" i="16"/>
  <c r="O149" i="16"/>
  <c r="K149" i="16"/>
  <c r="G149" i="16"/>
  <c r="C149" i="16"/>
  <c r="R149" i="16"/>
  <c r="N149" i="16"/>
  <c r="J149" i="16"/>
  <c r="F149" i="16"/>
  <c r="B149" i="16"/>
  <c r="S124" i="16"/>
  <c r="O99" i="15"/>
  <c r="K99" i="15"/>
  <c r="G99" i="15"/>
  <c r="C99" i="15"/>
  <c r="R99" i="15"/>
  <c r="N99" i="15"/>
  <c r="J99" i="15"/>
  <c r="F99" i="15"/>
  <c r="B99" i="15"/>
  <c r="Q99" i="15"/>
  <c r="M99" i="15"/>
  <c r="I99" i="15"/>
  <c r="E99" i="15"/>
  <c r="P99" i="15"/>
  <c r="L99" i="15"/>
  <c r="H99" i="15"/>
  <c r="D99" i="15"/>
  <c r="P74" i="15"/>
  <c r="L74" i="15"/>
  <c r="H74" i="15"/>
  <c r="D74" i="15"/>
  <c r="O74" i="15"/>
  <c r="K74" i="15"/>
  <c r="G74" i="15"/>
  <c r="C74" i="15"/>
  <c r="R74" i="15"/>
  <c r="N74" i="15"/>
  <c r="J74" i="15"/>
  <c r="F74" i="15"/>
  <c r="B74" i="15"/>
  <c r="Q74" i="15"/>
  <c r="M74" i="15"/>
  <c r="I74" i="15"/>
  <c r="E74" i="15"/>
  <c r="S24" i="15"/>
  <c r="S149" i="15"/>
  <c r="S49" i="15"/>
  <c r="S124" i="15"/>
  <c r="S146" i="14"/>
  <c r="E21" i="14"/>
  <c r="S12" i="14"/>
  <c r="E18" i="14"/>
  <c r="R20" i="14"/>
  <c r="R21" i="14"/>
  <c r="R17" i="14"/>
  <c r="R23" i="14"/>
  <c r="R25" i="14" s="1"/>
  <c r="S94" i="14"/>
  <c r="S45" i="14"/>
  <c r="S20" i="14"/>
  <c r="E23" i="14"/>
  <c r="E25" i="14" s="1"/>
  <c r="R18" i="14"/>
  <c r="S123" i="14"/>
  <c r="S125" i="14" s="1"/>
  <c r="S117" i="14"/>
  <c r="S42" i="14"/>
  <c r="S49" i="14" s="1"/>
  <c r="S48" i="14"/>
  <c r="S50" i="14" s="1"/>
  <c r="S46" i="14"/>
  <c r="R19" i="14"/>
  <c r="S148" i="14"/>
  <c r="S150" i="14" s="1"/>
  <c r="S142" i="14"/>
  <c r="S121" i="14"/>
  <c r="S67" i="14"/>
  <c r="S74" i="14" s="1"/>
  <c r="S73" i="14"/>
  <c r="S75" i="14" s="1"/>
  <c r="S92" i="14"/>
  <c r="S98" i="14"/>
  <c r="S100" i="14" s="1"/>
  <c r="S118" i="14"/>
  <c r="E19" i="14"/>
  <c r="S93" i="14"/>
  <c r="S70" i="14"/>
  <c r="S43" i="14"/>
  <c r="S145" i="14"/>
  <c r="M23" i="14"/>
  <c r="M25" i="14" s="1"/>
  <c r="S8" i="14"/>
  <c r="M17" i="14"/>
  <c r="M19" i="14"/>
  <c r="E20" i="14"/>
  <c r="M20" i="14"/>
  <c r="S18" i="14"/>
  <c r="S23" i="13"/>
  <c r="S25" i="13" s="1"/>
  <c r="S17" i="13"/>
  <c r="S148" i="13"/>
  <c r="S150" i="13" s="1"/>
  <c r="S142" i="13"/>
  <c r="S149" i="13" s="1"/>
  <c r="S43" i="13"/>
  <c r="S48" i="13"/>
  <c r="S50" i="13" s="1"/>
  <c r="S42" i="13"/>
  <c r="S49" i="13" s="1"/>
  <c r="S118" i="13"/>
  <c r="S143" i="13"/>
  <c r="O99" i="13"/>
  <c r="K99" i="13"/>
  <c r="G99" i="13"/>
  <c r="C99" i="13"/>
  <c r="R99" i="13"/>
  <c r="N99" i="13"/>
  <c r="J99" i="13"/>
  <c r="F99" i="13"/>
  <c r="B99" i="13"/>
  <c r="Q99" i="13"/>
  <c r="I99" i="13"/>
  <c r="P99" i="13"/>
  <c r="H99" i="13"/>
  <c r="M99" i="13"/>
  <c r="E99" i="13"/>
  <c r="L99" i="13"/>
  <c r="D99" i="13"/>
  <c r="S144" i="13"/>
  <c r="S119" i="13"/>
  <c r="P74" i="13"/>
  <c r="L74" i="13"/>
  <c r="H74" i="13"/>
  <c r="D74" i="13"/>
  <c r="O74" i="13"/>
  <c r="K74" i="13"/>
  <c r="G74" i="13"/>
  <c r="C74" i="13"/>
  <c r="N74" i="13"/>
  <c r="F74" i="13"/>
  <c r="M74" i="13"/>
  <c r="E74" i="13"/>
  <c r="R74" i="13"/>
  <c r="J74" i="13"/>
  <c r="B74" i="13"/>
  <c r="Q74" i="13"/>
  <c r="I74" i="13"/>
  <c r="S123" i="13"/>
  <c r="S125" i="13" s="1"/>
  <c r="S117" i="13"/>
  <c r="S19" i="13"/>
  <c r="S18" i="13"/>
  <c r="N42" i="7"/>
  <c r="I42" i="7"/>
  <c r="G42" i="7"/>
  <c r="F42" i="7"/>
  <c r="G40" i="7"/>
  <c r="F40" i="7"/>
  <c r="P37" i="7"/>
  <c r="O37" i="7"/>
  <c r="N37" i="7"/>
  <c r="M37" i="7"/>
  <c r="L37" i="7"/>
  <c r="K37" i="7"/>
  <c r="J37" i="7"/>
  <c r="I37" i="7"/>
  <c r="P36" i="7"/>
  <c r="O36" i="7"/>
  <c r="N36" i="7"/>
  <c r="M36" i="7"/>
  <c r="L36" i="7"/>
  <c r="K36" i="7"/>
  <c r="J36" i="7"/>
  <c r="I36" i="7"/>
  <c r="P35" i="7"/>
  <c r="O35" i="7"/>
  <c r="N35" i="7"/>
  <c r="M35" i="7"/>
  <c r="L35" i="7"/>
  <c r="K35" i="7"/>
  <c r="J35" i="7"/>
  <c r="I35" i="7"/>
  <c r="P34" i="7"/>
  <c r="O34" i="7"/>
  <c r="N34" i="7"/>
  <c r="M34" i="7"/>
  <c r="L34" i="7"/>
  <c r="K34" i="7"/>
  <c r="J34" i="7"/>
  <c r="I34" i="7"/>
  <c r="P33" i="7"/>
  <c r="O33" i="7"/>
  <c r="N33" i="7"/>
  <c r="M33" i="7"/>
  <c r="L33" i="7"/>
  <c r="K33" i="7"/>
  <c r="J33" i="7"/>
  <c r="I33" i="7"/>
  <c r="G25" i="7"/>
  <c r="G41" i="7" s="1"/>
  <c r="F25" i="7"/>
  <c r="F41" i="7" s="1"/>
  <c r="O79" i="7"/>
  <c r="N79" i="7"/>
  <c r="M79" i="7"/>
  <c r="K79" i="7"/>
  <c r="J79" i="7"/>
  <c r="I79" i="7"/>
  <c r="E79" i="7"/>
  <c r="D79" i="7"/>
  <c r="C79" i="7"/>
  <c r="O78" i="7"/>
  <c r="N78" i="7"/>
  <c r="M78" i="7"/>
  <c r="K78" i="7"/>
  <c r="J78" i="7"/>
  <c r="I78" i="7"/>
  <c r="E78" i="7"/>
  <c r="D78" i="7"/>
  <c r="C78" i="7"/>
  <c r="O77" i="7"/>
  <c r="N77" i="7"/>
  <c r="M77" i="7"/>
  <c r="K77" i="7"/>
  <c r="J77" i="7"/>
  <c r="I77" i="7"/>
  <c r="E77" i="7"/>
  <c r="D77" i="7"/>
  <c r="C77" i="7"/>
  <c r="O76" i="7"/>
  <c r="N76" i="7"/>
  <c r="M76" i="7"/>
  <c r="K76" i="7"/>
  <c r="J76" i="7"/>
  <c r="I76" i="7"/>
  <c r="E76" i="7"/>
  <c r="D76" i="7"/>
  <c r="C76" i="7"/>
  <c r="O75" i="7"/>
  <c r="N75" i="7"/>
  <c r="M75" i="7"/>
  <c r="K75" i="7"/>
  <c r="J75" i="7"/>
  <c r="I75" i="7"/>
  <c r="E75" i="7"/>
  <c r="D75" i="7"/>
  <c r="C75" i="7"/>
  <c r="P74" i="7"/>
  <c r="O74" i="7"/>
  <c r="N74" i="7"/>
  <c r="M74" i="7"/>
  <c r="L74" i="7"/>
  <c r="K74" i="7"/>
  <c r="J74" i="7"/>
  <c r="I74" i="7"/>
  <c r="E74" i="7"/>
  <c r="D74" i="7"/>
  <c r="C74" i="7"/>
  <c r="P73" i="7"/>
  <c r="O73" i="7"/>
  <c r="N73" i="7"/>
  <c r="M73" i="7"/>
  <c r="L73" i="7"/>
  <c r="K73" i="7"/>
  <c r="J73" i="7"/>
  <c r="I73" i="7"/>
  <c r="E73" i="7"/>
  <c r="D73" i="7"/>
  <c r="C73" i="7"/>
  <c r="O72" i="7"/>
  <c r="N72" i="7"/>
  <c r="M72" i="7"/>
  <c r="K72" i="7"/>
  <c r="J72" i="7"/>
  <c r="I72" i="7"/>
  <c r="E72" i="7"/>
  <c r="D72" i="7"/>
  <c r="C72" i="7"/>
  <c r="O71" i="7"/>
  <c r="N71" i="7"/>
  <c r="M71" i="7"/>
  <c r="K71" i="7"/>
  <c r="J71" i="7"/>
  <c r="I71" i="7"/>
  <c r="E71" i="7"/>
  <c r="D71" i="7"/>
  <c r="C71" i="7"/>
  <c r="O70" i="7"/>
  <c r="N70" i="7"/>
  <c r="M70" i="7"/>
  <c r="K70" i="7"/>
  <c r="J70" i="7"/>
  <c r="I70" i="7"/>
  <c r="E70" i="7"/>
  <c r="D70" i="7"/>
  <c r="C70" i="7"/>
  <c r="O69" i="7"/>
  <c r="N69" i="7"/>
  <c r="M69" i="7"/>
  <c r="K69" i="7"/>
  <c r="J69" i="7"/>
  <c r="I69" i="7"/>
  <c r="E69" i="7"/>
  <c r="D69" i="7"/>
  <c r="C69" i="7"/>
  <c r="O68" i="7"/>
  <c r="N68" i="7"/>
  <c r="M68" i="7"/>
  <c r="K68" i="7"/>
  <c r="J68" i="7"/>
  <c r="I68" i="7"/>
  <c r="E68" i="7"/>
  <c r="D68" i="7"/>
  <c r="C68" i="7"/>
  <c r="O67" i="7"/>
  <c r="N67" i="7"/>
  <c r="M67" i="7"/>
  <c r="K67" i="7"/>
  <c r="J67" i="7"/>
  <c r="I67" i="7"/>
  <c r="G67" i="7"/>
  <c r="F67" i="7"/>
  <c r="E67" i="7"/>
  <c r="D67" i="7"/>
  <c r="C67" i="7"/>
  <c r="E108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B106" i="7"/>
  <c r="B105" i="7"/>
  <c r="B104" i="7"/>
  <c r="B103" i="7"/>
  <c r="B102" i="7"/>
  <c r="B101" i="7"/>
  <c r="B118" i="7" s="1"/>
  <c r="B100" i="7"/>
  <c r="B99" i="7"/>
  <c r="B98" i="7"/>
  <c r="B97" i="7"/>
  <c r="B114" i="7" s="1"/>
  <c r="B96" i="7"/>
  <c r="B95" i="7"/>
  <c r="B94" i="7"/>
  <c r="B93" i="7"/>
  <c r="B110" i="7" s="1"/>
  <c r="B92" i="7"/>
  <c r="B91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D126" i="5"/>
  <c r="B124" i="5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I8" i="7"/>
  <c r="L8" i="7" s="1"/>
  <c r="L42" i="7" s="1"/>
  <c r="J8" i="7"/>
  <c r="J40" i="7" s="1"/>
  <c r="K8" i="7"/>
  <c r="K42" i="7" s="1"/>
  <c r="M8" i="7"/>
  <c r="P8" i="7" s="1"/>
  <c r="P42" i="7" s="1"/>
  <c r="N8" i="7"/>
  <c r="N40" i="7" s="1"/>
  <c r="O8" i="7"/>
  <c r="O42" i="7" s="1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B8" i="7"/>
  <c r="Q149" i="17" l="1"/>
  <c r="M149" i="17"/>
  <c r="I149" i="17"/>
  <c r="E149" i="17"/>
  <c r="P149" i="17"/>
  <c r="L149" i="17"/>
  <c r="H149" i="17"/>
  <c r="D149" i="17"/>
  <c r="O149" i="17"/>
  <c r="K149" i="17"/>
  <c r="G149" i="17"/>
  <c r="C149" i="17"/>
  <c r="R149" i="17"/>
  <c r="N149" i="17"/>
  <c r="J149" i="17"/>
  <c r="F149" i="17"/>
  <c r="B149" i="17"/>
  <c r="Q24" i="17"/>
  <c r="M24" i="17"/>
  <c r="I24" i="17"/>
  <c r="E24" i="17"/>
  <c r="P24" i="17"/>
  <c r="L24" i="17"/>
  <c r="H24" i="17"/>
  <c r="D24" i="17"/>
  <c r="O24" i="17"/>
  <c r="K24" i="17"/>
  <c r="G24" i="17"/>
  <c r="C24" i="17"/>
  <c r="R24" i="17"/>
  <c r="N24" i="17"/>
  <c r="J24" i="17"/>
  <c r="F24" i="17"/>
  <c r="B24" i="17"/>
  <c r="R124" i="17"/>
  <c r="N124" i="17"/>
  <c r="J124" i="17"/>
  <c r="F124" i="17"/>
  <c r="B124" i="17"/>
  <c r="Q124" i="17"/>
  <c r="M124" i="17"/>
  <c r="I124" i="17"/>
  <c r="E124" i="17"/>
  <c r="P124" i="17"/>
  <c r="L124" i="17"/>
  <c r="H124" i="17"/>
  <c r="D124" i="17"/>
  <c r="O124" i="17"/>
  <c r="K124" i="17"/>
  <c r="G124" i="17"/>
  <c r="C124" i="17"/>
  <c r="Q49" i="17"/>
  <c r="M49" i="17"/>
  <c r="I49" i="17"/>
  <c r="E49" i="17"/>
  <c r="P49" i="17"/>
  <c r="L49" i="17"/>
  <c r="H49" i="17"/>
  <c r="D49" i="17"/>
  <c r="O49" i="17"/>
  <c r="K49" i="17"/>
  <c r="G49" i="17"/>
  <c r="C49" i="17"/>
  <c r="R49" i="17"/>
  <c r="N49" i="17"/>
  <c r="J49" i="17"/>
  <c r="F49" i="17"/>
  <c r="B49" i="17"/>
  <c r="Q24" i="16"/>
  <c r="M24" i="16"/>
  <c r="I24" i="16"/>
  <c r="E24" i="16"/>
  <c r="P24" i="16"/>
  <c r="L24" i="16"/>
  <c r="H24" i="16"/>
  <c r="D24" i="16"/>
  <c r="O24" i="16"/>
  <c r="K24" i="16"/>
  <c r="G24" i="16"/>
  <c r="C24" i="16"/>
  <c r="R24" i="16"/>
  <c r="N24" i="16"/>
  <c r="J24" i="16"/>
  <c r="F24" i="16"/>
  <c r="B24" i="16"/>
  <c r="R124" i="16"/>
  <c r="N124" i="16"/>
  <c r="J124" i="16"/>
  <c r="F124" i="16"/>
  <c r="B124" i="16"/>
  <c r="Q124" i="16"/>
  <c r="M124" i="16"/>
  <c r="I124" i="16"/>
  <c r="E124" i="16"/>
  <c r="P124" i="16"/>
  <c r="L124" i="16"/>
  <c r="H124" i="16"/>
  <c r="D124" i="16"/>
  <c r="O124" i="16"/>
  <c r="K124" i="16"/>
  <c r="G124" i="16"/>
  <c r="C124" i="16"/>
  <c r="Q149" i="15"/>
  <c r="M149" i="15"/>
  <c r="I149" i="15"/>
  <c r="E149" i="15"/>
  <c r="P149" i="15"/>
  <c r="L149" i="15"/>
  <c r="H149" i="15"/>
  <c r="D149" i="15"/>
  <c r="O149" i="15"/>
  <c r="K149" i="15"/>
  <c r="G149" i="15"/>
  <c r="C149" i="15"/>
  <c r="R149" i="15"/>
  <c r="N149" i="15"/>
  <c r="J149" i="15"/>
  <c r="F149" i="15"/>
  <c r="B149" i="15"/>
  <c r="Q24" i="15"/>
  <c r="M24" i="15"/>
  <c r="I24" i="15"/>
  <c r="E24" i="15"/>
  <c r="P24" i="15"/>
  <c r="L24" i="15"/>
  <c r="H24" i="15"/>
  <c r="D24" i="15"/>
  <c r="O24" i="15"/>
  <c r="K24" i="15"/>
  <c r="G24" i="15"/>
  <c r="C24" i="15"/>
  <c r="R24" i="15"/>
  <c r="N24" i="15"/>
  <c r="J24" i="15"/>
  <c r="F24" i="15"/>
  <c r="B24" i="15"/>
  <c r="R124" i="15"/>
  <c r="N124" i="15"/>
  <c r="J124" i="15"/>
  <c r="F124" i="15"/>
  <c r="B124" i="15"/>
  <c r="Q124" i="15"/>
  <c r="M124" i="15"/>
  <c r="I124" i="15"/>
  <c r="E124" i="15"/>
  <c r="P124" i="15"/>
  <c r="L124" i="15"/>
  <c r="H124" i="15"/>
  <c r="D124" i="15"/>
  <c r="O124" i="15"/>
  <c r="K124" i="15"/>
  <c r="G124" i="15"/>
  <c r="C124" i="15"/>
  <c r="Q49" i="15"/>
  <c r="M49" i="15"/>
  <c r="I49" i="15"/>
  <c r="E49" i="15"/>
  <c r="P49" i="15"/>
  <c r="L49" i="15"/>
  <c r="H49" i="15"/>
  <c r="D49" i="15"/>
  <c r="O49" i="15"/>
  <c r="K49" i="15"/>
  <c r="G49" i="15"/>
  <c r="C49" i="15"/>
  <c r="R49" i="15"/>
  <c r="N49" i="15"/>
  <c r="J49" i="15"/>
  <c r="F49" i="15"/>
  <c r="B49" i="15"/>
  <c r="P74" i="14"/>
  <c r="L74" i="14"/>
  <c r="H74" i="14"/>
  <c r="D74" i="14"/>
  <c r="O74" i="14"/>
  <c r="K74" i="14"/>
  <c r="G74" i="14"/>
  <c r="C74" i="14"/>
  <c r="R74" i="14"/>
  <c r="J74" i="14"/>
  <c r="B74" i="14"/>
  <c r="Q74" i="14"/>
  <c r="I74" i="14"/>
  <c r="N74" i="14"/>
  <c r="F74" i="14"/>
  <c r="E74" i="14"/>
  <c r="M74" i="14"/>
  <c r="S124" i="14"/>
  <c r="S21" i="14"/>
  <c r="S19" i="14"/>
  <c r="P49" i="14"/>
  <c r="L49" i="14"/>
  <c r="H49" i="14"/>
  <c r="D49" i="14"/>
  <c r="O49" i="14"/>
  <c r="J49" i="14"/>
  <c r="E49" i="14"/>
  <c r="N49" i="14"/>
  <c r="I49" i="14"/>
  <c r="C49" i="14"/>
  <c r="R49" i="14"/>
  <c r="M49" i="14"/>
  <c r="G49" i="14"/>
  <c r="B49" i="14"/>
  <c r="F49" i="14"/>
  <c r="Q49" i="14"/>
  <c r="K49" i="14"/>
  <c r="S17" i="14"/>
  <c r="S23" i="14"/>
  <c r="S25" i="14" s="1"/>
  <c r="S99" i="14"/>
  <c r="S149" i="14"/>
  <c r="S124" i="13"/>
  <c r="Q49" i="13"/>
  <c r="M49" i="13"/>
  <c r="I49" i="13"/>
  <c r="E49" i="13"/>
  <c r="P49" i="13"/>
  <c r="L49" i="13"/>
  <c r="H49" i="13"/>
  <c r="D49" i="13"/>
  <c r="K49" i="13"/>
  <c r="C49" i="13"/>
  <c r="R49" i="13"/>
  <c r="J49" i="13"/>
  <c r="B49" i="13"/>
  <c r="O49" i="13"/>
  <c r="G49" i="13"/>
  <c r="N49" i="13"/>
  <c r="F49" i="13"/>
  <c r="Q149" i="13"/>
  <c r="M149" i="13"/>
  <c r="I149" i="13"/>
  <c r="E149" i="13"/>
  <c r="P149" i="13"/>
  <c r="L149" i="13"/>
  <c r="H149" i="13"/>
  <c r="D149" i="13"/>
  <c r="O149" i="13"/>
  <c r="K149" i="13"/>
  <c r="G149" i="13"/>
  <c r="C149" i="13"/>
  <c r="R149" i="13"/>
  <c r="B149" i="13"/>
  <c r="N149" i="13"/>
  <c r="J149" i="13"/>
  <c r="F149" i="13"/>
  <c r="S24" i="13"/>
  <c r="B115" i="7"/>
  <c r="B108" i="7"/>
  <c r="B112" i="7"/>
  <c r="B116" i="7"/>
  <c r="B120" i="7"/>
  <c r="I25" i="7"/>
  <c r="I41" i="7" s="1"/>
  <c r="L40" i="7"/>
  <c r="B111" i="7"/>
  <c r="B119" i="7"/>
  <c r="C27" i="7"/>
  <c r="C31" i="7"/>
  <c r="C35" i="7"/>
  <c r="B68" i="7"/>
  <c r="B78" i="7"/>
  <c r="B109" i="7"/>
  <c r="B113" i="7"/>
  <c r="B117" i="7"/>
  <c r="N25" i="7"/>
  <c r="N41" i="7" s="1"/>
  <c r="O40" i="7"/>
  <c r="C32" i="7"/>
  <c r="M25" i="7"/>
  <c r="M41" i="7" s="1"/>
  <c r="M42" i="7"/>
  <c r="J42" i="7"/>
  <c r="C28" i="7"/>
  <c r="C36" i="7"/>
  <c r="D37" i="7"/>
  <c r="K40" i="7"/>
  <c r="J25" i="7"/>
  <c r="J41" i="7" s="1"/>
  <c r="P40" i="7"/>
  <c r="K25" i="7"/>
  <c r="K41" i="7" s="1"/>
  <c r="O25" i="7"/>
  <c r="O41" i="7" s="1"/>
  <c r="I40" i="7"/>
  <c r="M40" i="7"/>
  <c r="L25" i="7"/>
  <c r="L41" i="7" s="1"/>
  <c r="P25" i="7"/>
  <c r="P41" i="7" s="1"/>
  <c r="D33" i="7"/>
  <c r="D36" i="7"/>
  <c r="D35" i="7"/>
  <c r="C40" i="7"/>
  <c r="C29" i="7"/>
  <c r="C33" i="7"/>
  <c r="C37" i="7"/>
  <c r="D42" i="7"/>
  <c r="D40" i="7"/>
  <c r="D28" i="7"/>
  <c r="D27" i="7"/>
  <c r="C26" i="7"/>
  <c r="C30" i="7"/>
  <c r="C34" i="7"/>
  <c r="D26" i="7"/>
  <c r="D30" i="7"/>
  <c r="D34" i="7"/>
  <c r="E28" i="7"/>
  <c r="E32" i="7"/>
  <c r="E36" i="7"/>
  <c r="B71" i="7"/>
  <c r="B75" i="7"/>
  <c r="B79" i="7"/>
  <c r="E42" i="7"/>
  <c r="E25" i="7"/>
  <c r="H8" i="7"/>
  <c r="E40" i="7"/>
  <c r="E29" i="7"/>
  <c r="E33" i="7"/>
  <c r="E37" i="7"/>
  <c r="B72" i="7"/>
  <c r="B70" i="7"/>
  <c r="B76" i="7"/>
  <c r="B74" i="7"/>
  <c r="B67" i="7"/>
  <c r="Q8" i="7"/>
  <c r="D31" i="7"/>
  <c r="D32" i="7"/>
  <c r="D29" i="7"/>
  <c r="E26" i="7"/>
  <c r="E30" i="7"/>
  <c r="E34" i="7"/>
  <c r="B69" i="7"/>
  <c r="B73" i="7"/>
  <c r="B77" i="7"/>
  <c r="C25" i="7"/>
  <c r="E27" i="7"/>
  <c r="E31" i="7"/>
  <c r="E35" i="7"/>
  <c r="C42" i="7"/>
  <c r="D25" i="7"/>
  <c r="D116" i="9"/>
  <c r="E116" i="9"/>
  <c r="B116" i="9"/>
  <c r="C116" i="9"/>
  <c r="O99" i="14" l="1"/>
  <c r="K99" i="14"/>
  <c r="G99" i="14"/>
  <c r="C99" i="14"/>
  <c r="R99" i="14"/>
  <c r="N99" i="14"/>
  <c r="J99" i="14"/>
  <c r="F99" i="14"/>
  <c r="B99" i="14"/>
  <c r="Q99" i="14"/>
  <c r="M99" i="14"/>
  <c r="I99" i="14"/>
  <c r="E99" i="14"/>
  <c r="H99" i="14"/>
  <c r="D99" i="14"/>
  <c r="P99" i="14"/>
  <c r="L99" i="14"/>
  <c r="S24" i="14"/>
  <c r="R124" i="14"/>
  <c r="N124" i="14"/>
  <c r="J124" i="14"/>
  <c r="F124" i="14"/>
  <c r="B124" i="14"/>
  <c r="Q124" i="14"/>
  <c r="M124" i="14"/>
  <c r="I124" i="14"/>
  <c r="E124" i="14"/>
  <c r="P124" i="14"/>
  <c r="L124" i="14"/>
  <c r="H124" i="14"/>
  <c r="D124" i="14"/>
  <c r="C124" i="14"/>
  <c r="O124" i="14"/>
  <c r="K124" i="14"/>
  <c r="G124" i="14"/>
  <c r="Q149" i="14"/>
  <c r="M149" i="14"/>
  <c r="I149" i="14"/>
  <c r="E149" i="14"/>
  <c r="P149" i="14"/>
  <c r="L149" i="14"/>
  <c r="H149" i="14"/>
  <c r="D149" i="14"/>
  <c r="O149" i="14"/>
  <c r="K149" i="14"/>
  <c r="G149" i="14"/>
  <c r="C149" i="14"/>
  <c r="R149" i="14"/>
  <c r="B149" i="14"/>
  <c r="N149" i="14"/>
  <c r="J149" i="14"/>
  <c r="F149" i="14"/>
  <c r="Q24" i="13"/>
  <c r="M24" i="13"/>
  <c r="I24" i="13"/>
  <c r="E24" i="13"/>
  <c r="P24" i="13"/>
  <c r="L24" i="13"/>
  <c r="H24" i="13"/>
  <c r="D24" i="13"/>
  <c r="O24" i="13"/>
  <c r="K24" i="13"/>
  <c r="G24" i="13"/>
  <c r="C24" i="13"/>
  <c r="R24" i="13"/>
  <c r="N24" i="13"/>
  <c r="J24" i="13"/>
  <c r="F24" i="13"/>
  <c r="B24" i="13"/>
  <c r="R124" i="13"/>
  <c r="N124" i="13"/>
  <c r="J124" i="13"/>
  <c r="F124" i="13"/>
  <c r="B124" i="13"/>
  <c r="Q124" i="13"/>
  <c r="M124" i="13"/>
  <c r="I124" i="13"/>
  <c r="E124" i="13"/>
  <c r="P124" i="13"/>
  <c r="L124" i="13"/>
  <c r="H124" i="13"/>
  <c r="D124" i="13"/>
  <c r="C124" i="13"/>
  <c r="O124" i="13"/>
  <c r="K124" i="13"/>
  <c r="G124" i="13"/>
  <c r="D41" i="7"/>
  <c r="C41" i="7"/>
  <c r="E41" i="7"/>
  <c r="E115" i="9"/>
  <c r="D115" i="9"/>
  <c r="C115" i="9"/>
  <c r="B115" i="9"/>
  <c r="E114" i="9"/>
  <c r="D114" i="9"/>
  <c r="C114" i="9"/>
  <c r="B114" i="9"/>
  <c r="E113" i="9"/>
  <c r="D113" i="9"/>
  <c r="C113" i="9"/>
  <c r="B113" i="9"/>
  <c r="E112" i="9"/>
  <c r="D112" i="9"/>
  <c r="C112" i="9"/>
  <c r="B112" i="9"/>
  <c r="E111" i="9"/>
  <c r="D111" i="9"/>
  <c r="C111" i="9"/>
  <c r="B111" i="9"/>
  <c r="E110" i="9"/>
  <c r="D110" i="9"/>
  <c r="C110" i="9"/>
  <c r="B110" i="9"/>
  <c r="E109" i="9"/>
  <c r="D109" i="9"/>
  <c r="C109" i="9"/>
  <c r="B109" i="9"/>
  <c r="E107" i="9"/>
  <c r="D107" i="9"/>
  <c r="C107" i="9"/>
  <c r="B107" i="9"/>
  <c r="E106" i="9"/>
  <c r="D106" i="9"/>
  <c r="C106" i="9"/>
  <c r="B106" i="9"/>
  <c r="E105" i="9"/>
  <c r="D105" i="9"/>
  <c r="C105" i="9"/>
  <c r="B105" i="9"/>
  <c r="E104" i="9"/>
  <c r="D104" i="9"/>
  <c r="C104" i="9"/>
  <c r="B104" i="9"/>
  <c r="E103" i="9"/>
  <c r="D103" i="9"/>
  <c r="C103" i="9"/>
  <c r="B103" i="9"/>
  <c r="E102" i="9"/>
  <c r="D102" i="9"/>
  <c r="C102" i="9"/>
  <c r="B102" i="9"/>
  <c r="E101" i="9"/>
  <c r="D101" i="9"/>
  <c r="C101" i="9"/>
  <c r="B101" i="9"/>
  <c r="E100" i="9"/>
  <c r="D100" i="9"/>
  <c r="C100" i="9"/>
  <c r="B100" i="9"/>
  <c r="E98" i="9"/>
  <c r="D98" i="9"/>
  <c r="C98" i="9"/>
  <c r="B98" i="9"/>
  <c r="E97" i="9"/>
  <c r="D97" i="9"/>
  <c r="C97" i="9"/>
  <c r="B97" i="9"/>
  <c r="E96" i="9"/>
  <c r="D96" i="9"/>
  <c r="C96" i="9"/>
  <c r="B96" i="9"/>
  <c r="E95" i="9"/>
  <c r="D95" i="9"/>
  <c r="C95" i="9"/>
  <c r="B95" i="9"/>
  <c r="E94" i="9"/>
  <c r="D94" i="9"/>
  <c r="C94" i="9"/>
  <c r="B94" i="9"/>
  <c r="E93" i="9"/>
  <c r="D93" i="9"/>
  <c r="C93" i="9"/>
  <c r="B93" i="9"/>
  <c r="E92" i="9"/>
  <c r="D92" i="9"/>
  <c r="C92" i="9"/>
  <c r="B92" i="9"/>
  <c r="E91" i="9"/>
  <c r="D91" i="9"/>
  <c r="C91" i="9"/>
  <c r="B91" i="9"/>
  <c r="O24" i="14" l="1"/>
  <c r="K24" i="14"/>
  <c r="G24" i="14"/>
  <c r="C24" i="14"/>
  <c r="R24" i="14"/>
  <c r="N24" i="14"/>
  <c r="J24" i="14"/>
  <c r="F24" i="14"/>
  <c r="B24" i="14"/>
  <c r="L24" i="14"/>
  <c r="D24" i="14"/>
  <c r="M24" i="14"/>
  <c r="Q24" i="14"/>
  <c r="I24" i="14"/>
  <c r="P24" i="14"/>
  <c r="H24" i="14"/>
  <c r="E24" i="14"/>
  <c r="P109" i="6"/>
  <c r="N109" i="6"/>
  <c r="L109" i="6"/>
  <c r="K109" i="6"/>
  <c r="C109" i="6"/>
  <c r="B109" i="6"/>
  <c r="P67" i="6"/>
  <c r="N67" i="6"/>
  <c r="L67" i="6"/>
  <c r="K67" i="6"/>
  <c r="C67" i="6"/>
  <c r="B67" i="6"/>
  <c r="P109" i="5"/>
  <c r="O109" i="5"/>
  <c r="N109" i="5"/>
  <c r="L109" i="5"/>
  <c r="K109" i="5"/>
  <c r="J109" i="5"/>
  <c r="H109" i="5"/>
  <c r="G109" i="5"/>
  <c r="F109" i="5"/>
  <c r="D109" i="5"/>
  <c r="C109" i="5"/>
  <c r="B109" i="5"/>
  <c r="P67" i="5"/>
  <c r="O67" i="5"/>
  <c r="N67" i="5"/>
  <c r="L67" i="5"/>
  <c r="K67" i="5"/>
  <c r="J67" i="5"/>
  <c r="H67" i="5"/>
  <c r="G67" i="5"/>
  <c r="F67" i="5"/>
  <c r="D67" i="5"/>
  <c r="C67" i="5"/>
  <c r="B67" i="5"/>
  <c r="Q50" i="6" l="1"/>
  <c r="Q51" i="6"/>
  <c r="Q52" i="6"/>
  <c r="Q53" i="6"/>
  <c r="M50" i="6"/>
  <c r="M51" i="6"/>
  <c r="M52" i="6"/>
  <c r="M53" i="6"/>
  <c r="E50" i="6"/>
  <c r="E51" i="6"/>
  <c r="E52" i="6"/>
  <c r="E53" i="6"/>
  <c r="Q92" i="7" l="1"/>
  <c r="Q93" i="7"/>
  <c r="Q94" i="7"/>
  <c r="Q95" i="7"/>
  <c r="Q112" i="7" s="1"/>
  <c r="Q96" i="7"/>
  <c r="Q97" i="7"/>
  <c r="Q98" i="7"/>
  <c r="Q99" i="7"/>
  <c r="Q116" i="7" s="1"/>
  <c r="Q100" i="7"/>
  <c r="Q101" i="7"/>
  <c r="Q102" i="7"/>
  <c r="Q103" i="7"/>
  <c r="Q120" i="7" s="1"/>
  <c r="Q104" i="7"/>
  <c r="Q105" i="7"/>
  <c r="Q106" i="7"/>
  <c r="Q91" i="7"/>
  <c r="Q108" i="7" s="1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50" i="7"/>
  <c r="Q67" i="7" s="1"/>
  <c r="F108" i="7"/>
  <c r="G108" i="7"/>
  <c r="I108" i="7"/>
  <c r="J108" i="7"/>
  <c r="K108" i="7"/>
  <c r="M108" i="7"/>
  <c r="N108" i="7"/>
  <c r="O108" i="7"/>
  <c r="D109" i="6"/>
  <c r="F109" i="6"/>
  <c r="G109" i="6"/>
  <c r="H109" i="6"/>
  <c r="J109" i="6"/>
  <c r="O109" i="6"/>
  <c r="D67" i="6"/>
  <c r="F67" i="6"/>
  <c r="G67" i="6"/>
  <c r="H67" i="6"/>
  <c r="I67" i="6"/>
  <c r="J67" i="6"/>
  <c r="O67" i="6"/>
  <c r="Q78" i="7" l="1"/>
  <c r="Q74" i="7"/>
  <c r="Q68" i="7"/>
  <c r="Q119" i="7"/>
  <c r="Q115" i="7"/>
  <c r="Q111" i="7"/>
  <c r="Q118" i="7"/>
  <c r="Q114" i="7"/>
  <c r="Q110" i="7"/>
  <c r="Q117" i="7"/>
  <c r="Q113" i="7"/>
  <c r="Q109" i="7"/>
  <c r="Q79" i="7"/>
  <c r="Q75" i="7"/>
  <c r="Q71" i="7"/>
  <c r="Q70" i="7"/>
  <c r="Q77" i="7"/>
  <c r="Q73" i="7"/>
  <c r="Q69" i="7"/>
  <c r="Q76" i="7"/>
  <c r="Q72" i="7"/>
  <c r="C29" i="8"/>
  <c r="B29" i="8"/>
  <c r="D29" i="8"/>
  <c r="E92" i="5" l="1"/>
  <c r="I92" i="5"/>
  <c r="M92" i="5"/>
  <c r="Q92" i="5"/>
  <c r="E93" i="5"/>
  <c r="I93" i="5"/>
  <c r="M93" i="5"/>
  <c r="Q93" i="5"/>
  <c r="E94" i="5"/>
  <c r="I94" i="5"/>
  <c r="M94" i="5"/>
  <c r="Q94" i="5"/>
  <c r="E95" i="5"/>
  <c r="I95" i="5"/>
  <c r="M95" i="5"/>
  <c r="Q95" i="5"/>
  <c r="E96" i="5"/>
  <c r="I96" i="5"/>
  <c r="M96" i="5"/>
  <c r="Q96" i="5"/>
  <c r="E97" i="5"/>
  <c r="I97" i="5"/>
  <c r="M97" i="5"/>
  <c r="Q97" i="5"/>
  <c r="E98" i="5"/>
  <c r="I98" i="5"/>
  <c r="M98" i="5"/>
  <c r="Q98" i="5"/>
  <c r="E99" i="5"/>
  <c r="I99" i="5"/>
  <c r="M99" i="5"/>
  <c r="Q99" i="5"/>
  <c r="E100" i="5"/>
  <c r="I100" i="5"/>
  <c r="M100" i="5"/>
  <c r="Q100" i="5"/>
  <c r="E101" i="5"/>
  <c r="I101" i="5"/>
  <c r="M101" i="5"/>
  <c r="Q101" i="5"/>
  <c r="E102" i="5"/>
  <c r="I102" i="5"/>
  <c r="M102" i="5"/>
  <c r="Q102" i="5"/>
  <c r="E103" i="5"/>
  <c r="I103" i="5"/>
  <c r="M103" i="5"/>
  <c r="Q103" i="5"/>
  <c r="E104" i="5"/>
  <c r="I104" i="5"/>
  <c r="M104" i="5"/>
  <c r="Q104" i="5"/>
  <c r="E105" i="5"/>
  <c r="I105" i="5"/>
  <c r="M105" i="5"/>
  <c r="Q105" i="5"/>
  <c r="E106" i="5"/>
  <c r="I106" i="5"/>
  <c r="M106" i="5"/>
  <c r="Q106" i="5"/>
  <c r="E107" i="5"/>
  <c r="I107" i="5"/>
  <c r="M107" i="5"/>
  <c r="Q107" i="5"/>
  <c r="E107" i="6"/>
  <c r="B8" i="5"/>
  <c r="K8" i="5"/>
  <c r="K68" i="5"/>
  <c r="O68" i="5"/>
  <c r="B9" i="7"/>
  <c r="H9" i="7"/>
  <c r="B10" i="7"/>
  <c r="B11" i="7"/>
  <c r="H11" i="7"/>
  <c r="B12" i="7"/>
  <c r="B13" i="7"/>
  <c r="H13" i="7"/>
  <c r="B14" i="7"/>
  <c r="B15" i="7"/>
  <c r="H15" i="7"/>
  <c r="B16" i="7"/>
  <c r="H16" i="7"/>
  <c r="B17" i="7"/>
  <c r="H17" i="7"/>
  <c r="B18" i="7"/>
  <c r="B19" i="7"/>
  <c r="B20" i="7"/>
  <c r="B21" i="7"/>
  <c r="Q21" i="7" s="1"/>
  <c r="H21" i="7"/>
  <c r="B22" i="7"/>
  <c r="Q22" i="7" s="1"/>
  <c r="H22" i="7"/>
  <c r="B23" i="7"/>
  <c r="Q23" i="7" s="1"/>
  <c r="H23" i="7"/>
  <c r="B9" i="6"/>
  <c r="C9" i="6"/>
  <c r="F9" i="6"/>
  <c r="I9" i="6" s="1"/>
  <c r="I26" i="6" s="1"/>
  <c r="G9" i="6"/>
  <c r="H9" i="6"/>
  <c r="H26" i="6" s="1"/>
  <c r="K9" i="6"/>
  <c r="L9" i="6"/>
  <c r="M9" i="6" s="1"/>
  <c r="N9" i="6"/>
  <c r="P9" i="6"/>
  <c r="B10" i="6"/>
  <c r="C10" i="6"/>
  <c r="F10" i="6"/>
  <c r="I10" i="6" s="1"/>
  <c r="I27" i="6" s="1"/>
  <c r="G10" i="6"/>
  <c r="H10" i="6"/>
  <c r="K10" i="6"/>
  <c r="L10" i="6"/>
  <c r="N10" i="6"/>
  <c r="P10" i="6"/>
  <c r="B11" i="6"/>
  <c r="C11" i="6"/>
  <c r="F11" i="6"/>
  <c r="I11" i="6" s="1"/>
  <c r="I28" i="6" s="1"/>
  <c r="G11" i="6"/>
  <c r="H11" i="6"/>
  <c r="K11" i="6"/>
  <c r="L11" i="6"/>
  <c r="N11" i="6"/>
  <c r="P11" i="6"/>
  <c r="B12" i="6"/>
  <c r="C12" i="6"/>
  <c r="F12" i="6"/>
  <c r="G12" i="6"/>
  <c r="H12" i="6"/>
  <c r="K12" i="6"/>
  <c r="L12" i="6"/>
  <c r="N12" i="6"/>
  <c r="P12" i="6"/>
  <c r="B13" i="6"/>
  <c r="C13" i="6"/>
  <c r="F13" i="6"/>
  <c r="I13" i="6" s="1"/>
  <c r="G13" i="6"/>
  <c r="H13" i="6"/>
  <c r="K13" i="6"/>
  <c r="L13" i="6"/>
  <c r="N13" i="6"/>
  <c r="P13" i="6"/>
  <c r="B14" i="6"/>
  <c r="C14" i="6"/>
  <c r="C29" i="6" s="1"/>
  <c r="F14" i="6"/>
  <c r="I14" i="6" s="1"/>
  <c r="G14" i="6"/>
  <c r="H14" i="6"/>
  <c r="K14" i="6"/>
  <c r="L14" i="6"/>
  <c r="N14" i="6"/>
  <c r="P14" i="6"/>
  <c r="Q14" i="6" s="1"/>
  <c r="B15" i="6"/>
  <c r="C15" i="6"/>
  <c r="F15" i="6"/>
  <c r="I15" i="6" s="1"/>
  <c r="G15" i="6"/>
  <c r="H15" i="6"/>
  <c r="K15" i="6"/>
  <c r="L15" i="6"/>
  <c r="N15" i="6"/>
  <c r="P15" i="6"/>
  <c r="B16" i="6"/>
  <c r="C16" i="6"/>
  <c r="F16" i="6"/>
  <c r="I16" i="6" s="1"/>
  <c r="G16" i="6"/>
  <c r="H16" i="6"/>
  <c r="K16" i="6"/>
  <c r="L16" i="6"/>
  <c r="N16" i="6"/>
  <c r="P16" i="6"/>
  <c r="B17" i="6"/>
  <c r="C17" i="6"/>
  <c r="F17" i="6"/>
  <c r="I17" i="6" s="1"/>
  <c r="G17" i="6"/>
  <c r="H17" i="6"/>
  <c r="K17" i="6"/>
  <c r="L17" i="6"/>
  <c r="N17" i="6"/>
  <c r="P17" i="6"/>
  <c r="B18" i="6"/>
  <c r="C18" i="6"/>
  <c r="F18" i="6"/>
  <c r="I18" i="6" s="1"/>
  <c r="G18" i="6"/>
  <c r="H18" i="6"/>
  <c r="K18" i="6"/>
  <c r="L18" i="6"/>
  <c r="N18" i="6"/>
  <c r="P18" i="6"/>
  <c r="B19" i="6"/>
  <c r="C19" i="6"/>
  <c r="F19" i="6"/>
  <c r="I19" i="6" s="1"/>
  <c r="G19" i="6"/>
  <c r="H19" i="6"/>
  <c r="K19" i="6"/>
  <c r="M19" i="6" s="1"/>
  <c r="L19" i="6"/>
  <c r="N19" i="6"/>
  <c r="P19" i="6"/>
  <c r="P34" i="6" s="1"/>
  <c r="B20" i="6"/>
  <c r="E20" i="6" s="1"/>
  <c r="C20" i="6"/>
  <c r="F20" i="6"/>
  <c r="I20" i="6" s="1"/>
  <c r="G20" i="6"/>
  <c r="H20" i="6"/>
  <c r="K20" i="6"/>
  <c r="L20" i="6"/>
  <c r="N20" i="6"/>
  <c r="Q20" i="6" s="1"/>
  <c r="P20" i="6"/>
  <c r="B21" i="6"/>
  <c r="C21" i="6"/>
  <c r="F21" i="6"/>
  <c r="I21" i="6" s="1"/>
  <c r="G21" i="6"/>
  <c r="H21" i="6"/>
  <c r="K21" i="6"/>
  <c r="L21" i="6"/>
  <c r="N21" i="6"/>
  <c r="P21" i="6"/>
  <c r="B22" i="6"/>
  <c r="C22" i="6"/>
  <c r="E22" i="6" s="1"/>
  <c r="F22" i="6"/>
  <c r="I22" i="6" s="1"/>
  <c r="G22" i="6"/>
  <c r="H22" i="6"/>
  <c r="K22" i="6"/>
  <c r="M22" i="6" s="1"/>
  <c r="L22" i="6"/>
  <c r="N22" i="6"/>
  <c r="P22" i="6"/>
  <c r="B23" i="6"/>
  <c r="C23" i="6"/>
  <c r="K23" i="6"/>
  <c r="L23" i="6"/>
  <c r="N23" i="6"/>
  <c r="P23" i="6"/>
  <c r="F23" i="6"/>
  <c r="I23" i="6" s="1"/>
  <c r="G23" i="6"/>
  <c r="H23" i="6"/>
  <c r="C8" i="6"/>
  <c r="I109" i="7"/>
  <c r="J109" i="7"/>
  <c r="K109" i="7"/>
  <c r="M109" i="7"/>
  <c r="N109" i="7"/>
  <c r="O109" i="7"/>
  <c r="I110" i="7"/>
  <c r="J110" i="7"/>
  <c r="K110" i="7"/>
  <c r="M110" i="7"/>
  <c r="N110" i="7"/>
  <c r="O110" i="7"/>
  <c r="I111" i="7"/>
  <c r="J111" i="7"/>
  <c r="K111" i="7"/>
  <c r="M111" i="7"/>
  <c r="N111" i="7"/>
  <c r="O111" i="7"/>
  <c r="I112" i="7"/>
  <c r="J112" i="7"/>
  <c r="K112" i="7"/>
  <c r="M112" i="7"/>
  <c r="N112" i="7"/>
  <c r="O112" i="7"/>
  <c r="I113" i="7"/>
  <c r="J113" i="7"/>
  <c r="K113" i="7"/>
  <c r="M113" i="7"/>
  <c r="N113" i="7"/>
  <c r="O113" i="7"/>
  <c r="I114" i="7"/>
  <c r="J114" i="7"/>
  <c r="K114" i="7"/>
  <c r="L114" i="7"/>
  <c r="M114" i="7"/>
  <c r="N114" i="7"/>
  <c r="O114" i="7"/>
  <c r="P114" i="7"/>
  <c r="I115" i="7"/>
  <c r="J115" i="7"/>
  <c r="K115" i="7"/>
  <c r="L115" i="7"/>
  <c r="M115" i="7"/>
  <c r="N115" i="7"/>
  <c r="O115" i="7"/>
  <c r="P115" i="7"/>
  <c r="I116" i="7"/>
  <c r="J116" i="7"/>
  <c r="K116" i="7"/>
  <c r="M116" i="7"/>
  <c r="N116" i="7"/>
  <c r="O116" i="7"/>
  <c r="I117" i="7"/>
  <c r="J117" i="7"/>
  <c r="K117" i="7"/>
  <c r="M117" i="7"/>
  <c r="N117" i="7"/>
  <c r="O117" i="7"/>
  <c r="I118" i="7"/>
  <c r="J118" i="7"/>
  <c r="K118" i="7"/>
  <c r="M118" i="7"/>
  <c r="N118" i="7"/>
  <c r="O118" i="7"/>
  <c r="I119" i="7"/>
  <c r="J119" i="7"/>
  <c r="K119" i="7"/>
  <c r="M119" i="7"/>
  <c r="N119" i="7"/>
  <c r="O119" i="7"/>
  <c r="I120" i="7"/>
  <c r="J120" i="7"/>
  <c r="K120" i="7"/>
  <c r="L120" i="7"/>
  <c r="M120" i="7"/>
  <c r="N120" i="7"/>
  <c r="O120" i="7"/>
  <c r="P120" i="7"/>
  <c r="B68" i="6"/>
  <c r="C68" i="6"/>
  <c r="F68" i="6"/>
  <c r="G68" i="6"/>
  <c r="H68" i="6"/>
  <c r="K68" i="6"/>
  <c r="L68" i="6"/>
  <c r="N68" i="6"/>
  <c r="P68" i="6"/>
  <c r="B69" i="6"/>
  <c r="C69" i="6"/>
  <c r="F69" i="6"/>
  <c r="G69" i="6"/>
  <c r="H69" i="6"/>
  <c r="K69" i="6"/>
  <c r="L69" i="6"/>
  <c r="N69" i="6"/>
  <c r="P69" i="6"/>
  <c r="B70" i="6"/>
  <c r="C70" i="6"/>
  <c r="F70" i="6"/>
  <c r="G70" i="6"/>
  <c r="H70" i="6"/>
  <c r="K70" i="6"/>
  <c r="L70" i="6"/>
  <c r="N70" i="6"/>
  <c r="P70" i="6"/>
  <c r="B71" i="6"/>
  <c r="C71" i="6"/>
  <c r="F71" i="6"/>
  <c r="G71" i="6"/>
  <c r="H71" i="6"/>
  <c r="K71" i="6"/>
  <c r="L71" i="6"/>
  <c r="N71" i="6"/>
  <c r="P71" i="6"/>
  <c r="B72" i="6"/>
  <c r="C72" i="6"/>
  <c r="F72" i="6"/>
  <c r="G72" i="6"/>
  <c r="H72" i="6"/>
  <c r="K72" i="6"/>
  <c r="L72" i="6"/>
  <c r="N72" i="6"/>
  <c r="P72" i="6"/>
  <c r="B73" i="6"/>
  <c r="C73" i="6"/>
  <c r="F73" i="6"/>
  <c r="G73" i="6"/>
  <c r="H73" i="6"/>
  <c r="K73" i="6"/>
  <c r="L73" i="6"/>
  <c r="N73" i="6"/>
  <c r="P73" i="6"/>
  <c r="B74" i="6"/>
  <c r="C74" i="6"/>
  <c r="F74" i="6"/>
  <c r="G74" i="6"/>
  <c r="H74" i="6"/>
  <c r="K74" i="6"/>
  <c r="L74" i="6"/>
  <c r="N74" i="6"/>
  <c r="P74" i="6"/>
  <c r="B75" i="6"/>
  <c r="C75" i="6"/>
  <c r="F75" i="6"/>
  <c r="G75" i="6"/>
  <c r="H75" i="6"/>
  <c r="I75" i="6"/>
  <c r="K75" i="6"/>
  <c r="L75" i="6"/>
  <c r="N75" i="6"/>
  <c r="P75" i="6"/>
  <c r="B76" i="6"/>
  <c r="C76" i="6"/>
  <c r="F76" i="6"/>
  <c r="G76" i="6"/>
  <c r="H76" i="6"/>
  <c r="I76" i="6"/>
  <c r="K76" i="6"/>
  <c r="L76" i="6"/>
  <c r="N76" i="6"/>
  <c r="P76" i="6"/>
  <c r="B77" i="6"/>
  <c r="C77" i="6"/>
  <c r="F77" i="6"/>
  <c r="G77" i="6"/>
  <c r="H77" i="6"/>
  <c r="I77" i="6"/>
  <c r="K77" i="6"/>
  <c r="L77" i="6"/>
  <c r="N77" i="6"/>
  <c r="P77" i="6"/>
  <c r="B78" i="6"/>
  <c r="C78" i="6"/>
  <c r="F78" i="6"/>
  <c r="G78" i="6"/>
  <c r="H78" i="6"/>
  <c r="I78" i="6"/>
  <c r="K78" i="6"/>
  <c r="L78" i="6"/>
  <c r="N78" i="6"/>
  <c r="P78" i="6"/>
  <c r="B79" i="6"/>
  <c r="C79" i="6"/>
  <c r="F79" i="6"/>
  <c r="G79" i="6"/>
  <c r="H79" i="6"/>
  <c r="I79" i="6"/>
  <c r="K79" i="6"/>
  <c r="L79" i="6"/>
  <c r="N79" i="6"/>
  <c r="P79" i="6"/>
  <c r="N8" i="6"/>
  <c r="P8" i="6"/>
  <c r="K8" i="6"/>
  <c r="L8" i="6"/>
  <c r="B8" i="6"/>
  <c r="E54" i="6"/>
  <c r="M54" i="6"/>
  <c r="Q54" i="6"/>
  <c r="E55" i="6"/>
  <c r="M55" i="6"/>
  <c r="Q55" i="6"/>
  <c r="E56" i="6"/>
  <c r="M56" i="6"/>
  <c r="Q56" i="6"/>
  <c r="E57" i="6"/>
  <c r="M57" i="6"/>
  <c r="Q57" i="6"/>
  <c r="E58" i="6"/>
  <c r="M58" i="6"/>
  <c r="Q58" i="6"/>
  <c r="E59" i="6"/>
  <c r="M59" i="6"/>
  <c r="Q59" i="6"/>
  <c r="E60" i="6"/>
  <c r="M60" i="6"/>
  <c r="Q60" i="6"/>
  <c r="E61" i="6"/>
  <c r="M61" i="6"/>
  <c r="Q61" i="6"/>
  <c r="E62" i="6"/>
  <c r="M62" i="6"/>
  <c r="Q62" i="6"/>
  <c r="E63" i="6"/>
  <c r="M63" i="6"/>
  <c r="Q63" i="6"/>
  <c r="E64" i="6"/>
  <c r="M64" i="6"/>
  <c r="Q64" i="6"/>
  <c r="E65" i="6"/>
  <c r="M65" i="6"/>
  <c r="Q65" i="6"/>
  <c r="E92" i="6"/>
  <c r="M92" i="6"/>
  <c r="Q92" i="6"/>
  <c r="E93" i="6"/>
  <c r="Q93" i="6"/>
  <c r="E94" i="6"/>
  <c r="M94" i="6"/>
  <c r="Q94" i="6"/>
  <c r="E95" i="6"/>
  <c r="M95" i="6"/>
  <c r="Q95" i="6"/>
  <c r="E96" i="6"/>
  <c r="M96" i="6"/>
  <c r="Q96" i="6"/>
  <c r="E97" i="6"/>
  <c r="M97" i="6"/>
  <c r="Q97" i="6"/>
  <c r="E98" i="6"/>
  <c r="M98" i="6"/>
  <c r="Q98" i="6"/>
  <c r="E99" i="6"/>
  <c r="M99" i="6"/>
  <c r="Q99" i="6"/>
  <c r="E100" i="6"/>
  <c r="M100" i="6"/>
  <c r="Q100" i="6"/>
  <c r="E101" i="6"/>
  <c r="E115" i="6" s="1"/>
  <c r="M101" i="6"/>
  <c r="Q101" i="6"/>
  <c r="E102" i="6"/>
  <c r="M102" i="6"/>
  <c r="Q102" i="6"/>
  <c r="E103" i="6"/>
  <c r="M103" i="6"/>
  <c r="Q103" i="6"/>
  <c r="E104" i="6"/>
  <c r="M104" i="6"/>
  <c r="Q104" i="6"/>
  <c r="E105" i="6"/>
  <c r="M105" i="6"/>
  <c r="Q105" i="6"/>
  <c r="E106" i="6"/>
  <c r="M106" i="6"/>
  <c r="Q106" i="6"/>
  <c r="M107" i="6"/>
  <c r="Q107" i="6"/>
  <c r="E50" i="5"/>
  <c r="R50" i="5" s="1"/>
  <c r="I50" i="5"/>
  <c r="M50" i="5"/>
  <c r="Q50" i="5"/>
  <c r="E51" i="5"/>
  <c r="R51" i="5" s="1"/>
  <c r="I51" i="5"/>
  <c r="M51" i="5"/>
  <c r="Q51" i="5"/>
  <c r="E52" i="5"/>
  <c r="I52" i="5"/>
  <c r="Q52" i="5"/>
  <c r="E53" i="5"/>
  <c r="I53" i="5"/>
  <c r="M53" i="5"/>
  <c r="Q53" i="5"/>
  <c r="E54" i="5"/>
  <c r="I54" i="5"/>
  <c r="M54" i="5"/>
  <c r="Q54" i="5"/>
  <c r="E55" i="5"/>
  <c r="I55" i="5"/>
  <c r="M55" i="5"/>
  <c r="Q55" i="5"/>
  <c r="E56" i="5"/>
  <c r="I56" i="5"/>
  <c r="M56" i="5"/>
  <c r="Q56" i="5"/>
  <c r="E57" i="5"/>
  <c r="I57" i="5"/>
  <c r="M57" i="5"/>
  <c r="Q57" i="5"/>
  <c r="E58" i="5"/>
  <c r="I58" i="5"/>
  <c r="M58" i="5"/>
  <c r="Q58" i="5"/>
  <c r="Q59" i="5"/>
  <c r="Q60" i="5"/>
  <c r="Q18" i="5" s="1"/>
  <c r="Q61" i="5"/>
  <c r="E59" i="5"/>
  <c r="I59" i="5"/>
  <c r="M59" i="5"/>
  <c r="M17" i="5" s="1"/>
  <c r="E60" i="5"/>
  <c r="I60" i="5"/>
  <c r="M60" i="5"/>
  <c r="E61" i="5"/>
  <c r="I61" i="5"/>
  <c r="M61" i="5"/>
  <c r="M19" i="5" s="1"/>
  <c r="E62" i="5"/>
  <c r="I62" i="5"/>
  <c r="M62" i="5"/>
  <c r="Q62" i="5"/>
  <c r="E63" i="5"/>
  <c r="I63" i="5"/>
  <c r="M63" i="5"/>
  <c r="Q63" i="5"/>
  <c r="E64" i="5"/>
  <c r="I64" i="5"/>
  <c r="M64" i="5"/>
  <c r="Q64" i="5"/>
  <c r="E65" i="5"/>
  <c r="I65" i="5"/>
  <c r="M65" i="5"/>
  <c r="Q65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L11" i="5"/>
  <c r="L12" i="5"/>
  <c r="L13" i="5"/>
  <c r="L14" i="5"/>
  <c r="L15" i="5"/>
  <c r="L16" i="5"/>
  <c r="L17" i="5"/>
  <c r="L18" i="5"/>
  <c r="L19" i="5"/>
  <c r="L20" i="5"/>
  <c r="L21" i="5"/>
  <c r="L22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D10" i="5"/>
  <c r="D11" i="5"/>
  <c r="D12" i="5"/>
  <c r="D13" i="5"/>
  <c r="D14" i="5"/>
  <c r="D15" i="5"/>
  <c r="D16" i="5"/>
  <c r="D17" i="5"/>
  <c r="D18" i="5"/>
  <c r="D35" i="5" s="1"/>
  <c r="D19" i="5"/>
  <c r="D20" i="5"/>
  <c r="D21" i="5"/>
  <c r="D22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8" i="5"/>
  <c r="C9" i="5"/>
  <c r="D8" i="5"/>
  <c r="D9" i="5"/>
  <c r="F8" i="5"/>
  <c r="F9" i="5"/>
  <c r="G8" i="5"/>
  <c r="G9" i="5"/>
  <c r="H8" i="5"/>
  <c r="H9" i="5"/>
  <c r="J8" i="5"/>
  <c r="J9" i="5"/>
  <c r="K9" i="5"/>
  <c r="L8" i="5"/>
  <c r="L9" i="5"/>
  <c r="N8" i="5"/>
  <c r="N9" i="5"/>
  <c r="O8" i="5"/>
  <c r="O9" i="5"/>
  <c r="P8" i="5"/>
  <c r="P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9" i="5"/>
  <c r="P23" i="5"/>
  <c r="O23" i="5"/>
  <c r="N23" i="5"/>
  <c r="L23" i="5"/>
  <c r="K23" i="5"/>
  <c r="J23" i="5"/>
  <c r="H23" i="5"/>
  <c r="G23" i="5"/>
  <c r="F23" i="5"/>
  <c r="D23" i="5"/>
  <c r="C23" i="5"/>
  <c r="B23" i="5"/>
  <c r="C126" i="6"/>
  <c r="D126" i="6"/>
  <c r="F126" i="6"/>
  <c r="G126" i="6"/>
  <c r="H126" i="6"/>
  <c r="J126" i="6"/>
  <c r="K126" i="6"/>
  <c r="L126" i="6"/>
  <c r="N126" i="6"/>
  <c r="O126" i="6"/>
  <c r="P126" i="6"/>
  <c r="B126" i="6"/>
  <c r="C124" i="6"/>
  <c r="D124" i="6"/>
  <c r="F124" i="6"/>
  <c r="G124" i="6"/>
  <c r="H124" i="6"/>
  <c r="J124" i="6"/>
  <c r="K124" i="6"/>
  <c r="L124" i="6"/>
  <c r="N124" i="6"/>
  <c r="O124" i="6"/>
  <c r="P124" i="6"/>
  <c r="B124" i="6"/>
  <c r="L111" i="6"/>
  <c r="L112" i="6"/>
  <c r="L113" i="6"/>
  <c r="L114" i="6"/>
  <c r="L115" i="6"/>
  <c r="L116" i="6"/>
  <c r="L117" i="6"/>
  <c r="L118" i="6"/>
  <c r="L119" i="6"/>
  <c r="L120" i="6"/>
  <c r="L121" i="6"/>
  <c r="P111" i="6"/>
  <c r="P112" i="6"/>
  <c r="P113" i="6"/>
  <c r="P114" i="6"/>
  <c r="P115" i="6"/>
  <c r="P116" i="6"/>
  <c r="P117" i="6"/>
  <c r="P118" i="6"/>
  <c r="P119" i="6"/>
  <c r="P120" i="6"/>
  <c r="P121" i="6"/>
  <c r="N111" i="6"/>
  <c r="N112" i="6"/>
  <c r="N113" i="6"/>
  <c r="N114" i="6"/>
  <c r="N115" i="6"/>
  <c r="N116" i="6"/>
  <c r="N117" i="6"/>
  <c r="N118" i="6"/>
  <c r="N119" i="6"/>
  <c r="N120" i="6"/>
  <c r="N121" i="6"/>
  <c r="K111" i="6"/>
  <c r="K112" i="6"/>
  <c r="K113" i="6"/>
  <c r="K114" i="6"/>
  <c r="K115" i="6"/>
  <c r="K116" i="6"/>
  <c r="K117" i="6"/>
  <c r="K118" i="6"/>
  <c r="K119" i="6"/>
  <c r="K120" i="6"/>
  <c r="K121" i="6"/>
  <c r="C111" i="6"/>
  <c r="C112" i="6"/>
  <c r="C113" i="6"/>
  <c r="C114" i="6"/>
  <c r="C115" i="6"/>
  <c r="C116" i="6"/>
  <c r="C117" i="6"/>
  <c r="C118" i="6"/>
  <c r="C119" i="6"/>
  <c r="C120" i="6"/>
  <c r="C121" i="6"/>
  <c r="C110" i="6"/>
  <c r="D110" i="6"/>
  <c r="F110" i="6"/>
  <c r="G110" i="6"/>
  <c r="H110" i="6"/>
  <c r="J110" i="6"/>
  <c r="K110" i="6"/>
  <c r="L110" i="6"/>
  <c r="N110" i="6"/>
  <c r="O110" i="6"/>
  <c r="P110" i="6"/>
  <c r="B111" i="6"/>
  <c r="B112" i="6"/>
  <c r="B113" i="6"/>
  <c r="B114" i="6"/>
  <c r="B115" i="6"/>
  <c r="B116" i="6"/>
  <c r="B117" i="6"/>
  <c r="B118" i="6"/>
  <c r="B119" i="6"/>
  <c r="B120" i="6"/>
  <c r="B121" i="6"/>
  <c r="C84" i="6"/>
  <c r="D84" i="6"/>
  <c r="F84" i="6"/>
  <c r="G84" i="6"/>
  <c r="H84" i="6"/>
  <c r="J84" i="6"/>
  <c r="K84" i="6"/>
  <c r="L84" i="6"/>
  <c r="N84" i="6"/>
  <c r="O84" i="6"/>
  <c r="P84" i="6"/>
  <c r="B84" i="6"/>
  <c r="D83" i="6"/>
  <c r="J83" i="6"/>
  <c r="O83" i="6"/>
  <c r="C82" i="6"/>
  <c r="D82" i="6"/>
  <c r="F82" i="6"/>
  <c r="G82" i="6"/>
  <c r="H82" i="6"/>
  <c r="J82" i="6"/>
  <c r="K82" i="6"/>
  <c r="L82" i="6"/>
  <c r="N82" i="6"/>
  <c r="O82" i="6"/>
  <c r="P82" i="6"/>
  <c r="B82" i="6"/>
  <c r="E125" i="7"/>
  <c r="I125" i="7"/>
  <c r="J125" i="7"/>
  <c r="K125" i="7"/>
  <c r="M125" i="7"/>
  <c r="N125" i="7"/>
  <c r="O125" i="7"/>
  <c r="B125" i="7"/>
  <c r="E123" i="7"/>
  <c r="I123" i="7"/>
  <c r="J123" i="7"/>
  <c r="K123" i="7"/>
  <c r="M123" i="7"/>
  <c r="N123" i="7"/>
  <c r="O123" i="7"/>
  <c r="B123" i="7"/>
  <c r="H91" i="7"/>
  <c r="E83" i="7"/>
  <c r="I83" i="7"/>
  <c r="J83" i="7"/>
  <c r="K83" i="7"/>
  <c r="M83" i="7"/>
  <c r="N83" i="7"/>
  <c r="O83" i="7"/>
  <c r="B83" i="7"/>
  <c r="E81" i="7"/>
  <c r="I81" i="7"/>
  <c r="J81" i="7"/>
  <c r="K81" i="7"/>
  <c r="M81" i="7"/>
  <c r="N81" i="7"/>
  <c r="O81" i="7"/>
  <c r="B81" i="7"/>
  <c r="H50" i="7"/>
  <c r="P121" i="5"/>
  <c r="O121" i="5"/>
  <c r="N121" i="5"/>
  <c r="L121" i="5"/>
  <c r="K121" i="5"/>
  <c r="J121" i="5"/>
  <c r="H121" i="5"/>
  <c r="P110" i="5"/>
  <c r="P111" i="5"/>
  <c r="P112" i="5"/>
  <c r="P113" i="5"/>
  <c r="P114" i="5"/>
  <c r="P115" i="5"/>
  <c r="P116" i="5"/>
  <c r="P117" i="5"/>
  <c r="P118" i="5"/>
  <c r="P119" i="5"/>
  <c r="P120" i="5"/>
  <c r="O110" i="5"/>
  <c r="O111" i="5"/>
  <c r="O112" i="5"/>
  <c r="O113" i="5"/>
  <c r="O114" i="5"/>
  <c r="O115" i="5"/>
  <c r="O116" i="5"/>
  <c r="O117" i="5"/>
  <c r="O118" i="5"/>
  <c r="O119" i="5"/>
  <c r="O120" i="5"/>
  <c r="N110" i="5"/>
  <c r="N111" i="5"/>
  <c r="N112" i="5"/>
  <c r="N113" i="5"/>
  <c r="N114" i="5"/>
  <c r="N115" i="5"/>
  <c r="N116" i="5"/>
  <c r="N117" i="5"/>
  <c r="N118" i="5"/>
  <c r="N119" i="5"/>
  <c r="N120" i="5"/>
  <c r="L110" i="5"/>
  <c r="L111" i="5"/>
  <c r="L112" i="5"/>
  <c r="L113" i="5"/>
  <c r="L114" i="5"/>
  <c r="L115" i="5"/>
  <c r="L116" i="5"/>
  <c r="L117" i="5"/>
  <c r="L118" i="5"/>
  <c r="L119" i="5"/>
  <c r="L120" i="5"/>
  <c r="K110" i="5"/>
  <c r="K111" i="5"/>
  <c r="K112" i="5"/>
  <c r="K113" i="5"/>
  <c r="K114" i="5"/>
  <c r="K115" i="5"/>
  <c r="K116" i="5"/>
  <c r="K117" i="5"/>
  <c r="K118" i="5"/>
  <c r="K119" i="5"/>
  <c r="K120" i="5"/>
  <c r="J110" i="5"/>
  <c r="J111" i="5"/>
  <c r="J112" i="5"/>
  <c r="J113" i="5"/>
  <c r="J114" i="5"/>
  <c r="J115" i="5"/>
  <c r="J116" i="5"/>
  <c r="J117" i="5"/>
  <c r="J118" i="5"/>
  <c r="J119" i="5"/>
  <c r="J120" i="5"/>
  <c r="H110" i="5"/>
  <c r="H111" i="5"/>
  <c r="H112" i="5"/>
  <c r="H113" i="5"/>
  <c r="H114" i="5"/>
  <c r="H115" i="5"/>
  <c r="H116" i="5"/>
  <c r="H117" i="5"/>
  <c r="H118" i="5"/>
  <c r="H119" i="5"/>
  <c r="H120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F121" i="5"/>
  <c r="F110" i="5"/>
  <c r="F111" i="5"/>
  <c r="F112" i="5"/>
  <c r="F113" i="5"/>
  <c r="F114" i="5"/>
  <c r="F115" i="5"/>
  <c r="F116" i="5"/>
  <c r="F117" i="5"/>
  <c r="F118" i="5"/>
  <c r="F119" i="5"/>
  <c r="F120" i="5"/>
  <c r="D121" i="5"/>
  <c r="D113" i="5"/>
  <c r="D110" i="5"/>
  <c r="D111" i="5"/>
  <c r="D112" i="5"/>
  <c r="D114" i="5"/>
  <c r="D115" i="5"/>
  <c r="D116" i="5"/>
  <c r="D117" i="5"/>
  <c r="D118" i="5"/>
  <c r="D119" i="5"/>
  <c r="D120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B111" i="5"/>
  <c r="B112" i="5"/>
  <c r="B113" i="5"/>
  <c r="B114" i="5"/>
  <c r="B115" i="5"/>
  <c r="B116" i="5"/>
  <c r="B117" i="5"/>
  <c r="B118" i="5"/>
  <c r="B119" i="5"/>
  <c r="B120" i="5"/>
  <c r="B121" i="5"/>
  <c r="B110" i="5"/>
  <c r="C84" i="5"/>
  <c r="D84" i="5"/>
  <c r="F84" i="5"/>
  <c r="G84" i="5"/>
  <c r="H84" i="5"/>
  <c r="J84" i="5"/>
  <c r="K84" i="5"/>
  <c r="N84" i="5"/>
  <c r="O84" i="5"/>
  <c r="P84" i="5"/>
  <c r="B84" i="5"/>
  <c r="B79" i="5"/>
  <c r="B78" i="5"/>
  <c r="B77" i="5"/>
  <c r="C82" i="5"/>
  <c r="D82" i="5"/>
  <c r="F82" i="5"/>
  <c r="G82" i="5"/>
  <c r="H82" i="5"/>
  <c r="J82" i="5"/>
  <c r="K82" i="5"/>
  <c r="N82" i="5"/>
  <c r="O82" i="5"/>
  <c r="P82" i="5"/>
  <c r="B82" i="5"/>
  <c r="P69" i="5"/>
  <c r="P70" i="5"/>
  <c r="P71" i="5"/>
  <c r="P72" i="5"/>
  <c r="P73" i="5"/>
  <c r="P74" i="5"/>
  <c r="P75" i="5"/>
  <c r="P76" i="5"/>
  <c r="P77" i="5"/>
  <c r="P78" i="5"/>
  <c r="P79" i="5"/>
  <c r="O69" i="5"/>
  <c r="O70" i="5"/>
  <c r="O71" i="5"/>
  <c r="O72" i="5"/>
  <c r="O73" i="5"/>
  <c r="O74" i="5"/>
  <c r="O75" i="5"/>
  <c r="O76" i="5"/>
  <c r="O77" i="5"/>
  <c r="O78" i="5"/>
  <c r="O79" i="5"/>
  <c r="N69" i="5"/>
  <c r="N70" i="5"/>
  <c r="N71" i="5"/>
  <c r="N72" i="5"/>
  <c r="N73" i="5"/>
  <c r="N74" i="5"/>
  <c r="N75" i="5"/>
  <c r="N76" i="5"/>
  <c r="N77" i="5"/>
  <c r="N78" i="5"/>
  <c r="N79" i="5"/>
  <c r="L70" i="5"/>
  <c r="L71" i="5"/>
  <c r="L72" i="5"/>
  <c r="L73" i="5"/>
  <c r="L74" i="5"/>
  <c r="L75" i="5"/>
  <c r="L76" i="5"/>
  <c r="L77" i="5"/>
  <c r="L78" i="5"/>
  <c r="L79" i="5"/>
  <c r="K69" i="5"/>
  <c r="K70" i="5"/>
  <c r="K71" i="5"/>
  <c r="K72" i="5"/>
  <c r="K73" i="5"/>
  <c r="K74" i="5"/>
  <c r="K75" i="5"/>
  <c r="K76" i="5"/>
  <c r="K77" i="5"/>
  <c r="K78" i="5"/>
  <c r="K79" i="5"/>
  <c r="J69" i="5"/>
  <c r="J70" i="5"/>
  <c r="J71" i="5"/>
  <c r="J72" i="5"/>
  <c r="J73" i="5"/>
  <c r="J74" i="5"/>
  <c r="J75" i="5"/>
  <c r="J76" i="5"/>
  <c r="J77" i="5"/>
  <c r="J78" i="5"/>
  <c r="J79" i="5"/>
  <c r="H69" i="5"/>
  <c r="H70" i="5"/>
  <c r="H71" i="5"/>
  <c r="H72" i="5"/>
  <c r="H73" i="5"/>
  <c r="H74" i="5"/>
  <c r="H75" i="5"/>
  <c r="H76" i="5"/>
  <c r="H77" i="5"/>
  <c r="H78" i="5"/>
  <c r="H79" i="5"/>
  <c r="G69" i="5"/>
  <c r="G70" i="5"/>
  <c r="G71" i="5"/>
  <c r="G72" i="5"/>
  <c r="G73" i="5"/>
  <c r="G74" i="5"/>
  <c r="G75" i="5"/>
  <c r="G76" i="5"/>
  <c r="G77" i="5"/>
  <c r="G78" i="5"/>
  <c r="G79" i="5"/>
  <c r="F69" i="5"/>
  <c r="F70" i="5"/>
  <c r="F71" i="5"/>
  <c r="F72" i="5"/>
  <c r="F73" i="5"/>
  <c r="F74" i="5"/>
  <c r="F75" i="5"/>
  <c r="F76" i="5"/>
  <c r="F77" i="5"/>
  <c r="F78" i="5"/>
  <c r="F79" i="5"/>
  <c r="D69" i="5"/>
  <c r="D70" i="5"/>
  <c r="D71" i="5"/>
  <c r="D72" i="5"/>
  <c r="D73" i="5"/>
  <c r="D74" i="5"/>
  <c r="D75" i="5"/>
  <c r="D76" i="5"/>
  <c r="D77" i="5"/>
  <c r="D78" i="5"/>
  <c r="D79" i="5"/>
  <c r="D68" i="5"/>
  <c r="F68" i="5"/>
  <c r="G68" i="5"/>
  <c r="H68" i="5"/>
  <c r="J68" i="5"/>
  <c r="N68" i="5"/>
  <c r="P68" i="5"/>
  <c r="C68" i="5"/>
  <c r="C69" i="5"/>
  <c r="C70" i="5"/>
  <c r="C71" i="5"/>
  <c r="C72" i="5"/>
  <c r="C73" i="5"/>
  <c r="C74" i="5"/>
  <c r="C75" i="5"/>
  <c r="C76" i="5"/>
  <c r="C77" i="5"/>
  <c r="C78" i="5"/>
  <c r="C79" i="5"/>
  <c r="B69" i="5"/>
  <c r="B70" i="5"/>
  <c r="B71" i="5"/>
  <c r="B72" i="5"/>
  <c r="B73" i="5"/>
  <c r="B74" i="5"/>
  <c r="B75" i="5"/>
  <c r="B76" i="5"/>
  <c r="B68" i="5"/>
  <c r="C126" i="5"/>
  <c r="F126" i="5"/>
  <c r="G126" i="5"/>
  <c r="H126" i="5"/>
  <c r="J126" i="5"/>
  <c r="K126" i="5"/>
  <c r="L126" i="5"/>
  <c r="N126" i="5"/>
  <c r="O126" i="5"/>
  <c r="P126" i="5"/>
  <c r="B126" i="5"/>
  <c r="C124" i="5"/>
  <c r="D124" i="5"/>
  <c r="F124" i="5"/>
  <c r="G124" i="5"/>
  <c r="H124" i="5"/>
  <c r="J124" i="5"/>
  <c r="K124" i="5"/>
  <c r="L124" i="5"/>
  <c r="N124" i="5"/>
  <c r="O124" i="5"/>
  <c r="P124" i="5"/>
  <c r="H101" i="7"/>
  <c r="H104" i="7"/>
  <c r="H105" i="7"/>
  <c r="H106" i="7"/>
  <c r="H103" i="7"/>
  <c r="G45" i="7"/>
  <c r="H100" i="7"/>
  <c r="H99" i="7"/>
  <c r="H98" i="7"/>
  <c r="H97" i="7"/>
  <c r="H64" i="7"/>
  <c r="H63" i="7"/>
  <c r="H62" i="7"/>
  <c r="H60" i="7"/>
  <c r="H59" i="7"/>
  <c r="H58" i="7"/>
  <c r="H57" i="7"/>
  <c r="H56" i="7"/>
  <c r="H92" i="7"/>
  <c r="L92" i="7"/>
  <c r="P92" i="7"/>
  <c r="H93" i="7"/>
  <c r="L93" i="7"/>
  <c r="P93" i="7"/>
  <c r="H94" i="7"/>
  <c r="L94" i="7"/>
  <c r="L110" i="7" s="1"/>
  <c r="P94" i="7"/>
  <c r="H95" i="7"/>
  <c r="L95" i="7"/>
  <c r="P95" i="7"/>
  <c r="P109" i="7" s="1"/>
  <c r="H96" i="7"/>
  <c r="L96" i="7"/>
  <c r="L113" i="7" s="1"/>
  <c r="P96" i="7"/>
  <c r="P113" i="7" s="1"/>
  <c r="H102" i="7"/>
  <c r="L102" i="7"/>
  <c r="P102" i="7"/>
  <c r="N88" i="7"/>
  <c r="J88" i="7"/>
  <c r="B47" i="7"/>
  <c r="H51" i="7"/>
  <c r="L51" i="7"/>
  <c r="P51" i="7"/>
  <c r="H52" i="7"/>
  <c r="L52" i="7"/>
  <c r="P52" i="7"/>
  <c r="H53" i="7"/>
  <c r="L53" i="7"/>
  <c r="P53" i="7"/>
  <c r="H54" i="7"/>
  <c r="L54" i="7"/>
  <c r="P54" i="7"/>
  <c r="H55" i="7"/>
  <c r="L55" i="7"/>
  <c r="L72" i="7" s="1"/>
  <c r="P55" i="7"/>
  <c r="P72" i="7" s="1"/>
  <c r="H61" i="7"/>
  <c r="L61" i="7"/>
  <c r="P61" i="7"/>
  <c r="H65" i="7"/>
  <c r="L65" i="7"/>
  <c r="L79" i="7" s="1"/>
  <c r="P65" i="7"/>
  <c r="P79" i="7" s="1"/>
  <c r="H22" i="8"/>
  <c r="G22" i="8"/>
  <c r="G21" i="8"/>
  <c r="H12" i="8"/>
  <c r="G12" i="8"/>
  <c r="G11" i="8"/>
  <c r="K2" i="8"/>
  <c r="H2" i="8"/>
  <c r="G2" i="8"/>
  <c r="G1" i="8"/>
  <c r="M87" i="6"/>
  <c r="M45" i="6"/>
  <c r="O47" i="6"/>
  <c r="O89" i="6" s="1"/>
  <c r="K47" i="6"/>
  <c r="K89" i="6" s="1"/>
  <c r="G47" i="6"/>
  <c r="G89" i="6" s="1"/>
  <c r="C47" i="6"/>
  <c r="C89" i="6" s="1"/>
  <c r="H8" i="6"/>
  <c r="H40" i="6" s="1"/>
  <c r="G8" i="6"/>
  <c r="F8" i="6"/>
  <c r="I92" i="6"/>
  <c r="I93" i="6"/>
  <c r="I94" i="6"/>
  <c r="I95" i="6"/>
  <c r="I96" i="6"/>
  <c r="I97" i="6"/>
  <c r="I98" i="6"/>
  <c r="I99" i="6"/>
  <c r="O111" i="6"/>
  <c r="O112" i="6"/>
  <c r="O125" i="6" s="1"/>
  <c r="O113" i="6"/>
  <c r="J111" i="6"/>
  <c r="J112" i="6"/>
  <c r="J113" i="6"/>
  <c r="H111" i="6"/>
  <c r="H125" i="6" s="1"/>
  <c r="H112" i="6"/>
  <c r="H113" i="6"/>
  <c r="G111" i="6"/>
  <c r="G112" i="6"/>
  <c r="G113" i="6"/>
  <c r="F111" i="6"/>
  <c r="F112" i="6"/>
  <c r="F113" i="6"/>
  <c r="D111" i="6"/>
  <c r="D112" i="6"/>
  <c r="D125" i="6" s="1"/>
  <c r="D113" i="6"/>
  <c r="B110" i="6"/>
  <c r="I54" i="6"/>
  <c r="I55" i="6"/>
  <c r="I70" i="6" s="1"/>
  <c r="I56" i="6"/>
  <c r="I57" i="6"/>
  <c r="I82" i="6" s="1"/>
  <c r="I8" i="6"/>
  <c r="I42" i="6" s="1"/>
  <c r="F25" i="6"/>
  <c r="F41" i="6" s="1"/>
  <c r="F26" i="6"/>
  <c r="F27" i="6"/>
  <c r="F28" i="6"/>
  <c r="G26" i="6"/>
  <c r="G27" i="6"/>
  <c r="G28" i="6"/>
  <c r="G29" i="6"/>
  <c r="H27" i="6"/>
  <c r="H28" i="6"/>
  <c r="H29" i="6"/>
  <c r="G86" i="7"/>
  <c r="O12" i="7"/>
  <c r="O29" i="7" s="1"/>
  <c r="O13" i="7"/>
  <c r="O30" i="7" s="1"/>
  <c r="O14" i="7"/>
  <c r="O31" i="7" s="1"/>
  <c r="O15" i="7"/>
  <c r="O32" i="7" s="1"/>
  <c r="O11" i="7"/>
  <c r="O28" i="7" s="1"/>
  <c r="O10" i="7"/>
  <c r="O27" i="7" s="1"/>
  <c r="O9" i="7"/>
  <c r="O26" i="7" s="1"/>
  <c r="N47" i="7"/>
  <c r="J47" i="7"/>
  <c r="N15" i="7"/>
  <c r="N32" i="7" s="1"/>
  <c r="M15" i="7"/>
  <c r="M32" i="7" s="1"/>
  <c r="N14" i="7"/>
  <c r="N31" i="7" s="1"/>
  <c r="M14" i="7"/>
  <c r="M31" i="7" s="1"/>
  <c r="N13" i="7"/>
  <c r="N30" i="7" s="1"/>
  <c r="M13" i="7"/>
  <c r="M30" i="7" s="1"/>
  <c r="N12" i="7"/>
  <c r="N29" i="7" s="1"/>
  <c r="M12" i="7"/>
  <c r="M29" i="7" s="1"/>
  <c r="N11" i="7"/>
  <c r="N28" i="7" s="1"/>
  <c r="M11" i="7"/>
  <c r="M28" i="7" s="1"/>
  <c r="N10" i="7"/>
  <c r="N27" i="7" s="1"/>
  <c r="M10" i="7"/>
  <c r="M27" i="7" s="1"/>
  <c r="N9" i="7"/>
  <c r="N26" i="7" s="1"/>
  <c r="M9" i="7"/>
  <c r="M26" i="7" s="1"/>
  <c r="K15" i="7"/>
  <c r="K32" i="7" s="1"/>
  <c r="J15" i="7"/>
  <c r="J32" i="7" s="1"/>
  <c r="I15" i="7"/>
  <c r="K14" i="7"/>
  <c r="K31" i="7" s="1"/>
  <c r="J14" i="7"/>
  <c r="J31" i="7" s="1"/>
  <c r="I14" i="7"/>
  <c r="I31" i="7" s="1"/>
  <c r="K13" i="7"/>
  <c r="K30" i="7" s="1"/>
  <c r="J13" i="7"/>
  <c r="J30" i="7" s="1"/>
  <c r="I13" i="7"/>
  <c r="K12" i="7"/>
  <c r="K29" i="7" s="1"/>
  <c r="J12" i="7"/>
  <c r="J29" i="7" s="1"/>
  <c r="I12" i="7"/>
  <c r="I29" i="7" s="1"/>
  <c r="K11" i="7"/>
  <c r="K28" i="7" s="1"/>
  <c r="J11" i="7"/>
  <c r="J28" i="7" s="1"/>
  <c r="I11" i="7"/>
  <c r="I28" i="7" s="1"/>
  <c r="K10" i="7"/>
  <c r="K27" i="7" s="1"/>
  <c r="J10" i="7"/>
  <c r="J27" i="7" s="1"/>
  <c r="I10" i="7"/>
  <c r="I27" i="7" s="1"/>
  <c r="K9" i="7"/>
  <c r="K26" i="7" s="1"/>
  <c r="J9" i="7"/>
  <c r="J26" i="7" s="1"/>
  <c r="I9" i="7"/>
  <c r="I26" i="7" s="1"/>
  <c r="P15" i="7"/>
  <c r="P32" i="7" s="1"/>
  <c r="P14" i="7"/>
  <c r="P31" i="7" s="1"/>
  <c r="P13" i="7"/>
  <c r="P30" i="7" s="1"/>
  <c r="P11" i="7"/>
  <c r="P28" i="7" s="1"/>
  <c r="P10" i="7"/>
  <c r="P27" i="7" s="1"/>
  <c r="P9" i="7"/>
  <c r="P26" i="7" s="1"/>
  <c r="L12" i="7"/>
  <c r="L29" i="7" s="1"/>
  <c r="L10" i="7"/>
  <c r="L27" i="7" s="1"/>
  <c r="H87" i="5"/>
  <c r="H45" i="5"/>
  <c r="O47" i="5"/>
  <c r="O89" i="5" s="1"/>
  <c r="K47" i="5"/>
  <c r="K89" i="5" s="1"/>
  <c r="G47" i="5"/>
  <c r="G89" i="5" s="1"/>
  <c r="C47" i="5"/>
  <c r="C89" i="5" s="1"/>
  <c r="M110" i="6"/>
  <c r="E118" i="6"/>
  <c r="I40" i="6"/>
  <c r="F40" i="6"/>
  <c r="F42" i="6"/>
  <c r="F125" i="6"/>
  <c r="M120" i="6"/>
  <c r="J125" i="6"/>
  <c r="G125" i="6"/>
  <c r="R50" i="6"/>
  <c r="M12" i="6"/>
  <c r="R51" i="6"/>
  <c r="Q21" i="6"/>
  <c r="Q17" i="6"/>
  <c r="Q13" i="6"/>
  <c r="Q9" i="6"/>
  <c r="I68" i="6"/>
  <c r="L116" i="7"/>
  <c r="L117" i="7"/>
  <c r="L118" i="7"/>
  <c r="L119" i="7"/>
  <c r="L112" i="7"/>
  <c r="L111" i="7"/>
  <c r="P123" i="7"/>
  <c r="I71" i="6"/>
  <c r="P116" i="7"/>
  <c r="P117" i="7"/>
  <c r="P118" i="7"/>
  <c r="P119" i="7"/>
  <c r="P111" i="7"/>
  <c r="P110" i="7"/>
  <c r="L125" i="7"/>
  <c r="F25" i="5"/>
  <c r="E70" i="6"/>
  <c r="E68" i="6"/>
  <c r="H19" i="7"/>
  <c r="M8" i="5"/>
  <c r="M23" i="5"/>
  <c r="L34" i="6"/>
  <c r="H42" i="6" l="1"/>
  <c r="P12" i="7"/>
  <c r="P29" i="7" s="1"/>
  <c r="H71" i="7"/>
  <c r="P69" i="7"/>
  <c r="H74" i="7"/>
  <c r="H79" i="7"/>
  <c r="P83" i="5"/>
  <c r="E18" i="6"/>
  <c r="L32" i="6"/>
  <c r="N30" i="6"/>
  <c r="Q12" i="6"/>
  <c r="L123" i="7"/>
  <c r="P112" i="7"/>
  <c r="L109" i="7"/>
  <c r="L14" i="7"/>
  <c r="L31" i="7" s="1"/>
  <c r="H25" i="6"/>
  <c r="H41" i="6" s="1"/>
  <c r="I69" i="6"/>
  <c r="Q23" i="5"/>
  <c r="Q20" i="5"/>
  <c r="R59" i="5"/>
  <c r="Q16" i="5"/>
  <c r="Q15" i="5"/>
  <c r="Q10" i="5"/>
  <c r="E76" i="6"/>
  <c r="E74" i="6"/>
  <c r="R107" i="5"/>
  <c r="R106" i="5"/>
  <c r="R105" i="5"/>
  <c r="R104" i="5"/>
  <c r="E121" i="5"/>
  <c r="R103" i="5"/>
  <c r="E120" i="5"/>
  <c r="R120" i="5" s="1"/>
  <c r="R102" i="5"/>
  <c r="E119" i="5"/>
  <c r="R101" i="5"/>
  <c r="E118" i="5"/>
  <c r="R100" i="5"/>
  <c r="E117" i="5"/>
  <c r="R99" i="5"/>
  <c r="E116" i="5"/>
  <c r="R116" i="5" s="1"/>
  <c r="R98" i="5"/>
  <c r="E115" i="5"/>
  <c r="R97" i="5"/>
  <c r="E114" i="5"/>
  <c r="R96" i="5"/>
  <c r="E113" i="5"/>
  <c r="R95" i="5"/>
  <c r="E112" i="5"/>
  <c r="R94" i="5"/>
  <c r="E111" i="5"/>
  <c r="R93" i="5"/>
  <c r="E110" i="5"/>
  <c r="R92" i="5"/>
  <c r="E109" i="5"/>
  <c r="L77" i="7"/>
  <c r="L75" i="7"/>
  <c r="L76" i="7"/>
  <c r="L78" i="7"/>
  <c r="H72" i="7"/>
  <c r="P70" i="7"/>
  <c r="L69" i="7"/>
  <c r="H68" i="7"/>
  <c r="H75" i="7"/>
  <c r="H67" i="7"/>
  <c r="B37" i="7"/>
  <c r="Q20" i="7"/>
  <c r="Q37" i="7" s="1"/>
  <c r="Q17" i="7"/>
  <c r="B34" i="7"/>
  <c r="B32" i="7"/>
  <c r="Q15" i="7"/>
  <c r="B29" i="7"/>
  <c r="Q12" i="7"/>
  <c r="Q13" i="7"/>
  <c r="B30" i="7"/>
  <c r="L15" i="7"/>
  <c r="L32" i="7" s="1"/>
  <c r="I32" i="7"/>
  <c r="H78" i="7"/>
  <c r="P71" i="7"/>
  <c r="L70" i="7"/>
  <c r="H69" i="7"/>
  <c r="H76" i="7"/>
  <c r="B36" i="7"/>
  <c r="Q19" i="7"/>
  <c r="Q36" i="7" s="1"/>
  <c r="B31" i="7"/>
  <c r="Q14" i="7"/>
  <c r="Q9" i="7"/>
  <c r="B26" i="7"/>
  <c r="B25" i="7"/>
  <c r="L13" i="7"/>
  <c r="L30" i="7" s="1"/>
  <c r="I30" i="7"/>
  <c r="P78" i="7"/>
  <c r="P77" i="7"/>
  <c r="P75" i="7"/>
  <c r="P76" i="7"/>
  <c r="L67" i="7"/>
  <c r="L68" i="7"/>
  <c r="L82" i="7" s="1"/>
  <c r="B27" i="7"/>
  <c r="Q10" i="7"/>
  <c r="L71" i="7"/>
  <c r="H70" i="7"/>
  <c r="P67" i="7"/>
  <c r="P68" i="7"/>
  <c r="H73" i="7"/>
  <c r="H77" i="7"/>
  <c r="B35" i="7"/>
  <c r="Q18" i="7"/>
  <c r="B33" i="7"/>
  <c r="Q16" i="7"/>
  <c r="B28" i="7"/>
  <c r="Q11" i="7"/>
  <c r="E23" i="5"/>
  <c r="R65" i="5"/>
  <c r="R64" i="5"/>
  <c r="R63" i="5"/>
  <c r="R62" i="5"/>
  <c r="R58" i="5"/>
  <c r="R57" i="5"/>
  <c r="R56" i="5"/>
  <c r="R55" i="5"/>
  <c r="R54" i="5"/>
  <c r="R53" i="5"/>
  <c r="R60" i="5"/>
  <c r="R61" i="5"/>
  <c r="H110" i="7"/>
  <c r="H116" i="7"/>
  <c r="M121" i="6"/>
  <c r="M117" i="6"/>
  <c r="E113" i="6"/>
  <c r="P27" i="6"/>
  <c r="B28" i="6"/>
  <c r="K26" i="6"/>
  <c r="C26" i="6"/>
  <c r="I19" i="5"/>
  <c r="I16" i="5"/>
  <c r="I14" i="5"/>
  <c r="L108" i="7"/>
  <c r="L124" i="7" s="1"/>
  <c r="K25" i="5"/>
  <c r="M76" i="5"/>
  <c r="I76" i="5"/>
  <c r="R61" i="6"/>
  <c r="Q76" i="6"/>
  <c r="M75" i="6"/>
  <c r="E73" i="6"/>
  <c r="M71" i="6"/>
  <c r="Q22" i="6"/>
  <c r="Q19" i="6"/>
  <c r="H115" i="7"/>
  <c r="H112" i="7"/>
  <c r="H111" i="7"/>
  <c r="B82" i="7"/>
  <c r="E82" i="7"/>
  <c r="Q121" i="6"/>
  <c r="R107" i="6"/>
  <c r="Q120" i="6"/>
  <c r="E120" i="6"/>
  <c r="C34" i="6"/>
  <c r="B32" i="6"/>
  <c r="Q116" i="6"/>
  <c r="R99" i="6"/>
  <c r="M114" i="6"/>
  <c r="K125" i="6"/>
  <c r="M115" i="6"/>
  <c r="L125" i="6"/>
  <c r="E114" i="6"/>
  <c r="R96" i="6"/>
  <c r="Q112" i="6"/>
  <c r="Q111" i="6"/>
  <c r="P125" i="6"/>
  <c r="M124" i="6"/>
  <c r="K25" i="6"/>
  <c r="M10" i="6"/>
  <c r="E126" i="6"/>
  <c r="L26" i="6"/>
  <c r="E9" i="6"/>
  <c r="Q23" i="6"/>
  <c r="Q37" i="6" s="1"/>
  <c r="R65" i="6"/>
  <c r="M79" i="6"/>
  <c r="K37" i="6"/>
  <c r="M21" i="6"/>
  <c r="C36" i="6"/>
  <c r="N35" i="6"/>
  <c r="M76" i="6"/>
  <c r="B36" i="6"/>
  <c r="K34" i="6"/>
  <c r="K35" i="6"/>
  <c r="E19" i="6"/>
  <c r="R19" i="6" s="1"/>
  <c r="N83" i="6"/>
  <c r="N33" i="6"/>
  <c r="N34" i="6"/>
  <c r="B35" i="6"/>
  <c r="Q84" i="6"/>
  <c r="R59" i="6"/>
  <c r="M73" i="6"/>
  <c r="K33" i="6"/>
  <c r="Q16" i="6"/>
  <c r="L31" i="6"/>
  <c r="R58" i="6"/>
  <c r="K30" i="6"/>
  <c r="E75" i="6"/>
  <c r="Q15" i="6"/>
  <c r="Q30" i="6" s="1"/>
  <c r="E72" i="6"/>
  <c r="B30" i="6"/>
  <c r="L28" i="6"/>
  <c r="K29" i="6"/>
  <c r="M72" i="6"/>
  <c r="K28" i="6"/>
  <c r="C30" i="6"/>
  <c r="P29" i="6"/>
  <c r="N42" i="6"/>
  <c r="N29" i="6"/>
  <c r="L27" i="6"/>
  <c r="E69" i="6"/>
  <c r="P28" i="6"/>
  <c r="P40" i="6"/>
  <c r="N27" i="6"/>
  <c r="C28" i="6"/>
  <c r="B42" i="6"/>
  <c r="E11" i="6"/>
  <c r="L83" i="6"/>
  <c r="E10" i="6"/>
  <c r="B25" i="6"/>
  <c r="B27" i="6"/>
  <c r="Q8" i="6"/>
  <c r="K40" i="6"/>
  <c r="K37" i="5"/>
  <c r="I22" i="5"/>
  <c r="P37" i="5"/>
  <c r="J36" i="5"/>
  <c r="O36" i="5"/>
  <c r="C36" i="5"/>
  <c r="L34" i="5"/>
  <c r="N35" i="5"/>
  <c r="L36" i="5"/>
  <c r="D36" i="5"/>
  <c r="E19" i="5"/>
  <c r="F34" i="5"/>
  <c r="I18" i="5"/>
  <c r="B34" i="5"/>
  <c r="P33" i="5"/>
  <c r="J33" i="5"/>
  <c r="D32" i="5"/>
  <c r="H31" i="5"/>
  <c r="I116" i="5"/>
  <c r="C32" i="5"/>
  <c r="N31" i="5"/>
  <c r="L30" i="5"/>
  <c r="I15" i="5"/>
  <c r="F125" i="5"/>
  <c r="F30" i="5"/>
  <c r="P30" i="5"/>
  <c r="P29" i="5"/>
  <c r="L125" i="5"/>
  <c r="K29" i="5"/>
  <c r="K125" i="5"/>
  <c r="H125" i="5"/>
  <c r="G30" i="5"/>
  <c r="J28" i="5"/>
  <c r="D28" i="5"/>
  <c r="O28" i="5"/>
  <c r="H27" i="5"/>
  <c r="C28" i="5"/>
  <c r="N27" i="5"/>
  <c r="G125" i="5"/>
  <c r="G27" i="5"/>
  <c r="I111" i="5"/>
  <c r="P125" i="5"/>
  <c r="E10" i="5"/>
  <c r="N37" i="5"/>
  <c r="C37" i="5"/>
  <c r="O37" i="5"/>
  <c r="G36" i="5"/>
  <c r="F37" i="5"/>
  <c r="B37" i="5"/>
  <c r="K35" i="5"/>
  <c r="J37" i="5"/>
  <c r="J34" i="5"/>
  <c r="H37" i="5"/>
  <c r="G37" i="5"/>
  <c r="G34" i="5"/>
  <c r="F35" i="5"/>
  <c r="E76" i="5"/>
  <c r="O34" i="5"/>
  <c r="H35" i="5"/>
  <c r="P35" i="5"/>
  <c r="O35" i="5"/>
  <c r="L32" i="5"/>
  <c r="L35" i="5"/>
  <c r="N34" i="5"/>
  <c r="H34" i="5"/>
  <c r="G32" i="5"/>
  <c r="N33" i="5"/>
  <c r="N32" i="5"/>
  <c r="K32" i="5"/>
  <c r="F33" i="5"/>
  <c r="I75" i="5"/>
  <c r="B42" i="5"/>
  <c r="B33" i="5"/>
  <c r="P32" i="5"/>
  <c r="K31" i="5"/>
  <c r="K33" i="5"/>
  <c r="J30" i="5"/>
  <c r="H33" i="5"/>
  <c r="D31" i="5"/>
  <c r="C33" i="5"/>
  <c r="P31" i="5"/>
  <c r="O30" i="5"/>
  <c r="O32" i="5"/>
  <c r="Q73" i="5"/>
  <c r="Q74" i="5"/>
  <c r="I73" i="5"/>
  <c r="Q71" i="5"/>
  <c r="Q72" i="5"/>
  <c r="N29" i="5"/>
  <c r="L28" i="5"/>
  <c r="H29" i="5"/>
  <c r="G28" i="5"/>
  <c r="G31" i="5"/>
  <c r="F31" i="5"/>
  <c r="I72" i="5"/>
  <c r="C29" i="5"/>
  <c r="O29" i="5"/>
  <c r="N42" i="5"/>
  <c r="I71" i="5"/>
  <c r="F29" i="5"/>
  <c r="B29" i="5"/>
  <c r="B30" i="5"/>
  <c r="P27" i="5"/>
  <c r="Q70" i="5"/>
  <c r="K28" i="5"/>
  <c r="J29" i="5"/>
  <c r="F27" i="5"/>
  <c r="I70" i="5"/>
  <c r="O27" i="5"/>
  <c r="O83" i="5"/>
  <c r="H42" i="5"/>
  <c r="G42" i="5"/>
  <c r="D27" i="5"/>
  <c r="C26" i="5"/>
  <c r="C25" i="5"/>
  <c r="N25" i="5"/>
  <c r="Q69" i="5"/>
  <c r="H83" i="5"/>
  <c r="D42" i="5"/>
  <c r="O40" i="5"/>
  <c r="J40" i="5"/>
  <c r="H25" i="5"/>
  <c r="H26" i="5"/>
  <c r="H40" i="5"/>
  <c r="F40" i="5"/>
  <c r="C42" i="5"/>
  <c r="B25" i="5"/>
  <c r="B26" i="5"/>
  <c r="G40" i="5"/>
  <c r="J82" i="7"/>
  <c r="H109" i="7"/>
  <c r="H114" i="7"/>
  <c r="H123" i="7"/>
  <c r="N82" i="7"/>
  <c r="O82" i="7"/>
  <c r="P108" i="7"/>
  <c r="P124" i="7" s="1"/>
  <c r="I25" i="6"/>
  <c r="I41" i="6" s="1"/>
  <c r="F83" i="5"/>
  <c r="E17" i="5"/>
  <c r="G26" i="5"/>
  <c r="P28" i="5"/>
  <c r="P36" i="5"/>
  <c r="O33" i="5"/>
  <c r="N30" i="5"/>
  <c r="L31" i="5"/>
  <c r="K36" i="5"/>
  <c r="H30" i="5"/>
  <c r="G35" i="5"/>
  <c r="O25" i="5"/>
  <c r="E77" i="5"/>
  <c r="I74" i="5"/>
  <c r="N40" i="5"/>
  <c r="D37" i="5"/>
  <c r="O42" i="5"/>
  <c r="K27" i="5"/>
  <c r="J32" i="5"/>
  <c r="O26" i="5"/>
  <c r="D40" i="5"/>
  <c r="L37" i="5"/>
  <c r="M11" i="5"/>
  <c r="M9" i="5"/>
  <c r="E17" i="6"/>
  <c r="E71" i="6"/>
  <c r="M8" i="6"/>
  <c r="Q18" i="6"/>
  <c r="Q34" i="6" s="1"/>
  <c r="E78" i="6"/>
  <c r="R54" i="6"/>
  <c r="N31" i="6"/>
  <c r="B34" i="6"/>
  <c r="Q110" i="6"/>
  <c r="N125" i="6"/>
  <c r="P30" i="6"/>
  <c r="M17" i="6"/>
  <c r="Q79" i="6"/>
  <c r="E16" i="6"/>
  <c r="Q10" i="6"/>
  <c r="B31" i="6"/>
  <c r="Q117" i="6"/>
  <c r="P25" i="6"/>
  <c r="M15" i="6"/>
  <c r="B42" i="7"/>
  <c r="H113" i="7"/>
  <c r="B125" i="6"/>
  <c r="C125" i="6"/>
  <c r="B33" i="6"/>
  <c r="E15" i="6"/>
  <c r="E14" i="6"/>
  <c r="R94" i="6"/>
  <c r="P42" i="6"/>
  <c r="M11" i="6"/>
  <c r="R9" i="6"/>
  <c r="Q77" i="5"/>
  <c r="E18" i="5"/>
  <c r="M75" i="5"/>
  <c r="E75" i="5"/>
  <c r="Q14" i="5"/>
  <c r="G25" i="5"/>
  <c r="C40" i="5"/>
  <c r="C125" i="5"/>
  <c r="D125" i="5"/>
  <c r="J125" i="5"/>
  <c r="O125" i="5"/>
  <c r="B36" i="5"/>
  <c r="B35" i="5"/>
  <c r="B32" i="5"/>
  <c r="B31" i="5"/>
  <c r="B28" i="5"/>
  <c r="B27" i="5"/>
  <c r="P42" i="5"/>
  <c r="I20" i="5"/>
  <c r="I78" i="5"/>
  <c r="I77" i="5"/>
  <c r="Q124" i="5"/>
  <c r="D83" i="5"/>
  <c r="G83" i="5"/>
  <c r="B125" i="5"/>
  <c r="J26" i="5"/>
  <c r="J42" i="5"/>
  <c r="J25" i="5"/>
  <c r="F26" i="5"/>
  <c r="F42" i="5"/>
  <c r="D26" i="5"/>
  <c r="D25" i="5"/>
  <c r="C34" i="5"/>
  <c r="C35" i="5"/>
  <c r="C30" i="5"/>
  <c r="C31" i="5"/>
  <c r="C27" i="5"/>
  <c r="D33" i="5"/>
  <c r="D34" i="5"/>
  <c r="D29" i="5"/>
  <c r="D30" i="5"/>
  <c r="F36" i="5"/>
  <c r="F32" i="5"/>
  <c r="F28" i="5"/>
  <c r="G33" i="5"/>
  <c r="G29" i="5"/>
  <c r="H36" i="5"/>
  <c r="H32" i="5"/>
  <c r="H28" i="5"/>
  <c r="J35" i="5"/>
  <c r="J31" i="5"/>
  <c r="J27" i="5"/>
  <c r="K34" i="5"/>
  <c r="K30" i="5"/>
  <c r="L33" i="5"/>
  <c r="L29" i="5"/>
  <c r="N36" i="5"/>
  <c r="N28" i="5"/>
  <c r="O31" i="5"/>
  <c r="P34" i="5"/>
  <c r="E21" i="5"/>
  <c r="Q75" i="5"/>
  <c r="Q76" i="5"/>
  <c r="M15" i="5"/>
  <c r="M74" i="5"/>
  <c r="M13" i="5"/>
  <c r="M72" i="5"/>
  <c r="E11" i="5"/>
  <c r="K83" i="5"/>
  <c r="M121" i="5"/>
  <c r="I115" i="5"/>
  <c r="R115" i="5" s="1"/>
  <c r="B83" i="5"/>
  <c r="J83" i="5"/>
  <c r="M18" i="5"/>
  <c r="Q12" i="5"/>
  <c r="I12" i="5"/>
  <c r="Q11" i="5"/>
  <c r="I11" i="5"/>
  <c r="I9" i="5"/>
  <c r="H108" i="7"/>
  <c r="R93" i="6"/>
  <c r="I109" i="6"/>
  <c r="R105" i="6"/>
  <c r="M109" i="6"/>
  <c r="E13" i="6"/>
  <c r="I113" i="6"/>
  <c r="Q109" i="6"/>
  <c r="E109" i="6"/>
  <c r="N32" i="6"/>
  <c r="K27" i="6"/>
  <c r="R64" i="6"/>
  <c r="R56" i="6"/>
  <c r="P26" i="6"/>
  <c r="P33" i="6"/>
  <c r="Q36" i="6"/>
  <c r="Q67" i="6"/>
  <c r="M20" i="6"/>
  <c r="M67" i="6"/>
  <c r="E67" i="6"/>
  <c r="E23" i="6"/>
  <c r="C35" i="6"/>
  <c r="C27" i="6"/>
  <c r="E8" i="6"/>
  <c r="Q109" i="5"/>
  <c r="M109" i="5"/>
  <c r="I109" i="5"/>
  <c r="R109" i="5"/>
  <c r="Q67" i="5"/>
  <c r="Q19" i="5"/>
  <c r="N26" i="5"/>
  <c r="Q8" i="5"/>
  <c r="M22" i="5"/>
  <c r="I8" i="5"/>
  <c r="I67" i="5"/>
  <c r="B40" i="5"/>
  <c r="E67" i="5"/>
  <c r="M82" i="7"/>
  <c r="L83" i="7"/>
  <c r="P125" i="7"/>
  <c r="I82" i="7"/>
  <c r="I112" i="6"/>
  <c r="I111" i="6"/>
  <c r="I110" i="6"/>
  <c r="I125" i="6" s="1"/>
  <c r="I124" i="6"/>
  <c r="I126" i="6"/>
  <c r="G25" i="6"/>
  <c r="G41" i="6" s="1"/>
  <c r="G40" i="6"/>
  <c r="G42" i="6"/>
  <c r="P81" i="7"/>
  <c r="H83" i="7"/>
  <c r="H118" i="7"/>
  <c r="H120" i="7"/>
  <c r="H119" i="7"/>
  <c r="H125" i="7"/>
  <c r="I23" i="5"/>
  <c r="R23" i="5" s="1"/>
  <c r="I79" i="5"/>
  <c r="Q22" i="5"/>
  <c r="Q78" i="5"/>
  <c r="E79" i="5"/>
  <c r="E22" i="5"/>
  <c r="E78" i="5"/>
  <c r="M79" i="5"/>
  <c r="M78" i="5"/>
  <c r="M21" i="5"/>
  <c r="M77" i="5"/>
  <c r="E15" i="5"/>
  <c r="E74" i="5"/>
  <c r="R74" i="5" s="1"/>
  <c r="M14" i="5"/>
  <c r="M73" i="5"/>
  <c r="E14" i="5"/>
  <c r="E73" i="5"/>
  <c r="R73" i="5" s="1"/>
  <c r="E13" i="5"/>
  <c r="E72" i="5"/>
  <c r="E71" i="5"/>
  <c r="E70" i="5"/>
  <c r="E69" i="5"/>
  <c r="M12" i="5"/>
  <c r="M71" i="5"/>
  <c r="I10" i="5"/>
  <c r="I69" i="5"/>
  <c r="I68" i="5"/>
  <c r="I82" i="5"/>
  <c r="I84" i="5"/>
  <c r="Q9" i="5"/>
  <c r="Q84" i="5"/>
  <c r="Q68" i="5"/>
  <c r="Q82" i="5"/>
  <c r="E9" i="5"/>
  <c r="E68" i="5"/>
  <c r="E8" i="5"/>
  <c r="E82" i="5"/>
  <c r="E84" i="5"/>
  <c r="H18" i="7"/>
  <c r="H14" i="7"/>
  <c r="H31" i="7" s="1"/>
  <c r="B40" i="7"/>
  <c r="H10" i="7"/>
  <c r="Q21" i="5"/>
  <c r="Q120" i="5"/>
  <c r="Q121" i="5"/>
  <c r="I120" i="5"/>
  <c r="I121" i="5"/>
  <c r="I119" i="5"/>
  <c r="M20" i="5"/>
  <c r="M120" i="5"/>
  <c r="M119" i="5"/>
  <c r="R121" i="5"/>
  <c r="E20" i="5"/>
  <c r="Q17" i="5"/>
  <c r="Q115" i="5"/>
  <c r="Q117" i="5"/>
  <c r="Q116" i="5"/>
  <c r="Q118" i="5"/>
  <c r="I117" i="5"/>
  <c r="I118" i="5"/>
  <c r="I17" i="5"/>
  <c r="M16" i="5"/>
  <c r="M116" i="5"/>
  <c r="M115" i="5"/>
  <c r="M114" i="5"/>
  <c r="M117" i="5"/>
  <c r="E16" i="5"/>
  <c r="Q13" i="5"/>
  <c r="Q114" i="5"/>
  <c r="Q113" i="5"/>
  <c r="Q112" i="5"/>
  <c r="Q111" i="5"/>
  <c r="I114" i="5"/>
  <c r="I112" i="5"/>
  <c r="M113" i="5"/>
  <c r="M112" i="5"/>
  <c r="M111" i="5"/>
  <c r="M110" i="5"/>
  <c r="Q110" i="5"/>
  <c r="Q126" i="5"/>
  <c r="I124" i="5"/>
  <c r="I110" i="5"/>
  <c r="M126" i="5"/>
  <c r="M124" i="5"/>
  <c r="E124" i="5"/>
  <c r="E126" i="5"/>
  <c r="Q123" i="7"/>
  <c r="B24" i="8" s="1"/>
  <c r="H23" i="8" s="1"/>
  <c r="I13" i="5"/>
  <c r="E12" i="5"/>
  <c r="H81" i="7"/>
  <c r="H117" i="7"/>
  <c r="Q125" i="7"/>
  <c r="D24" i="8" s="1"/>
  <c r="H25" i="8" s="1"/>
  <c r="R22" i="6"/>
  <c r="M70" i="5"/>
  <c r="R117" i="5"/>
  <c r="Q119" i="5"/>
  <c r="I113" i="5"/>
  <c r="M118" i="5"/>
  <c r="R111" i="5"/>
  <c r="I126" i="5"/>
  <c r="Q79" i="5"/>
  <c r="I74" i="6"/>
  <c r="I84" i="6"/>
  <c r="I72" i="6"/>
  <c r="P26" i="5"/>
  <c r="P40" i="5"/>
  <c r="P25" i="5"/>
  <c r="K26" i="5"/>
  <c r="K40" i="5"/>
  <c r="K42" i="5"/>
  <c r="R106" i="6"/>
  <c r="R104" i="6"/>
  <c r="E121" i="6"/>
  <c r="R103" i="6"/>
  <c r="M119" i="6"/>
  <c r="Q119" i="6"/>
  <c r="Q118" i="6"/>
  <c r="R102" i="6"/>
  <c r="E119" i="6"/>
  <c r="R101" i="6"/>
  <c r="M118" i="6"/>
  <c r="R100" i="6"/>
  <c r="E116" i="6"/>
  <c r="E117" i="6"/>
  <c r="M116" i="6"/>
  <c r="Q115" i="6"/>
  <c r="Q114" i="6"/>
  <c r="R98" i="6"/>
  <c r="M113" i="6"/>
  <c r="R97" i="6"/>
  <c r="Q113" i="6"/>
  <c r="Q124" i="6"/>
  <c r="Q126" i="6"/>
  <c r="E112" i="6"/>
  <c r="E110" i="6"/>
  <c r="E111" i="6"/>
  <c r="E124" i="6"/>
  <c r="M112" i="6"/>
  <c r="M111" i="6"/>
  <c r="R92" i="6"/>
  <c r="M126" i="6"/>
  <c r="R63" i="6"/>
  <c r="E79" i="6"/>
  <c r="M78" i="6"/>
  <c r="R62" i="6"/>
  <c r="Q78" i="6"/>
  <c r="Q77" i="6"/>
  <c r="E77" i="6"/>
  <c r="M77" i="6"/>
  <c r="R60" i="6"/>
  <c r="Q75" i="6"/>
  <c r="M74" i="6"/>
  <c r="Q74" i="6"/>
  <c r="Q73" i="6"/>
  <c r="R57" i="6"/>
  <c r="Q72" i="6"/>
  <c r="Q71" i="6"/>
  <c r="R55" i="6"/>
  <c r="M70" i="6"/>
  <c r="Q70" i="6"/>
  <c r="Q69" i="6"/>
  <c r="R53" i="6"/>
  <c r="R52" i="6"/>
  <c r="M69" i="6"/>
  <c r="M68" i="6"/>
  <c r="Q82" i="6"/>
  <c r="Q68" i="6"/>
  <c r="E84" i="6"/>
  <c r="E82" i="6"/>
  <c r="M84" i="6"/>
  <c r="M82" i="6"/>
  <c r="L25" i="6"/>
  <c r="L40" i="6"/>
  <c r="L42" i="6"/>
  <c r="N40" i="6"/>
  <c r="N25" i="6"/>
  <c r="P83" i="6"/>
  <c r="H83" i="6"/>
  <c r="F83" i="6"/>
  <c r="B83" i="6"/>
  <c r="K83" i="6"/>
  <c r="G83" i="6"/>
  <c r="C83" i="6"/>
  <c r="N124" i="7"/>
  <c r="K124" i="7"/>
  <c r="I124" i="7"/>
  <c r="B124" i="7"/>
  <c r="O124" i="7"/>
  <c r="M124" i="7"/>
  <c r="J124" i="7"/>
  <c r="E124" i="7"/>
  <c r="C42" i="6"/>
  <c r="C25" i="6"/>
  <c r="C40" i="6"/>
  <c r="M23" i="6"/>
  <c r="L37" i="6"/>
  <c r="P37" i="6"/>
  <c r="P36" i="6"/>
  <c r="K42" i="6"/>
  <c r="K36" i="6"/>
  <c r="B37" i="6"/>
  <c r="E21" i="6"/>
  <c r="N36" i="6"/>
  <c r="N37" i="6"/>
  <c r="I12" i="6"/>
  <c r="I29" i="6" s="1"/>
  <c r="F29" i="6"/>
  <c r="B26" i="6"/>
  <c r="B29" i="6"/>
  <c r="E12" i="6"/>
  <c r="B40" i="6"/>
  <c r="N26" i="6"/>
  <c r="N28" i="6"/>
  <c r="Q11" i="6"/>
  <c r="L9" i="7"/>
  <c r="L26" i="7" s="1"/>
  <c r="L11" i="7"/>
  <c r="L28" i="7" s="1"/>
  <c r="I73" i="6"/>
  <c r="L81" i="7"/>
  <c r="P83" i="7"/>
  <c r="C83" i="5"/>
  <c r="N83" i="5"/>
  <c r="N125" i="5"/>
  <c r="K82" i="7"/>
  <c r="M18" i="6"/>
  <c r="L35" i="6"/>
  <c r="M16" i="6"/>
  <c r="L33" i="6"/>
  <c r="C31" i="6"/>
  <c r="C33" i="6"/>
  <c r="C32" i="6"/>
  <c r="P31" i="6"/>
  <c r="P32" i="6"/>
  <c r="K31" i="6"/>
  <c r="K32" i="6"/>
  <c r="M14" i="6"/>
  <c r="L29" i="6"/>
  <c r="I21" i="5"/>
  <c r="R95" i="6"/>
  <c r="C37" i="6"/>
  <c r="L36" i="6"/>
  <c r="P35" i="6"/>
  <c r="M13" i="6"/>
  <c r="L30" i="6"/>
  <c r="H20" i="7"/>
  <c r="H37" i="7" s="1"/>
  <c r="H12" i="7"/>
  <c r="H29" i="7" s="1"/>
  <c r="Q29" i="6" l="1"/>
  <c r="I83" i="6"/>
  <c r="H34" i="7"/>
  <c r="R72" i="5"/>
  <c r="Q28" i="7"/>
  <c r="P82" i="7"/>
  <c r="H30" i="7"/>
  <c r="H40" i="7"/>
  <c r="Q27" i="7"/>
  <c r="Q33" i="7"/>
  <c r="Q31" i="7"/>
  <c r="H36" i="7"/>
  <c r="H42" i="7"/>
  <c r="Q29" i="7"/>
  <c r="H35" i="7"/>
  <c r="Q34" i="7"/>
  <c r="H28" i="7"/>
  <c r="H26" i="7"/>
  <c r="H27" i="7"/>
  <c r="Q35" i="7"/>
  <c r="Q26" i="7"/>
  <c r="Q42" i="7"/>
  <c r="Q25" i="7"/>
  <c r="Q40" i="7"/>
  <c r="H33" i="7"/>
  <c r="Q30" i="7"/>
  <c r="H25" i="7"/>
  <c r="Q32" i="7"/>
  <c r="H32" i="7"/>
  <c r="R118" i="5"/>
  <c r="R119" i="5"/>
  <c r="R110" i="5"/>
  <c r="R113" i="5"/>
  <c r="R112" i="5"/>
  <c r="R114" i="5"/>
  <c r="R70" i="5"/>
  <c r="R79" i="5"/>
  <c r="R75" i="5"/>
  <c r="R71" i="5"/>
  <c r="R78" i="5"/>
  <c r="R76" i="5"/>
  <c r="R77" i="5"/>
  <c r="E33" i="6"/>
  <c r="H124" i="7"/>
  <c r="R118" i="6"/>
  <c r="R115" i="6"/>
  <c r="Q31" i="6"/>
  <c r="M25" i="6"/>
  <c r="M26" i="6"/>
  <c r="R10" i="6"/>
  <c r="E36" i="6"/>
  <c r="E34" i="6"/>
  <c r="Q35" i="6"/>
  <c r="E32" i="6"/>
  <c r="Q32" i="6"/>
  <c r="R15" i="6"/>
  <c r="E25" i="6"/>
  <c r="R19" i="5"/>
  <c r="R18" i="5"/>
  <c r="I33" i="5"/>
  <c r="I36" i="5"/>
  <c r="R11" i="5"/>
  <c r="O41" i="5"/>
  <c r="H41" i="5"/>
  <c r="F41" i="5"/>
  <c r="B41" i="5"/>
  <c r="Q33" i="6"/>
  <c r="R17" i="6"/>
  <c r="D41" i="5"/>
  <c r="K41" i="5"/>
  <c r="C41" i="5"/>
  <c r="G41" i="5"/>
  <c r="P41" i="5"/>
  <c r="N41" i="5"/>
  <c r="M32" i="6"/>
  <c r="M125" i="6"/>
  <c r="R70" i="6"/>
  <c r="R117" i="6"/>
  <c r="E31" i="6"/>
  <c r="R119" i="6"/>
  <c r="R114" i="6"/>
  <c r="E30" i="6"/>
  <c r="R73" i="6"/>
  <c r="I125" i="5"/>
  <c r="Q125" i="5"/>
  <c r="J41" i="5"/>
  <c r="P41" i="6"/>
  <c r="B41" i="6"/>
  <c r="R109" i="6"/>
  <c r="Q125" i="6"/>
  <c r="R120" i="6"/>
  <c r="R121" i="6"/>
  <c r="E125" i="6"/>
  <c r="R67" i="6"/>
  <c r="R72" i="6"/>
  <c r="M36" i="6"/>
  <c r="R20" i="6"/>
  <c r="R77" i="6"/>
  <c r="R71" i="6"/>
  <c r="R8" i="6"/>
  <c r="R22" i="5"/>
  <c r="I40" i="5"/>
  <c r="E27" i="5"/>
  <c r="E125" i="5"/>
  <c r="H82" i="7"/>
  <c r="M30" i="6"/>
  <c r="R13" i="6"/>
  <c r="M28" i="6"/>
  <c r="M42" i="6"/>
  <c r="M40" i="6"/>
  <c r="R110" i="6"/>
  <c r="R111" i="6"/>
  <c r="R112" i="6"/>
  <c r="Q28" i="6"/>
  <c r="R11" i="6"/>
  <c r="Q27" i="6"/>
  <c r="Q42" i="6"/>
  <c r="E27" i="6"/>
  <c r="E29" i="6"/>
  <c r="E28" i="6"/>
  <c r="E40" i="6"/>
  <c r="E26" i="6"/>
  <c r="E42" i="6"/>
  <c r="M37" i="6"/>
  <c r="R23" i="6"/>
  <c r="C41" i="6"/>
  <c r="N41" i="6"/>
  <c r="L41" i="6"/>
  <c r="R69" i="6"/>
  <c r="R84" i="6"/>
  <c r="D13" i="8" s="1"/>
  <c r="R124" i="6"/>
  <c r="B14" i="8" s="1"/>
  <c r="H13" i="8" s="1"/>
  <c r="R126" i="6"/>
  <c r="D14" i="8" s="1"/>
  <c r="H15" i="8" s="1"/>
  <c r="R116" i="6"/>
  <c r="R113" i="6"/>
  <c r="Q40" i="6"/>
  <c r="M125" i="5"/>
  <c r="R126" i="5"/>
  <c r="D4" i="8" s="1"/>
  <c r="H5" i="8" s="1"/>
  <c r="Q28" i="5"/>
  <c r="Q30" i="5"/>
  <c r="Q27" i="5"/>
  <c r="Q29" i="5"/>
  <c r="R16" i="5"/>
  <c r="E33" i="5"/>
  <c r="M33" i="5"/>
  <c r="M32" i="5"/>
  <c r="E34" i="5"/>
  <c r="E37" i="5"/>
  <c r="R20" i="5"/>
  <c r="E36" i="5"/>
  <c r="E35" i="5"/>
  <c r="M34" i="5"/>
  <c r="M36" i="5"/>
  <c r="M35" i="5"/>
  <c r="M37" i="5"/>
  <c r="E26" i="5"/>
  <c r="R9" i="5"/>
  <c r="I27" i="5"/>
  <c r="I25" i="5"/>
  <c r="M30" i="5"/>
  <c r="E31" i="5"/>
  <c r="R14" i="5"/>
  <c r="M31" i="5"/>
  <c r="R15" i="5"/>
  <c r="E32" i="5"/>
  <c r="R82" i="6"/>
  <c r="B13" i="8" s="1"/>
  <c r="R76" i="6"/>
  <c r="Q25" i="6"/>
  <c r="R68" i="6"/>
  <c r="R21" i="5"/>
  <c r="I37" i="5"/>
  <c r="I35" i="5"/>
  <c r="M31" i="6"/>
  <c r="R14" i="6"/>
  <c r="K41" i="6"/>
  <c r="M33" i="6"/>
  <c r="R16" i="6"/>
  <c r="M35" i="6"/>
  <c r="R18" i="6"/>
  <c r="M34" i="6"/>
  <c r="Q81" i="7"/>
  <c r="B23" i="8" s="1"/>
  <c r="Q83" i="7"/>
  <c r="D23" i="8" s="1"/>
  <c r="R21" i="6"/>
  <c r="E37" i="6"/>
  <c r="E35" i="6"/>
  <c r="M83" i="6"/>
  <c r="E83" i="6"/>
  <c r="Q83" i="6"/>
  <c r="R74" i="6"/>
  <c r="R78" i="6"/>
  <c r="R79" i="6"/>
  <c r="Q26" i="6"/>
  <c r="R12" i="6"/>
  <c r="E28" i="5"/>
  <c r="R12" i="5"/>
  <c r="E29" i="5"/>
  <c r="I30" i="5"/>
  <c r="I28" i="5"/>
  <c r="I29" i="5"/>
  <c r="I26" i="5"/>
  <c r="M27" i="6"/>
  <c r="R124" i="5"/>
  <c r="B4" i="8" s="1"/>
  <c r="H3" i="8" s="1"/>
  <c r="I34" i="5"/>
  <c r="R17" i="5"/>
  <c r="I32" i="5"/>
  <c r="Q33" i="5"/>
  <c r="Q31" i="5"/>
  <c r="Q32" i="5"/>
  <c r="Q34" i="5"/>
  <c r="Q37" i="5"/>
  <c r="Q35" i="5"/>
  <c r="Q36" i="5"/>
  <c r="B41" i="7"/>
  <c r="E83" i="5"/>
  <c r="E40" i="5"/>
  <c r="E25" i="5"/>
  <c r="R8" i="5"/>
  <c r="E42" i="5"/>
  <c r="I42" i="5"/>
  <c r="Q83" i="5"/>
  <c r="Q25" i="5"/>
  <c r="Q40" i="5"/>
  <c r="Q26" i="5"/>
  <c r="Q42" i="5"/>
  <c r="I83" i="5"/>
  <c r="M28" i="5"/>
  <c r="M29" i="5"/>
  <c r="R13" i="5"/>
  <c r="E30" i="5"/>
  <c r="R75" i="6"/>
  <c r="M29" i="6"/>
  <c r="I31" i="5"/>
  <c r="D15" i="8" l="1"/>
  <c r="B15" i="8"/>
  <c r="J13" i="8" s="1"/>
  <c r="H41" i="7"/>
  <c r="Q41" i="7"/>
  <c r="R42" i="6"/>
  <c r="R25" i="6"/>
  <c r="Q124" i="7"/>
  <c r="C24" i="8" s="1"/>
  <c r="H24" i="8" s="1"/>
  <c r="R29" i="6"/>
  <c r="M41" i="6"/>
  <c r="R125" i="5"/>
  <c r="C4" i="8" s="1"/>
  <c r="H4" i="8" s="1"/>
  <c r="R36" i="5"/>
  <c r="R33" i="5"/>
  <c r="E41" i="5"/>
  <c r="R37" i="6"/>
  <c r="R36" i="6"/>
  <c r="Q82" i="7"/>
  <c r="C23" i="8" s="1"/>
  <c r="B26" i="8"/>
  <c r="I23" i="8" s="1"/>
  <c r="I31" i="8" s="1"/>
  <c r="G23" i="8"/>
  <c r="B25" i="8"/>
  <c r="J23" i="8" s="1"/>
  <c r="R35" i="6"/>
  <c r="R34" i="6"/>
  <c r="R33" i="6"/>
  <c r="R32" i="6"/>
  <c r="G13" i="8"/>
  <c r="B16" i="8"/>
  <c r="I13" i="8" s="1"/>
  <c r="G31" i="8" s="1"/>
  <c r="R37" i="5"/>
  <c r="G15" i="8"/>
  <c r="D16" i="8"/>
  <c r="I15" i="8" s="1"/>
  <c r="G33" i="8" s="1"/>
  <c r="J15" i="8"/>
  <c r="E41" i="6"/>
  <c r="R40" i="6"/>
  <c r="R30" i="5"/>
  <c r="Q41" i="5"/>
  <c r="R29" i="5"/>
  <c r="R28" i="5"/>
  <c r="G25" i="8"/>
  <c r="D25" i="8"/>
  <c r="J25" i="8" s="1"/>
  <c r="D26" i="8"/>
  <c r="I25" i="8" s="1"/>
  <c r="I33" i="8" s="1"/>
  <c r="R31" i="6"/>
  <c r="Q41" i="6"/>
  <c r="R32" i="5"/>
  <c r="R31" i="5"/>
  <c r="I41" i="5"/>
  <c r="R35" i="5"/>
  <c r="R34" i="5"/>
  <c r="R125" i="6"/>
  <c r="C14" i="8" s="1"/>
  <c r="H14" i="8" s="1"/>
  <c r="R83" i="6"/>
  <c r="C13" i="8" s="1"/>
  <c r="R28" i="6"/>
  <c r="R27" i="6"/>
  <c r="R26" i="6"/>
  <c r="R30" i="6"/>
  <c r="C15" i="8" l="1"/>
  <c r="R41" i="6"/>
  <c r="C26" i="8"/>
  <c r="I24" i="8" s="1"/>
  <c r="I32" i="8" s="1"/>
  <c r="G24" i="8"/>
  <c r="C25" i="8"/>
  <c r="J24" i="8" s="1"/>
  <c r="G14" i="8"/>
  <c r="C16" i="8"/>
  <c r="I14" i="8" s="1"/>
  <c r="G32" i="8" s="1"/>
  <c r="J14" i="8"/>
  <c r="L84" i="5"/>
  <c r="L68" i="5"/>
  <c r="L82" i="5"/>
  <c r="L69" i="5"/>
  <c r="L10" i="5"/>
  <c r="L42" i="5" s="1"/>
  <c r="M52" i="5"/>
  <c r="L83" i="5" l="1"/>
  <c r="M84" i="5"/>
  <c r="R52" i="5"/>
  <c r="L26" i="5"/>
  <c r="L25" i="5"/>
  <c r="M10" i="5"/>
  <c r="M26" i="5" s="1"/>
  <c r="R26" i="5" s="1"/>
  <c r="M82" i="5"/>
  <c r="L27" i="5"/>
  <c r="M69" i="5"/>
  <c r="R69" i="5" s="1"/>
  <c r="L40" i="5"/>
  <c r="M68" i="5"/>
  <c r="R68" i="5" s="1"/>
  <c r="M67" i="5"/>
  <c r="R67" i="5" s="1"/>
  <c r="M40" i="5" l="1"/>
  <c r="R40" i="5" s="1"/>
  <c r="R84" i="5"/>
  <c r="D3" i="8" s="1"/>
  <c r="G5" i="8" s="1"/>
  <c r="L41" i="5"/>
  <c r="M27" i="5"/>
  <c r="R27" i="5" s="1"/>
  <c r="R10" i="5"/>
  <c r="M25" i="5"/>
  <c r="R25" i="5" s="1"/>
  <c r="R82" i="5"/>
  <c r="B3" i="8" s="1"/>
  <c r="G3" i="8" s="1"/>
  <c r="M42" i="5"/>
  <c r="R42" i="5" s="1"/>
  <c r="M83" i="5"/>
  <c r="D5" i="8" l="1"/>
  <c r="J5" i="8" s="1"/>
  <c r="D6" i="8"/>
  <c r="I5" i="8" s="1"/>
  <c r="H33" i="8" s="1"/>
  <c r="R41" i="5"/>
  <c r="M41" i="5"/>
  <c r="R83" i="5"/>
  <c r="C3" i="8" s="1"/>
  <c r="C5" i="8" s="1"/>
  <c r="J4" i="8" s="1"/>
  <c r="B6" i="8"/>
  <c r="I3" i="8" s="1"/>
  <c r="H31" i="8" s="1"/>
  <c r="B5" i="8"/>
  <c r="J3" i="8" s="1"/>
  <c r="C6" i="8" l="1"/>
  <c r="I4" i="8" s="1"/>
  <c r="H32" i="8" s="1"/>
  <c r="G4" i="8"/>
  <c r="J33" i="8" l="1"/>
  <c r="J32" i="8"/>
  <c r="J31" i="8"/>
</calcChain>
</file>

<file path=xl/sharedStrings.xml><?xml version="1.0" encoding="utf-8"?>
<sst xmlns="http://schemas.openxmlformats.org/spreadsheetml/2006/main" count="3093" uniqueCount="199">
  <si>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</si>
  <si>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</si>
  <si>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</si>
  <si>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</si>
  <si>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</si>
  <si>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</si>
  <si>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</si>
  <si>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</si>
  <si>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</si>
  <si>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</si>
  <si>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PEAK HOUR</t>
  </si>
  <si>
    <t>AVERAGE HR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</si>
  <si>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</si>
  <si>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</si>
  <si>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</si>
  <si>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</si>
  <si>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</si>
  <si>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</si>
  <si>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</si>
  <si>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</si>
  <si>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</si>
  <si>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</si>
  <si>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</si>
  <si>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</si>
  <si>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</si>
  <si>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</si>
  <si>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</si>
  <si>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</si>
  <si>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</si>
  <si>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</si>
  <si>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Day</t>
  </si>
  <si>
    <t>Peak Hr</t>
  </si>
  <si>
    <t>Avg Hr</t>
  </si>
  <si>
    <t>Average Day</t>
  </si>
  <si>
    <t>Thorndon</t>
  </si>
  <si>
    <t>TOTAL</t>
  </si>
  <si>
    <t>Pk Hr</t>
  </si>
  <si>
    <t>Conditions</t>
  </si>
  <si>
    <t>Recreational Cycle Surveys</t>
  </si>
  <si>
    <t>Saturday</t>
  </si>
  <si>
    <t>Sunday</t>
  </si>
  <si>
    <t>Lyall Pde between Freyberg St &amp; Onepu Rd</t>
  </si>
  <si>
    <t>Lyall Pde</t>
  </si>
  <si>
    <t>9:15-9:30</t>
  </si>
  <si>
    <t>9:30-9:45</t>
  </si>
  <si>
    <t>9:45-10:00</t>
  </si>
  <si>
    <t>10.00:10:15</t>
  </si>
  <si>
    <t>10:15-10.30</t>
  </si>
  <si>
    <t>10.30:10.45</t>
  </si>
  <si>
    <t>10.45:11.00</t>
  </si>
  <si>
    <t>11.00:11.15</t>
  </si>
  <si>
    <t>11.15:11.30</t>
  </si>
  <si>
    <t>11.30:11.45</t>
  </si>
  <si>
    <t>11.45:12.00</t>
  </si>
  <si>
    <t>12.00:12.15</t>
  </si>
  <si>
    <t>12.15:12.30</t>
  </si>
  <si>
    <t>12.30:12.45</t>
  </si>
  <si>
    <t>12.45:1.00</t>
  </si>
  <si>
    <t>9.00:9.15</t>
  </si>
  <si>
    <t>Sunny</t>
  </si>
  <si>
    <t>9:00-9:15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</si>
  <si>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</si>
  <si>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</si>
  <si>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</si>
  <si>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</si>
  <si>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</si>
  <si>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</si>
  <si>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</si>
  <si>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</si>
  <si>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</si>
  <si>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</si>
  <si>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</si>
  <si>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12:45-1:00</t>
  </si>
  <si>
    <t>9:00-10.00</t>
  </si>
  <si>
    <t>11.00-12.00</t>
  </si>
  <si>
    <t>12.00-1.00</t>
  </si>
  <si>
    <t>9.15-10.15</t>
  </si>
  <si>
    <t>9.30-10.30</t>
  </si>
  <si>
    <t>9.45-10.45</t>
  </si>
  <si>
    <t>10.00-11.00</t>
  </si>
  <si>
    <t>10.15-11.15</t>
  </si>
  <si>
    <t>10.30-11.30</t>
  </si>
  <si>
    <t>10.45-11.45</t>
  </si>
  <si>
    <t>11.15-12.15</t>
  </si>
  <si>
    <t>11.30-12.30</t>
  </si>
  <si>
    <t>11.45-12.45</t>
  </si>
  <si>
    <t>12.15-12.30</t>
  </si>
  <si>
    <t>4 Hour</t>
  </si>
  <si>
    <t>4HR TOTAL</t>
  </si>
  <si>
    <t>WeekendTotal</t>
  </si>
  <si>
    <t>Kilbirnie</t>
  </si>
  <si>
    <t>Total</t>
  </si>
  <si>
    <t>4 Hr</t>
  </si>
  <si>
    <t>Lyall Bay</t>
  </si>
  <si>
    <r>
      <rPr>
        <b/>
        <sz val="10"/>
        <rFont val="Arial"/>
        <family val="2"/>
      </rPr>
      <t>Site:</t>
    </r>
    <r>
      <rPr>
        <b/>
        <sz val="10"/>
        <color rgb="FF0000FF"/>
        <rFont val="Arial"/>
        <family val="2"/>
      </rPr>
      <t xml:space="preserve"> Lyall Pde</t>
    </r>
  </si>
  <si>
    <t>YEAR</t>
  </si>
  <si>
    <t>SATURDAY</t>
  </si>
  <si>
    <t>SUNDAY</t>
  </si>
  <si>
    <t>WEEKEND TOTAL</t>
  </si>
  <si>
    <t>WEEKEND AVERAGE</t>
  </si>
  <si>
    <t>Four Hourly Total Volumes</t>
  </si>
  <si>
    <t>Peak Hourly Volumes</t>
  </si>
  <si>
    <t>Average Hourly Volumes</t>
  </si>
  <si>
    <t>Kilbirne</t>
  </si>
  <si>
    <t>RECREATIONAL CYCLE</t>
  </si>
  <si>
    <t>Four Hr</t>
  </si>
  <si>
    <t>Combined</t>
  </si>
  <si>
    <t>Average</t>
  </si>
  <si>
    <t>Average Sat-Sun 11-12 March 2017</t>
  </si>
  <si>
    <t>Saturday 11 March 2017</t>
  </si>
  <si>
    <t>Sunday 12 March 2017</t>
  </si>
  <si>
    <t>Outbound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</si>
  <si>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</si>
  <si>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</si>
  <si>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</si>
  <si>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</si>
  <si>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</si>
  <si>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</si>
  <si>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</si>
  <si>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</si>
  <si>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</si>
  <si>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</si>
  <si>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</si>
  <si>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</si>
  <si>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</si>
  <si>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</si>
  <si>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</si>
  <si>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</si>
  <si>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</si>
  <si>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</si>
  <si>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</si>
  <si>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</si>
  <si>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</si>
  <si>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</si>
  <si>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</si>
  <si>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</si>
  <si>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</si>
  <si>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</si>
  <si>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</si>
  <si>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</si>
  <si>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</si>
  <si>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</si>
  <si>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</si>
  <si>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</si>
  <si>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</si>
  <si>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</si>
  <si>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</si>
  <si>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</si>
  <si>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</si>
  <si>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</si>
  <si>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</si>
  <si>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</si>
  <si>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</si>
  <si>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Stolen</t>
  </si>
  <si>
    <t>nth of Herd Street</t>
  </si>
  <si>
    <t>Oriental Parade</t>
  </si>
  <si>
    <t>Inbound</t>
  </si>
  <si>
    <t>in</t>
  </si>
  <si>
    <t>AVG HOUR</t>
  </si>
  <si>
    <t>2 HR TOTAL</t>
  </si>
  <si>
    <t>8:45-9:00</t>
  </si>
  <si>
    <t>8:30-8:45</t>
  </si>
  <si>
    <t>8:15-8:30</t>
  </si>
  <si>
    <t>8:00-8:15</t>
  </si>
  <si>
    <t>7:45-8:00</t>
  </si>
  <si>
    <t>7:30-7:45</t>
  </si>
  <si>
    <t>7:15-7:30</t>
  </si>
  <si>
    <t>7:00-7:15</t>
  </si>
  <si>
    <t>DIR</t>
  </si>
  <si>
    <t>LOCATION</t>
  </si>
  <si>
    <t>Friday 10 March 2017</t>
  </si>
  <si>
    <t>Cycle Cordon Surveys</t>
  </si>
  <si>
    <t>Data Stolen</t>
  </si>
  <si>
    <t>Thursday 9 March 2017</t>
  </si>
  <si>
    <t>Wednesday 8 March 2017</t>
  </si>
  <si>
    <t>Tuesday 7 March 2017</t>
  </si>
  <si>
    <t>Monday 6 March 2017</t>
  </si>
  <si>
    <t>Average Mon-Fri March 2017</t>
  </si>
  <si>
    <t>hourly totals</t>
  </si>
  <si>
    <t>Commuter Cycle Surveys</t>
  </si>
  <si>
    <t>Glenmore (N)</t>
  </si>
  <si>
    <t>Glenmore (S)</t>
  </si>
  <si>
    <t>Upland</t>
  </si>
  <si>
    <t>7:00-8:00</t>
  </si>
  <si>
    <t>7:15-8:15</t>
  </si>
  <si>
    <t>7:30-8:30</t>
  </si>
  <si>
    <t>7:45-8:45</t>
  </si>
  <si>
    <t>8:00-9:00</t>
  </si>
  <si>
    <t>2HR TOTAL</t>
  </si>
  <si>
    <t>Fine and Dry</t>
  </si>
  <si>
    <t>Adelaide (N)</t>
  </si>
  <si>
    <t>John</t>
  </si>
  <si>
    <t>Adelaide (S)</t>
  </si>
  <si>
    <t>Riddiford</t>
  </si>
  <si>
    <r>
      <t>7:0</t>
    </r>
    <r>
      <rPr>
        <sz val="10"/>
        <rFont val="Arial"/>
        <family val="2"/>
      </rPr>
      <t>2</t>
    </r>
    <r>
      <rPr>
        <sz val="10"/>
        <rFont val="Arial"/>
        <family val="2"/>
      </rPr>
      <t>-7:15</t>
    </r>
  </si>
  <si>
    <t>Jarden Mile/Centennial Hway/Hutt Rd</t>
  </si>
  <si>
    <t>Cent Hway</t>
  </si>
  <si>
    <t>Jarden Mile</t>
  </si>
  <si>
    <t>Hutt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</si>
</sst>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ddd\ dd\ mmmm\ yyyy"/>
  </numFmts>
  <fonts count="15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rgb="FF0000FF"/>
      <name val="Arial"/>
      <family val="2"/>
    </font>
    <font>
      <b/>
      <sz val="9.5"/>
      <color rgb="FFFFFFFF"/>
      <name val="Calibri"/>
      <family val="2"/>
    </font>
    <font>
      <b/>
      <sz val="9.5"/>
      <name val="Calibri"/>
      <family val="2"/>
    </font>
    <font>
      <sz val="9.5"/>
      <name val="Calibri"/>
      <family val="2"/>
    </font>
    <font>
      <sz val="16"/>
      <name val="Arial"/>
      <family val="2"/>
    </font>
    <font>
      <sz val="26"/>
      <name val="Arial Black"/>
      <family val="2"/>
    </font>
    <font>
      <b/>
      <sz val="27"/>
      <name val="Arial"/>
      <family val="2"/>
    </font>
    <font>
      <b/>
      <sz val="5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BC523"/>
        <bgColor indexed="64"/>
      </patternFill>
    </fill>
    <fill>
      <patternFill patternType="solid">
        <fgColor rgb="FFF2F2F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8B8783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2" xfId="0" applyFont="1" applyFill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27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30" xfId="0" applyNumberFormat="1" applyFont="1" applyFill="1" applyBorder="1"/>
    <xf numFmtId="1" fontId="3" fillId="0" borderId="53" xfId="0" applyNumberFormat="1" applyFont="1" applyFill="1" applyBorder="1"/>
    <xf numFmtId="1" fontId="3" fillId="0" borderId="19" xfId="0" applyNumberFormat="1" applyFont="1" applyFill="1" applyBorder="1"/>
    <xf numFmtId="1" fontId="3" fillId="0" borderId="22" xfId="0" applyNumberFormat="1" applyFont="1" applyFill="1" applyBorder="1"/>
    <xf numFmtId="1" fontId="3" fillId="0" borderId="37" xfId="0" applyNumberFormat="1" applyFont="1" applyFill="1" applyBorder="1"/>
    <xf numFmtId="1" fontId="3" fillId="0" borderId="49" xfId="0" applyNumberFormat="1" applyFont="1" applyFill="1" applyBorder="1"/>
    <xf numFmtId="1" fontId="3" fillId="0" borderId="50" xfId="0" applyNumberFormat="1" applyFont="1" applyFill="1" applyBorder="1"/>
    <xf numFmtId="1" fontId="3" fillId="0" borderId="51" xfId="0" applyNumberFormat="1" applyFont="1" applyFill="1" applyBorder="1"/>
    <xf numFmtId="1" fontId="3" fillId="0" borderId="48" xfId="0" applyNumberFormat="1" applyFont="1" applyFill="1" applyBorder="1"/>
    <xf numFmtId="1" fontId="3" fillId="0" borderId="47" xfId="0" applyNumberFormat="1" applyFont="1" applyFill="1" applyBorder="1"/>
    <xf numFmtId="1" fontId="3" fillId="0" borderId="0" xfId="0" applyNumberFormat="1" applyFont="1" applyFill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1" fontId="0" fillId="0" borderId="12" xfId="0" applyNumberFormat="1" applyFill="1" applyBorder="1"/>
    <xf numFmtId="1" fontId="0" fillId="0" borderId="13" xfId="0" applyNumberFormat="1" applyFill="1" applyBorder="1"/>
    <xf numFmtId="1" fontId="0" fillId="0" borderId="14" xfId="0" applyNumberFormat="1" applyFill="1" applyBorder="1"/>
    <xf numFmtId="1" fontId="0" fillId="0" borderId="16" xfId="0" applyNumberFormat="1" applyFill="1" applyBorder="1"/>
    <xf numFmtId="1" fontId="0" fillId="0" borderId="17" xfId="0" applyNumberFormat="1" applyFill="1" applyBorder="1"/>
    <xf numFmtId="1" fontId="0" fillId="0" borderId="18" xfId="0" applyNumberFormat="1" applyFill="1" applyBorder="1"/>
    <xf numFmtId="1" fontId="0" fillId="0" borderId="15" xfId="0" applyNumberFormat="1" applyFill="1" applyBorder="1"/>
    <xf numFmtId="1" fontId="0" fillId="0" borderId="0" xfId="0" applyNumberFormat="1" applyFill="1"/>
    <xf numFmtId="1" fontId="1" fillId="0" borderId="0" xfId="0" applyNumberFormat="1" applyFont="1" applyFill="1"/>
    <xf numFmtId="1" fontId="1" fillId="0" borderId="0" xfId="0" applyNumberFormat="1" applyFon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2" xfId="0" applyNumberFormat="1" applyFill="1" applyBorder="1"/>
    <xf numFmtId="1" fontId="0" fillId="0" borderId="2" xfId="0" applyNumberFormat="1" applyFill="1" applyBorder="1"/>
    <xf numFmtId="1" fontId="0" fillId="0" borderId="3" xfId="0" applyNumberFormat="1" applyFill="1" applyBorder="1"/>
    <xf numFmtId="1" fontId="0" fillId="0" borderId="4" xfId="0" applyNumberFormat="1" applyFill="1" applyBorder="1"/>
    <xf numFmtId="1" fontId="2" fillId="0" borderId="20" xfId="0" applyNumberFormat="1" applyFont="1" applyFill="1" applyBorder="1"/>
    <xf numFmtId="1" fontId="3" fillId="0" borderId="20" xfId="0" applyNumberFormat="1" applyFont="1" applyFill="1" applyBorder="1"/>
    <xf numFmtId="1" fontId="3" fillId="0" borderId="21" xfId="0" applyNumberFormat="1" applyFont="1" applyFill="1" applyBorder="1"/>
    <xf numFmtId="1" fontId="3" fillId="0" borderId="6" xfId="0" applyNumberFormat="1" applyFont="1" applyFill="1" applyBorder="1"/>
    <xf numFmtId="1" fontId="2" fillId="0" borderId="7" xfId="0" applyNumberFormat="1" applyFont="1" applyFill="1" applyBorder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" fontId="3" fillId="0" borderId="33" xfId="0" applyNumberFormat="1" applyFont="1" applyFill="1" applyBorder="1"/>
    <xf numFmtId="1" fontId="4" fillId="0" borderId="19" xfId="0" applyNumberFormat="1" applyFont="1" applyFill="1" applyBorder="1"/>
    <xf numFmtId="1" fontId="4" fillId="0" borderId="20" xfId="0" applyNumberFormat="1" applyFont="1" applyFill="1" applyBorder="1"/>
    <xf numFmtId="1" fontId="4" fillId="0" borderId="21" xfId="0" applyNumberFormat="1" applyFont="1" applyFill="1" applyBorder="1"/>
    <xf numFmtId="1" fontId="4" fillId="0" borderId="9" xfId="0" applyNumberFormat="1" applyFont="1" applyFill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1" fontId="4" fillId="0" borderId="4" xfId="0" applyNumberFormat="1" applyFont="1" applyFill="1" applyBorder="1"/>
    <xf numFmtId="1" fontId="4" fillId="0" borderId="12" xfId="0" applyNumberFormat="1" applyFont="1" applyFill="1" applyBorder="1" applyAlignment="1">
      <alignment wrapText="1"/>
    </xf>
    <xf numFmtId="1" fontId="4" fillId="0" borderId="13" xfId="0" applyNumberFormat="1" applyFont="1" applyFill="1" applyBorder="1" applyAlignment="1">
      <alignment wrapText="1"/>
    </xf>
    <xf numFmtId="1" fontId="4" fillId="0" borderId="14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1" fontId="3" fillId="0" borderId="34" xfId="0" applyNumberFormat="1" applyFont="1" applyFill="1" applyBorder="1"/>
    <xf numFmtId="1" fontId="3" fillId="0" borderId="29" xfId="0" applyNumberFormat="1" applyFont="1" applyFill="1" applyBorder="1"/>
    <xf numFmtId="1" fontId="3" fillId="0" borderId="43" xfId="0" applyNumberFormat="1" applyFont="1" applyFill="1" applyBorder="1"/>
    <xf numFmtId="1" fontId="0" fillId="0" borderId="41" xfId="0" applyNumberFormat="1" applyFill="1" applyBorder="1"/>
    <xf numFmtId="1" fontId="0" fillId="0" borderId="5" xfId="0" applyNumberFormat="1" applyFill="1" applyBorder="1"/>
    <xf numFmtId="1" fontId="0" fillId="0" borderId="1" xfId="0" applyNumberFormat="1" applyFill="1" applyBorder="1"/>
    <xf numFmtId="1" fontId="3" fillId="0" borderId="5" xfId="0" applyNumberFormat="1" applyFont="1" applyFill="1" applyBorder="1"/>
    <xf numFmtId="1" fontId="4" fillId="0" borderId="1" xfId="0" applyNumberFormat="1" applyFont="1" applyFill="1" applyBorder="1"/>
    <xf numFmtId="1" fontId="3" fillId="0" borderId="23" xfId="0" applyNumberFormat="1" applyFont="1" applyFill="1" applyBorder="1"/>
    <xf numFmtId="1" fontId="3" fillId="0" borderId="24" xfId="0" applyNumberFormat="1" applyFont="1" applyFill="1" applyBorder="1"/>
    <xf numFmtId="1" fontId="3" fillId="0" borderId="25" xfId="0" applyNumberFormat="1" applyFont="1" applyFill="1" applyBorder="1"/>
    <xf numFmtId="1" fontId="3" fillId="0" borderId="12" xfId="0" applyNumberFormat="1" applyFont="1" applyFill="1" applyBorder="1"/>
    <xf numFmtId="1" fontId="3" fillId="0" borderId="13" xfId="0" applyNumberFormat="1" applyFont="1" applyFill="1" applyBorder="1"/>
    <xf numFmtId="1" fontId="3" fillId="0" borderId="14" xfId="0" applyNumberFormat="1" applyFont="1" applyFill="1" applyBorder="1"/>
    <xf numFmtId="1" fontId="3" fillId="0" borderId="41" xfId="0" applyNumberFormat="1" applyFont="1" applyFill="1" applyBorder="1"/>
    <xf numFmtId="1" fontId="3" fillId="0" borderId="16" xfId="0" applyNumberFormat="1" applyFont="1" applyFill="1" applyBorder="1"/>
    <xf numFmtId="1" fontId="3" fillId="0" borderId="17" xfId="0" applyNumberFormat="1" applyFont="1" applyFill="1" applyBorder="1"/>
    <xf numFmtId="1" fontId="3" fillId="0" borderId="18" xfId="0" applyNumberFormat="1" applyFont="1" applyFill="1" applyBorder="1"/>
    <xf numFmtId="1" fontId="3" fillId="0" borderId="15" xfId="0" applyNumberFormat="1" applyFont="1" applyFill="1" applyBorder="1"/>
    <xf numFmtId="1" fontId="4" fillId="0" borderId="12" xfId="0" applyNumberFormat="1" applyFont="1" applyFill="1" applyBorder="1"/>
    <xf numFmtId="1" fontId="4" fillId="0" borderId="14" xfId="0" applyNumberFormat="1" applyFont="1" applyFill="1" applyBorder="1"/>
    <xf numFmtId="1" fontId="4" fillId="0" borderId="13" xfId="0" applyNumberFormat="1" applyFont="1" applyFill="1" applyBorder="1"/>
    <xf numFmtId="1" fontId="4" fillId="0" borderId="5" xfId="0" applyNumberFormat="1" applyFont="1" applyFill="1" applyBorder="1"/>
    <xf numFmtId="0" fontId="6" fillId="0" borderId="0" xfId="0" applyFont="1" applyFill="1"/>
    <xf numFmtId="1" fontId="4" fillId="0" borderId="44" xfId="0" applyNumberFormat="1" applyFont="1" applyFill="1" applyBorder="1"/>
    <xf numFmtId="1" fontId="4" fillId="0" borderId="41" xfId="0" applyNumberFormat="1" applyFont="1" applyFill="1" applyBorder="1"/>
    <xf numFmtId="0" fontId="3" fillId="0" borderId="26" xfId="0" applyFont="1" applyFill="1" applyBorder="1" applyAlignment="1">
      <alignment horizontal="center"/>
    </xf>
    <xf numFmtId="0" fontId="4" fillId="0" borderId="44" xfId="0" applyFont="1" applyFill="1" applyBorder="1"/>
    <xf numFmtId="0" fontId="4" fillId="0" borderId="41" xfId="0" applyFont="1" applyFill="1" applyBorder="1" applyAlignment="1">
      <alignment wrapText="1"/>
    </xf>
    <xf numFmtId="0" fontId="2" fillId="0" borderId="15" xfId="0" applyFont="1" applyFill="1" applyBorder="1"/>
    <xf numFmtId="1" fontId="0" fillId="0" borderId="54" xfId="0" applyNumberFormat="1" applyFill="1" applyBorder="1"/>
    <xf numFmtId="1" fontId="2" fillId="0" borderId="15" xfId="0" applyNumberFormat="1" applyFont="1" applyFill="1" applyBorder="1"/>
    <xf numFmtId="1" fontId="4" fillId="0" borderId="45" xfId="0" applyNumberFormat="1" applyFont="1" applyFill="1" applyBorder="1"/>
    <xf numFmtId="1" fontId="4" fillId="0" borderId="40" xfId="0" applyNumberFormat="1" applyFont="1" applyFill="1" applyBorder="1"/>
    <xf numFmtId="1" fontId="3" fillId="0" borderId="26" xfId="0" applyNumberFormat="1" applyFont="1" applyFill="1" applyBorder="1"/>
    <xf numFmtId="1" fontId="3" fillId="0" borderId="55" xfId="0" applyNumberFormat="1" applyFont="1" applyFill="1" applyBorder="1"/>
    <xf numFmtId="1" fontId="3" fillId="0" borderId="31" xfId="0" applyNumberFormat="1" applyFont="1" applyFill="1" applyBorder="1"/>
    <xf numFmtId="1" fontId="3" fillId="0" borderId="32" xfId="0" applyNumberFormat="1" applyFont="1" applyFill="1" applyBorder="1"/>
    <xf numFmtId="0" fontId="3" fillId="0" borderId="13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 vertical="center" wrapText="1"/>
    </xf>
    <xf numFmtId="164" fontId="9" fillId="0" borderId="6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" fontId="9" fillId="0" borderId="60" xfId="0" applyNumberFormat="1" applyFont="1" applyBorder="1" applyAlignment="1">
      <alignment horizontal="center" vertical="center" wrapText="1"/>
    </xf>
    <xf numFmtId="1" fontId="9" fillId="0" borderId="5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7" fillId="2" borderId="57" xfId="0" applyNumberFormat="1" applyFont="1" applyFill="1" applyBorder="1" applyAlignment="1">
      <alignment horizontal="center" vertical="center" wrapText="1"/>
    </xf>
    <xf numFmtId="1" fontId="7" fillId="2" borderId="5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" fontId="4" fillId="0" borderId="40" xfId="0" applyNumberFormat="1" applyFont="1" applyFill="1" applyBorder="1" applyAlignment="1">
      <alignment wrapText="1"/>
    </xf>
    <xf numFmtId="1" fontId="3" fillId="0" borderId="40" xfId="0" applyNumberFormat="1" applyFont="1" applyFill="1" applyBorder="1"/>
    <xf numFmtId="1" fontId="3" fillId="0" borderId="56" xfId="0" applyNumberFormat="1" applyFont="1" applyFill="1" applyBorder="1"/>
    <xf numFmtId="1" fontId="4" fillId="0" borderId="38" xfId="0" applyNumberFormat="1" applyFont="1" applyFill="1" applyBorder="1" applyAlignment="1">
      <alignment wrapText="1"/>
    </xf>
    <xf numFmtId="1" fontId="4" fillId="0" borderId="39" xfId="0" applyNumberFormat="1" applyFont="1" applyFill="1" applyBorder="1" applyAlignment="1">
      <alignment wrapText="1"/>
    </xf>
    <xf numFmtId="1" fontId="4" fillId="0" borderId="36" xfId="0" applyNumberFormat="1" applyFont="1" applyFill="1" applyBorder="1" applyAlignment="1">
      <alignment wrapText="1"/>
    </xf>
    <xf numFmtId="0" fontId="3" fillId="0" borderId="40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right"/>
    </xf>
    <xf numFmtId="0" fontId="3" fillId="0" borderId="53" xfId="0" applyFont="1" applyFill="1" applyBorder="1" applyAlignment="1">
      <alignment horizontal="center"/>
    </xf>
    <xf numFmtId="1" fontId="3" fillId="0" borderId="62" xfId="0" applyNumberFormat="1" applyFont="1" applyFill="1" applyBorder="1"/>
    <xf numFmtId="1" fontId="3" fillId="0" borderId="63" xfId="0" applyNumberFormat="1" applyFont="1" applyFill="1" applyBorder="1"/>
    <xf numFmtId="1" fontId="3" fillId="0" borderId="64" xfId="0" applyNumberFormat="1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4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 wrapText="1"/>
    </xf>
    <xf numFmtId="0" fontId="4" fillId="0" borderId="20" xfId="0" applyFont="1" applyFill="1" applyBorder="1" applyAlignment="1">
      <alignment wrapText="1"/>
    </xf>
    <xf numFmtId="0" fontId="0" fillId="0" borderId="20" xfId="0" applyFill="1" applyBorder="1"/>
    <xf numFmtId="0" fontId="0" fillId="0" borderId="19" xfId="0" applyFill="1" applyBorder="1"/>
    <xf numFmtId="1" fontId="4" fillId="0" borderId="21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" fontId="4" fillId="0" borderId="0" xfId="0" applyNumberFormat="1" applyFont="1" applyFill="1" applyAlignment="1">
      <alignment vertical="center"/>
    </xf>
    <xf numFmtId="20" fontId="4" fillId="0" borderId="31" xfId="0" applyNumberFormat="1" applyFont="1" applyFill="1" applyBorder="1" applyAlignment="1">
      <alignment wrapText="1"/>
    </xf>
    <xf numFmtId="1" fontId="4" fillId="0" borderId="32" xfId="0" applyNumberFormat="1" applyFont="1" applyFill="1" applyBorder="1" applyAlignment="1">
      <alignment horizontal="right" wrapText="1"/>
    </xf>
    <xf numFmtId="1" fontId="4" fillId="0" borderId="31" xfId="0" applyNumberFormat="1" applyFont="1" applyFill="1" applyBorder="1" applyAlignment="1">
      <alignment horizontal="right" wrapText="1"/>
    </xf>
    <xf numFmtId="0" fontId="4" fillId="0" borderId="31" xfId="0" applyFont="1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0" xfId="0" applyFill="1" applyBorder="1" applyAlignment="1">
      <alignment wrapText="1"/>
    </xf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Alignment="1">
      <alignment horizontal="right"/>
    </xf>
    <xf numFmtId="1" fontId="4" fillId="0" borderId="21" xfId="0" applyNumberFormat="1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right" wrapText="1"/>
    </xf>
    <xf numFmtId="0" fontId="4" fillId="0" borderId="31" xfId="0" applyFont="1" applyFill="1" applyBorder="1" applyAlignment="1">
      <alignment horizontal="right" wrapText="1"/>
    </xf>
    <xf numFmtId="20" fontId="4" fillId="0" borderId="31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1" fontId="4" fillId="0" borderId="29" xfId="0" applyNumberFormat="1" applyFont="1" applyFill="1" applyBorder="1" applyAlignment="1">
      <alignment horizontal="center" wrapText="1"/>
    </xf>
    <xf numFmtId="1" fontId="4" fillId="0" borderId="43" xfId="0" applyNumberFormat="1" applyFont="1" applyFill="1" applyBorder="1" applyAlignment="1">
      <alignment horizontal="center" wrapText="1"/>
    </xf>
    <xf numFmtId="0" fontId="10" fillId="0" borderId="59" xfId="0" applyFont="1" applyBorder="1" applyAlignment="1">
      <alignment horizontal="center"/>
    </xf>
    <xf numFmtId="0" fontId="8" fillId="3" borderId="5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Border="1"/>
    <xf numFmtId="0" fontId="3" fillId="0" borderId="0" xfId="1" applyFill="1"/>
    <xf numFmtId="0" fontId="2" fillId="0" borderId="0" xfId="1" applyFont="1" applyFill="1"/>
    <xf numFmtId="0" fontId="1" fillId="0" borderId="7" xfId="1" applyFont="1" applyFill="1" applyBorder="1" applyAlignment="1"/>
    <xf numFmtId="0" fontId="1" fillId="0" borderId="1" xfId="1" applyFont="1" applyFill="1" applyBorder="1" applyAlignment="1">
      <alignment horizontal="center"/>
    </xf>
    <xf numFmtId="0" fontId="3" fillId="0" borderId="2" xfId="1" applyFill="1" applyBorder="1"/>
    <xf numFmtId="0" fontId="3" fillId="0" borderId="3" xfId="1" applyFill="1" applyBorder="1"/>
    <xf numFmtId="0" fontId="3" fillId="0" borderId="4" xfId="1" applyFill="1" applyBorder="1"/>
    <xf numFmtId="0" fontId="3" fillId="0" borderId="1" xfId="1" applyFill="1" applyBorder="1"/>
    <xf numFmtId="0" fontId="1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3" fillId="0" borderId="15" xfId="1" applyFont="1" applyFill="1" applyBorder="1"/>
    <xf numFmtId="0" fontId="4" fillId="0" borderId="5" xfId="1" applyFont="1" applyFill="1" applyBorder="1" applyAlignment="1">
      <alignment horizontal="center"/>
    </xf>
    <xf numFmtId="0" fontId="4" fillId="0" borderId="9" xfId="1" applyFont="1" applyFill="1" applyBorder="1"/>
    <xf numFmtId="0" fontId="4" fillId="0" borderId="10" xfId="1" applyFont="1" applyFill="1" applyBorder="1"/>
    <xf numFmtId="0" fontId="4" fillId="0" borderId="11" xfId="1" applyFont="1" applyFill="1" applyBorder="1"/>
    <xf numFmtId="0" fontId="4" fillId="0" borderId="45" xfId="1" applyFont="1" applyFill="1" applyBorder="1"/>
    <xf numFmtId="0" fontId="4" fillId="0" borderId="1" xfId="1" applyFont="1" applyFill="1" applyBorder="1"/>
    <xf numFmtId="0" fontId="4" fillId="0" borderId="12" xfId="1" applyFont="1" applyFill="1" applyBorder="1" applyAlignment="1">
      <alignment wrapText="1"/>
    </xf>
    <xf numFmtId="0" fontId="4" fillId="0" borderId="13" xfId="1" applyFont="1" applyFill="1" applyBorder="1" applyAlignment="1">
      <alignment wrapText="1"/>
    </xf>
    <xf numFmtId="0" fontId="4" fillId="0" borderId="14" xfId="1" applyFont="1" applyFill="1" applyBorder="1" applyAlignment="1">
      <alignment wrapText="1"/>
    </xf>
    <xf numFmtId="0" fontId="4" fillId="0" borderId="40" xfId="1" applyFont="1" applyFill="1" applyBorder="1" applyAlignment="1">
      <alignment wrapText="1"/>
    </xf>
    <xf numFmtId="0" fontId="3" fillId="0" borderId="5" xfId="1" applyFont="1" applyFill="1" applyBorder="1"/>
    <xf numFmtId="0" fontId="3" fillId="0" borderId="22" xfId="1" applyFont="1" applyFill="1" applyBorder="1" applyAlignment="1">
      <alignment horizontal="center"/>
    </xf>
    <xf numFmtId="1" fontId="3" fillId="0" borderId="19" xfId="1" applyNumberFormat="1" applyFont="1" applyFill="1" applyBorder="1"/>
    <xf numFmtId="1" fontId="3" fillId="0" borderId="20" xfId="1" applyNumberFormat="1" applyFont="1" applyFill="1" applyBorder="1"/>
    <xf numFmtId="1" fontId="3" fillId="0" borderId="21" xfId="1" applyNumberFormat="1" applyFont="1" applyFill="1" applyBorder="1"/>
    <xf numFmtId="1" fontId="3" fillId="0" borderId="29" xfId="1" applyNumberFormat="1" applyFont="1" applyFill="1" applyBorder="1"/>
    <xf numFmtId="1" fontId="3" fillId="0" borderId="22" xfId="1" applyNumberFormat="1" applyFont="1" applyFill="1" applyBorder="1"/>
    <xf numFmtId="0" fontId="3" fillId="0" borderId="5" xfId="1" applyFont="1" applyFill="1" applyBorder="1" applyAlignment="1">
      <alignment horizontal="center"/>
    </xf>
    <xf numFmtId="1" fontId="3" fillId="0" borderId="12" xfId="1" applyNumberFormat="1" applyFont="1" applyFill="1" applyBorder="1"/>
    <xf numFmtId="1" fontId="3" fillId="0" borderId="13" xfId="1" applyNumberFormat="1" applyFont="1" applyFill="1" applyBorder="1"/>
    <xf numFmtId="1" fontId="3" fillId="0" borderId="14" xfId="1" applyNumberFormat="1" applyFont="1" applyFill="1" applyBorder="1"/>
    <xf numFmtId="1" fontId="3" fillId="0" borderId="40" xfId="1" applyNumberFormat="1" applyFont="1" applyFill="1" applyBorder="1"/>
    <xf numFmtId="1" fontId="3" fillId="0" borderId="5" xfId="1" applyNumberFormat="1" applyFont="1" applyFill="1" applyBorder="1"/>
    <xf numFmtId="0" fontId="3" fillId="0" borderId="26" xfId="1" applyFont="1" applyFill="1" applyBorder="1" applyAlignment="1">
      <alignment horizontal="center"/>
    </xf>
    <xf numFmtId="1" fontId="3" fillId="0" borderId="23" xfId="1" applyNumberFormat="1" applyFont="1" applyFill="1" applyBorder="1"/>
    <xf numFmtId="1" fontId="3" fillId="0" borderId="24" xfId="1" applyNumberFormat="1" applyFont="1" applyFill="1" applyBorder="1"/>
    <xf numFmtId="1" fontId="3" fillId="0" borderId="25" xfId="1" applyNumberFormat="1" applyFont="1" applyFill="1" applyBorder="1"/>
    <xf numFmtId="1" fontId="3" fillId="0" borderId="56" xfId="1" applyNumberFormat="1" applyFont="1" applyFill="1" applyBorder="1"/>
    <xf numFmtId="1" fontId="3" fillId="0" borderId="26" xfId="1" applyNumberFormat="1" applyFont="1" applyFill="1" applyBorder="1"/>
    <xf numFmtId="0" fontId="3" fillId="0" borderId="1" xfId="1" applyFont="1" applyFill="1" applyBorder="1" applyAlignment="1">
      <alignment horizontal="center"/>
    </xf>
    <xf numFmtId="1" fontId="3" fillId="0" borderId="9" xfId="1" applyNumberFormat="1" applyFill="1" applyBorder="1"/>
    <xf numFmtId="1" fontId="3" fillId="0" borderId="10" xfId="1" applyNumberFormat="1" applyFill="1" applyBorder="1"/>
    <xf numFmtId="1" fontId="3" fillId="0" borderId="11" xfId="1" applyNumberFormat="1" applyFill="1" applyBorder="1"/>
    <xf numFmtId="1" fontId="3" fillId="0" borderId="45" xfId="1" applyNumberFormat="1" applyFill="1" applyBorder="1"/>
    <xf numFmtId="1" fontId="3" fillId="0" borderId="1" xfId="1" applyNumberFormat="1" applyFill="1" applyBorder="1"/>
    <xf numFmtId="1" fontId="3" fillId="0" borderId="12" xfId="1" applyNumberFormat="1" applyFill="1" applyBorder="1"/>
    <xf numFmtId="1" fontId="3" fillId="0" borderId="13" xfId="1" applyNumberFormat="1" applyFill="1" applyBorder="1"/>
    <xf numFmtId="1" fontId="3" fillId="0" borderId="14" xfId="1" applyNumberFormat="1" applyFill="1" applyBorder="1"/>
    <xf numFmtId="1" fontId="3" fillId="0" borderId="40" xfId="1" applyNumberFormat="1" applyFill="1" applyBorder="1"/>
    <xf numFmtId="1" fontId="3" fillId="0" borderId="5" xfId="1" applyNumberFormat="1" applyFill="1" applyBorder="1"/>
    <xf numFmtId="0" fontId="3" fillId="0" borderId="15" xfId="1" applyFont="1" applyFill="1" applyBorder="1" applyAlignment="1">
      <alignment horizontal="center"/>
    </xf>
    <xf numFmtId="1" fontId="3" fillId="0" borderId="16" xfId="1" applyNumberFormat="1" applyFill="1" applyBorder="1"/>
    <xf numFmtId="1" fontId="3" fillId="0" borderId="17" xfId="1" applyNumberFormat="1" applyFill="1" applyBorder="1"/>
    <xf numFmtId="1" fontId="3" fillId="0" borderId="18" xfId="1" applyNumberFormat="1" applyFill="1" applyBorder="1"/>
    <xf numFmtId="1" fontId="3" fillId="0" borderId="55" xfId="1" applyNumberFormat="1" applyFill="1" applyBorder="1"/>
    <xf numFmtId="1" fontId="3" fillId="0" borderId="15" xfId="1" applyNumberFormat="1" applyFill="1" applyBorder="1"/>
    <xf numFmtId="0" fontId="3" fillId="0" borderId="0" xfId="1" applyFont="1" applyFill="1" applyBorder="1" applyAlignment="1">
      <alignment horizontal="center"/>
    </xf>
    <xf numFmtId="1" fontId="3" fillId="0" borderId="0" xfId="1" applyNumberFormat="1" applyFill="1" applyBorder="1"/>
    <xf numFmtId="1" fontId="3" fillId="0" borderId="0" xfId="1" applyNumberFormat="1" applyFill="1"/>
    <xf numFmtId="165" fontId="1" fillId="0" borderId="7" xfId="1" applyNumberFormat="1" applyFont="1" applyFill="1" applyBorder="1" applyAlignment="1">
      <alignment horizontal="left"/>
    </xf>
    <xf numFmtId="1" fontId="1" fillId="0" borderId="0" xfId="1" applyNumberFormat="1" applyFont="1" applyFill="1"/>
    <xf numFmtId="1" fontId="3" fillId="0" borderId="2" xfId="1" applyNumberFormat="1" applyFill="1" applyBorder="1"/>
    <xf numFmtId="1" fontId="3" fillId="0" borderId="3" xfId="1" applyNumberFormat="1" applyFill="1" applyBorder="1"/>
    <xf numFmtId="1" fontId="3" fillId="0" borderId="4" xfId="1" applyNumberFormat="1" applyFill="1" applyBorder="1"/>
    <xf numFmtId="1" fontId="2" fillId="0" borderId="6" xfId="1" applyNumberFormat="1" applyFont="1" applyFill="1" applyBorder="1" applyAlignment="1">
      <alignment horizontal="center"/>
    </xf>
    <xf numFmtId="1" fontId="2" fillId="0" borderId="7" xfId="1" applyNumberFormat="1" applyFont="1" applyFill="1" applyBorder="1" applyAlignment="1">
      <alignment horizontal="center"/>
    </xf>
    <xf numFmtId="1" fontId="2" fillId="0" borderId="8" xfId="1" applyNumberFormat="1" applyFont="1" applyFill="1" applyBorder="1" applyAlignment="1">
      <alignment horizontal="center"/>
    </xf>
    <xf numFmtId="1" fontId="3" fillId="0" borderId="15" xfId="1" applyNumberFormat="1" applyFont="1" applyFill="1" applyBorder="1"/>
    <xf numFmtId="1" fontId="4" fillId="0" borderId="9" xfId="1" applyNumberFormat="1" applyFont="1" applyFill="1" applyBorder="1"/>
    <xf numFmtId="1" fontId="4" fillId="0" borderId="10" xfId="1" applyNumberFormat="1" applyFont="1" applyFill="1" applyBorder="1"/>
    <xf numFmtId="1" fontId="4" fillId="0" borderId="11" xfId="1" applyNumberFormat="1" applyFont="1" applyFill="1" applyBorder="1"/>
    <xf numFmtId="1" fontId="4" fillId="0" borderId="45" xfId="1" applyNumberFormat="1" applyFont="1" applyFill="1" applyBorder="1"/>
    <xf numFmtId="1" fontId="4" fillId="0" borderId="1" xfId="1" applyNumberFormat="1" applyFont="1" applyFill="1" applyBorder="1"/>
    <xf numFmtId="1" fontId="4" fillId="0" borderId="0" xfId="0" applyNumberFormat="1" applyFont="1" applyFill="1"/>
    <xf numFmtId="1" fontId="4" fillId="0" borderId="12" xfId="1" applyNumberFormat="1" applyFont="1" applyFill="1" applyBorder="1" applyAlignment="1">
      <alignment wrapText="1"/>
    </xf>
    <xf numFmtId="1" fontId="4" fillId="0" borderId="13" xfId="1" applyNumberFormat="1" applyFont="1" applyFill="1" applyBorder="1" applyAlignment="1">
      <alignment wrapText="1"/>
    </xf>
    <xf numFmtId="1" fontId="4" fillId="0" borderId="14" xfId="1" applyNumberFormat="1" applyFont="1" applyFill="1" applyBorder="1" applyAlignment="1">
      <alignment wrapText="1"/>
    </xf>
    <xf numFmtId="1" fontId="4" fillId="0" borderId="40" xfId="1" applyNumberFormat="1" applyFont="1" applyFill="1" applyBorder="1" applyAlignment="1">
      <alignment wrapText="1"/>
    </xf>
    <xf numFmtId="0" fontId="3" fillId="0" borderId="0" xfId="1" applyFont="1" applyFill="1" applyBorder="1" applyAlignment="1">
      <alignment horizontal="left"/>
    </xf>
    <xf numFmtId="0" fontId="3" fillId="0" borderId="0" xfId="1" applyFill="1" applyBorder="1"/>
    <xf numFmtId="0" fontId="3" fillId="0" borderId="22" xfId="1" applyFill="1" applyBorder="1" applyAlignment="1">
      <alignment horizontal="center"/>
    </xf>
    <xf numFmtId="0" fontId="3" fillId="0" borderId="14" xfId="1" applyFont="1" applyFill="1" applyBorder="1" applyAlignment="1">
      <alignment wrapText="1"/>
    </xf>
    <xf numFmtId="1" fontId="3" fillId="0" borderId="14" xfId="1" applyNumberFormat="1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</cellXfs>
  <cellStyles count="2">
    <cellStyle name="Normal" xfId="0" builtinId="0"/>
    <cellStyle name="Normal 2" xfId="1" xr:uid="{964098D5-E13F-384E-B955-551C5FC6552D}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DE97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Recreational Cycle Survey - Average Weekend
(9am to 1pm) - total volumes from three sites</a:t>
            </a:r>
          </a:p>
        </c:rich>
      </c:tx>
      <c:layout>
        <c:manualLayout>
          <c:xMode val="edge"/>
          <c:yMode val="edge"/>
          <c:x val="0.13854344041537625"/>
          <c:y val="2.861950448651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29129662522202"/>
          <c:y val="0.17003394957706883"/>
          <c:w val="0.80284191829484908"/>
          <c:h val="0.61447912470920918"/>
        </c:manualLayout>
      </c:layout>
      <c:lineChart>
        <c:grouping val="standard"/>
        <c:varyColors val="0"/>
        <c:ser>
          <c:idx val="0"/>
          <c:order val="0"/>
          <c:tx>
            <c:strRef>
              <c:f>Historical!$B$118</c:f>
              <c:strCache>
                <c:ptCount val="1"/>
                <c:pt idx="0">
                  <c:v>Four Hr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Historical!$A$109:$A$116</c:f>
              <c:numCache>
                <c:formatCode>mmmm\ yyyy</c:formatCode>
                <c:ptCount val="8"/>
                <c:pt idx="0">
                  <c:v>40603</c:v>
                </c:pt>
                <c:pt idx="1">
                  <c:v>40969</c:v>
                </c:pt>
                <c:pt idx="2">
                  <c:v>41334</c:v>
                </c:pt>
                <c:pt idx="3">
                  <c:v>41699</c:v>
                </c:pt>
                <c:pt idx="4">
                  <c:v>42064</c:v>
                </c:pt>
                <c:pt idx="5">
                  <c:v>42309</c:v>
                </c:pt>
                <c:pt idx="6">
                  <c:v>42430</c:v>
                </c:pt>
                <c:pt idx="7">
                  <c:v>42795</c:v>
                </c:pt>
              </c:numCache>
            </c:numRef>
          </c:cat>
          <c:val>
            <c:numRef>
              <c:f>Historical!$E$91:$E$98</c:f>
              <c:numCache>
                <c:formatCode>0</c:formatCode>
                <c:ptCount val="8"/>
                <c:pt idx="0">
                  <c:v>721</c:v>
                </c:pt>
                <c:pt idx="1">
                  <c:v>662</c:v>
                </c:pt>
                <c:pt idx="2">
                  <c:v>617</c:v>
                </c:pt>
                <c:pt idx="3">
                  <c:v>613</c:v>
                </c:pt>
                <c:pt idx="4">
                  <c:v>560</c:v>
                </c:pt>
                <c:pt idx="5">
                  <c:v>501</c:v>
                </c:pt>
                <c:pt idx="6">
                  <c:v>695</c:v>
                </c:pt>
                <c:pt idx="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8-F54C-BEDF-86E602E60EA7}"/>
            </c:ext>
          </c:extLst>
        </c:ser>
        <c:ser>
          <c:idx val="1"/>
          <c:order val="1"/>
          <c:tx>
            <c:strRef>
              <c:f>Historical!$C$118</c:f>
              <c:strCache>
                <c:ptCount val="1"/>
                <c:pt idx="0">
                  <c:v>Pk Hr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Historical!$A$109:$A$116</c:f>
              <c:numCache>
                <c:formatCode>mmmm\ yyyy</c:formatCode>
                <c:ptCount val="8"/>
                <c:pt idx="0">
                  <c:v>40603</c:v>
                </c:pt>
                <c:pt idx="1">
                  <c:v>40969</c:v>
                </c:pt>
                <c:pt idx="2">
                  <c:v>41334</c:v>
                </c:pt>
                <c:pt idx="3">
                  <c:v>41699</c:v>
                </c:pt>
                <c:pt idx="4">
                  <c:v>42064</c:v>
                </c:pt>
                <c:pt idx="5">
                  <c:v>42309</c:v>
                </c:pt>
                <c:pt idx="6">
                  <c:v>42430</c:v>
                </c:pt>
                <c:pt idx="7">
                  <c:v>42795</c:v>
                </c:pt>
              </c:numCache>
            </c:numRef>
          </c:cat>
          <c:val>
            <c:numRef>
              <c:f>Historical!$E$100:$E$107</c:f>
              <c:numCache>
                <c:formatCode>0</c:formatCode>
                <c:ptCount val="8"/>
                <c:pt idx="0">
                  <c:v>274</c:v>
                </c:pt>
                <c:pt idx="1">
                  <c:v>232</c:v>
                </c:pt>
                <c:pt idx="2">
                  <c:v>216</c:v>
                </c:pt>
                <c:pt idx="3">
                  <c:v>225</c:v>
                </c:pt>
                <c:pt idx="4">
                  <c:v>193</c:v>
                </c:pt>
                <c:pt idx="5">
                  <c:v>190</c:v>
                </c:pt>
                <c:pt idx="6">
                  <c:v>253</c:v>
                </c:pt>
                <c:pt idx="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8-F54C-BEDF-86E602E60EA7}"/>
            </c:ext>
          </c:extLst>
        </c:ser>
        <c:ser>
          <c:idx val="2"/>
          <c:order val="2"/>
          <c:tx>
            <c:strRef>
              <c:f>Historical!$D$118</c:f>
              <c:strCache>
                <c:ptCount val="1"/>
                <c:pt idx="0">
                  <c:v>Avg Hr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Historical!$A$109:$A$116</c:f>
              <c:numCache>
                <c:formatCode>mmmm\ yyyy</c:formatCode>
                <c:ptCount val="8"/>
                <c:pt idx="0">
                  <c:v>40603</c:v>
                </c:pt>
                <c:pt idx="1">
                  <c:v>40969</c:v>
                </c:pt>
                <c:pt idx="2">
                  <c:v>41334</c:v>
                </c:pt>
                <c:pt idx="3">
                  <c:v>41699</c:v>
                </c:pt>
                <c:pt idx="4">
                  <c:v>42064</c:v>
                </c:pt>
                <c:pt idx="5">
                  <c:v>42309</c:v>
                </c:pt>
                <c:pt idx="6">
                  <c:v>42430</c:v>
                </c:pt>
                <c:pt idx="7">
                  <c:v>42795</c:v>
                </c:pt>
              </c:numCache>
            </c:numRef>
          </c:cat>
          <c:val>
            <c:numRef>
              <c:f>Historical!$E$109:$E$116</c:f>
              <c:numCache>
                <c:formatCode>0</c:formatCode>
                <c:ptCount val="8"/>
                <c:pt idx="0">
                  <c:v>181</c:v>
                </c:pt>
                <c:pt idx="1">
                  <c:v>166</c:v>
                </c:pt>
                <c:pt idx="2">
                  <c:v>154</c:v>
                </c:pt>
                <c:pt idx="3">
                  <c:v>153</c:v>
                </c:pt>
                <c:pt idx="4">
                  <c:v>140</c:v>
                </c:pt>
                <c:pt idx="5">
                  <c:v>126</c:v>
                </c:pt>
                <c:pt idx="6">
                  <c:v>175</c:v>
                </c:pt>
                <c:pt idx="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18-F54C-BEDF-86E602E60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98880"/>
        <c:axId val="83513344"/>
      </c:lineChart>
      <c:dateAx>
        <c:axId val="8349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Year</a:t>
                </a:r>
              </a:p>
            </c:rich>
          </c:tx>
          <c:layout>
            <c:manualLayout>
              <c:xMode val="edge"/>
              <c:yMode val="edge"/>
              <c:x val="0.53818840496897247"/>
              <c:y val="0.87878930608316363"/>
            </c:manualLayout>
          </c:layout>
          <c:overlay val="0"/>
          <c:spPr>
            <a:noFill/>
            <a:ln w="25400">
              <a:noFill/>
            </a:ln>
          </c:spPr>
        </c:title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13344"/>
        <c:crosses val="autoZero"/>
        <c:auto val="1"/>
        <c:lblOffset val="100"/>
        <c:baseTimeUnit val="months"/>
        <c:majorUnit val="1"/>
        <c:majorTimeUnit val="years"/>
        <c:minorUnit val="1"/>
      </c:dateAx>
      <c:valAx>
        <c:axId val="83513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Volume (cyclists)</a:t>
                </a:r>
              </a:p>
            </c:rich>
          </c:tx>
          <c:layout>
            <c:manualLayout>
              <c:xMode val="edge"/>
              <c:yMode val="edge"/>
              <c:x val="2.841940657272703E-2"/>
              <c:y val="0.361953349784462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98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9597194076941093E-2"/>
          <c:y val="0.94781300605831431"/>
          <c:w val="0.86263890553261202"/>
          <c:h val="4.04041068301945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10</xdr:row>
      <xdr:rowOff>9525</xdr:rowOff>
    </xdr:from>
    <xdr:to>
      <xdr:col>9</xdr:col>
      <xdr:colOff>209550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"/>
  <sheetViews>
    <sheetView workbookViewId="0">
      <selection activeCell="C38" sqref="C38"/>
    </sheetView>
  </sheetViews>
  <sheetFormatPr baseColWidth="10" defaultColWidth="8.832031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38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4" t="s">
        <v>30</v>
      </c>
      <c r="B3" t="s">
        <v>37</v>
      </c>
      <c r="D3" s="2"/>
    </row>
    <row r="4" spans="1:9" x14ac:dyDescent="0.15">
      <c r="A4" s="4" t="s">
        <v>39</v>
      </c>
      <c r="B4" t="s">
        <v>59</v>
      </c>
      <c r="D4" s="2"/>
    </row>
    <row r="5" spans="1:9" x14ac:dyDescent="0.15">
      <c r="A5" s="4" t="s">
        <v>40</v>
      </c>
      <c r="B5" t="s">
        <v>59</v>
      </c>
      <c r="D5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8E56-D48F-F041-85F0-1CA4F8FC27C9}">
  <dimension ref="A1:AM378"/>
  <sheetViews>
    <sheetView tabSelected="1" workbookViewId="0">
      <selection activeCell="R23" sqref="R23"/>
    </sheetView>
  </sheetViews>
  <sheetFormatPr baseColWidth="10" defaultColWidth="9.1640625" defaultRowHeight="13" x14ac:dyDescent="0.15"/>
  <cols>
    <col min="1" max="1" width="13.5" style="14" customWidth="1"/>
    <col min="2" max="16" width="5.6640625" style="14" customWidth="1"/>
    <col min="17" max="17" width="6.1640625" style="14" customWidth="1"/>
    <col min="18" max="18" width="5.6640625" style="14" customWidth="1"/>
    <col min="19" max="256" width="9.1640625" style="14"/>
    <col min="257" max="257" width="13.5" style="14" customWidth="1"/>
    <col min="258" max="272" width="5.6640625" style="14" customWidth="1"/>
    <col min="273" max="273" width="6.1640625" style="14" customWidth="1"/>
    <col min="274" max="274" width="5.6640625" style="14" customWidth="1"/>
    <col min="275" max="512" width="9.1640625" style="14"/>
    <col min="513" max="513" width="13.5" style="14" customWidth="1"/>
    <col min="514" max="528" width="5.6640625" style="14" customWidth="1"/>
    <col min="529" max="529" width="6.1640625" style="14" customWidth="1"/>
    <col min="530" max="530" width="5.6640625" style="14" customWidth="1"/>
    <col min="531" max="768" width="9.1640625" style="14"/>
    <col min="769" max="769" width="13.5" style="14" customWidth="1"/>
    <col min="770" max="784" width="5.6640625" style="14" customWidth="1"/>
    <col min="785" max="785" width="6.1640625" style="14" customWidth="1"/>
    <col min="786" max="786" width="5.6640625" style="14" customWidth="1"/>
    <col min="787" max="1024" width="9.1640625" style="14"/>
    <col min="1025" max="1025" width="13.5" style="14" customWidth="1"/>
    <col min="1026" max="1040" width="5.6640625" style="14" customWidth="1"/>
    <col min="1041" max="1041" width="6.1640625" style="14" customWidth="1"/>
    <col min="1042" max="1042" width="5.6640625" style="14" customWidth="1"/>
    <col min="1043" max="1280" width="9.1640625" style="14"/>
    <col min="1281" max="1281" width="13.5" style="14" customWidth="1"/>
    <col min="1282" max="1296" width="5.6640625" style="14" customWidth="1"/>
    <col min="1297" max="1297" width="6.1640625" style="14" customWidth="1"/>
    <col min="1298" max="1298" width="5.6640625" style="14" customWidth="1"/>
    <col min="1299" max="1536" width="9.1640625" style="14"/>
    <col min="1537" max="1537" width="13.5" style="14" customWidth="1"/>
    <col min="1538" max="1552" width="5.6640625" style="14" customWidth="1"/>
    <col min="1553" max="1553" width="6.1640625" style="14" customWidth="1"/>
    <col min="1554" max="1554" width="5.6640625" style="14" customWidth="1"/>
    <col min="1555" max="1792" width="9.1640625" style="14"/>
    <col min="1793" max="1793" width="13.5" style="14" customWidth="1"/>
    <col min="1794" max="1808" width="5.6640625" style="14" customWidth="1"/>
    <col min="1809" max="1809" width="6.1640625" style="14" customWidth="1"/>
    <col min="1810" max="1810" width="5.6640625" style="14" customWidth="1"/>
    <col min="1811" max="2048" width="9.1640625" style="14"/>
    <col min="2049" max="2049" width="13.5" style="14" customWidth="1"/>
    <col min="2050" max="2064" width="5.6640625" style="14" customWidth="1"/>
    <col min="2065" max="2065" width="6.1640625" style="14" customWidth="1"/>
    <col min="2066" max="2066" width="5.6640625" style="14" customWidth="1"/>
    <col min="2067" max="2304" width="9.1640625" style="14"/>
    <col min="2305" max="2305" width="13.5" style="14" customWidth="1"/>
    <col min="2306" max="2320" width="5.6640625" style="14" customWidth="1"/>
    <col min="2321" max="2321" width="6.1640625" style="14" customWidth="1"/>
    <col min="2322" max="2322" width="5.6640625" style="14" customWidth="1"/>
    <col min="2323" max="2560" width="9.1640625" style="14"/>
    <col min="2561" max="2561" width="13.5" style="14" customWidth="1"/>
    <col min="2562" max="2576" width="5.6640625" style="14" customWidth="1"/>
    <col min="2577" max="2577" width="6.1640625" style="14" customWidth="1"/>
    <col min="2578" max="2578" width="5.6640625" style="14" customWidth="1"/>
    <col min="2579" max="2816" width="9.1640625" style="14"/>
    <col min="2817" max="2817" width="13.5" style="14" customWidth="1"/>
    <col min="2818" max="2832" width="5.6640625" style="14" customWidth="1"/>
    <col min="2833" max="2833" width="6.1640625" style="14" customWidth="1"/>
    <col min="2834" max="2834" width="5.6640625" style="14" customWidth="1"/>
    <col min="2835" max="3072" width="9.1640625" style="14"/>
    <col min="3073" max="3073" width="13.5" style="14" customWidth="1"/>
    <col min="3074" max="3088" width="5.6640625" style="14" customWidth="1"/>
    <col min="3089" max="3089" width="6.1640625" style="14" customWidth="1"/>
    <col min="3090" max="3090" width="5.6640625" style="14" customWidth="1"/>
    <col min="3091" max="3328" width="9.1640625" style="14"/>
    <col min="3329" max="3329" width="13.5" style="14" customWidth="1"/>
    <col min="3330" max="3344" width="5.6640625" style="14" customWidth="1"/>
    <col min="3345" max="3345" width="6.1640625" style="14" customWidth="1"/>
    <col min="3346" max="3346" width="5.6640625" style="14" customWidth="1"/>
    <col min="3347" max="3584" width="9.1640625" style="14"/>
    <col min="3585" max="3585" width="13.5" style="14" customWidth="1"/>
    <col min="3586" max="3600" width="5.6640625" style="14" customWidth="1"/>
    <col min="3601" max="3601" width="6.1640625" style="14" customWidth="1"/>
    <col min="3602" max="3602" width="5.6640625" style="14" customWidth="1"/>
    <col min="3603" max="3840" width="9.1640625" style="14"/>
    <col min="3841" max="3841" width="13.5" style="14" customWidth="1"/>
    <col min="3842" max="3856" width="5.6640625" style="14" customWidth="1"/>
    <col min="3857" max="3857" width="6.1640625" style="14" customWidth="1"/>
    <col min="3858" max="3858" width="5.6640625" style="14" customWidth="1"/>
    <col min="3859" max="4096" width="9.1640625" style="14"/>
    <col min="4097" max="4097" width="13.5" style="14" customWidth="1"/>
    <col min="4098" max="4112" width="5.6640625" style="14" customWidth="1"/>
    <col min="4113" max="4113" width="6.1640625" style="14" customWidth="1"/>
    <col min="4114" max="4114" width="5.6640625" style="14" customWidth="1"/>
    <col min="4115" max="4352" width="9.1640625" style="14"/>
    <col min="4353" max="4353" width="13.5" style="14" customWidth="1"/>
    <col min="4354" max="4368" width="5.6640625" style="14" customWidth="1"/>
    <col min="4369" max="4369" width="6.1640625" style="14" customWidth="1"/>
    <col min="4370" max="4370" width="5.6640625" style="14" customWidth="1"/>
    <col min="4371" max="4608" width="9.1640625" style="14"/>
    <col min="4609" max="4609" width="13.5" style="14" customWidth="1"/>
    <col min="4610" max="4624" width="5.6640625" style="14" customWidth="1"/>
    <col min="4625" max="4625" width="6.1640625" style="14" customWidth="1"/>
    <col min="4626" max="4626" width="5.6640625" style="14" customWidth="1"/>
    <col min="4627" max="4864" width="9.1640625" style="14"/>
    <col min="4865" max="4865" width="13.5" style="14" customWidth="1"/>
    <col min="4866" max="4880" width="5.6640625" style="14" customWidth="1"/>
    <col min="4881" max="4881" width="6.1640625" style="14" customWidth="1"/>
    <col min="4882" max="4882" width="5.6640625" style="14" customWidth="1"/>
    <col min="4883" max="5120" width="9.1640625" style="14"/>
    <col min="5121" max="5121" width="13.5" style="14" customWidth="1"/>
    <col min="5122" max="5136" width="5.6640625" style="14" customWidth="1"/>
    <col min="5137" max="5137" width="6.1640625" style="14" customWidth="1"/>
    <col min="5138" max="5138" width="5.6640625" style="14" customWidth="1"/>
    <col min="5139" max="5376" width="9.1640625" style="14"/>
    <col min="5377" max="5377" width="13.5" style="14" customWidth="1"/>
    <col min="5378" max="5392" width="5.6640625" style="14" customWidth="1"/>
    <col min="5393" max="5393" width="6.1640625" style="14" customWidth="1"/>
    <col min="5394" max="5394" width="5.6640625" style="14" customWidth="1"/>
    <col min="5395" max="5632" width="9.1640625" style="14"/>
    <col min="5633" max="5633" width="13.5" style="14" customWidth="1"/>
    <col min="5634" max="5648" width="5.6640625" style="14" customWidth="1"/>
    <col min="5649" max="5649" width="6.1640625" style="14" customWidth="1"/>
    <col min="5650" max="5650" width="5.6640625" style="14" customWidth="1"/>
    <col min="5651" max="5888" width="9.1640625" style="14"/>
    <col min="5889" max="5889" width="13.5" style="14" customWidth="1"/>
    <col min="5890" max="5904" width="5.6640625" style="14" customWidth="1"/>
    <col min="5905" max="5905" width="6.1640625" style="14" customWidth="1"/>
    <col min="5906" max="5906" width="5.6640625" style="14" customWidth="1"/>
    <col min="5907" max="6144" width="9.1640625" style="14"/>
    <col min="6145" max="6145" width="13.5" style="14" customWidth="1"/>
    <col min="6146" max="6160" width="5.6640625" style="14" customWidth="1"/>
    <col min="6161" max="6161" width="6.1640625" style="14" customWidth="1"/>
    <col min="6162" max="6162" width="5.6640625" style="14" customWidth="1"/>
    <col min="6163" max="6400" width="9.1640625" style="14"/>
    <col min="6401" max="6401" width="13.5" style="14" customWidth="1"/>
    <col min="6402" max="6416" width="5.6640625" style="14" customWidth="1"/>
    <col min="6417" max="6417" width="6.1640625" style="14" customWidth="1"/>
    <col min="6418" max="6418" width="5.6640625" style="14" customWidth="1"/>
    <col min="6419" max="6656" width="9.1640625" style="14"/>
    <col min="6657" max="6657" width="13.5" style="14" customWidth="1"/>
    <col min="6658" max="6672" width="5.6640625" style="14" customWidth="1"/>
    <col min="6673" max="6673" width="6.1640625" style="14" customWidth="1"/>
    <col min="6674" max="6674" width="5.6640625" style="14" customWidth="1"/>
    <col min="6675" max="6912" width="9.1640625" style="14"/>
    <col min="6913" max="6913" width="13.5" style="14" customWidth="1"/>
    <col min="6914" max="6928" width="5.6640625" style="14" customWidth="1"/>
    <col min="6929" max="6929" width="6.1640625" style="14" customWidth="1"/>
    <col min="6930" max="6930" width="5.6640625" style="14" customWidth="1"/>
    <col min="6931" max="7168" width="9.1640625" style="14"/>
    <col min="7169" max="7169" width="13.5" style="14" customWidth="1"/>
    <col min="7170" max="7184" width="5.6640625" style="14" customWidth="1"/>
    <col min="7185" max="7185" width="6.1640625" style="14" customWidth="1"/>
    <col min="7186" max="7186" width="5.6640625" style="14" customWidth="1"/>
    <col min="7187" max="7424" width="9.1640625" style="14"/>
    <col min="7425" max="7425" width="13.5" style="14" customWidth="1"/>
    <col min="7426" max="7440" width="5.6640625" style="14" customWidth="1"/>
    <col min="7441" max="7441" width="6.1640625" style="14" customWidth="1"/>
    <col min="7442" max="7442" width="5.6640625" style="14" customWidth="1"/>
    <col min="7443" max="7680" width="9.1640625" style="14"/>
    <col min="7681" max="7681" width="13.5" style="14" customWidth="1"/>
    <col min="7682" max="7696" width="5.6640625" style="14" customWidth="1"/>
    <col min="7697" max="7697" width="6.1640625" style="14" customWidth="1"/>
    <col min="7698" max="7698" width="5.6640625" style="14" customWidth="1"/>
    <col min="7699" max="7936" width="9.1640625" style="14"/>
    <col min="7937" max="7937" width="13.5" style="14" customWidth="1"/>
    <col min="7938" max="7952" width="5.6640625" style="14" customWidth="1"/>
    <col min="7953" max="7953" width="6.1640625" style="14" customWidth="1"/>
    <col min="7954" max="7954" width="5.6640625" style="14" customWidth="1"/>
    <col min="7955" max="8192" width="9.1640625" style="14"/>
    <col min="8193" max="8193" width="13.5" style="14" customWidth="1"/>
    <col min="8194" max="8208" width="5.6640625" style="14" customWidth="1"/>
    <col min="8209" max="8209" width="6.1640625" style="14" customWidth="1"/>
    <col min="8210" max="8210" width="5.6640625" style="14" customWidth="1"/>
    <col min="8211" max="8448" width="9.1640625" style="14"/>
    <col min="8449" max="8449" width="13.5" style="14" customWidth="1"/>
    <col min="8450" max="8464" width="5.6640625" style="14" customWidth="1"/>
    <col min="8465" max="8465" width="6.1640625" style="14" customWidth="1"/>
    <col min="8466" max="8466" width="5.6640625" style="14" customWidth="1"/>
    <col min="8467" max="8704" width="9.1640625" style="14"/>
    <col min="8705" max="8705" width="13.5" style="14" customWidth="1"/>
    <col min="8706" max="8720" width="5.6640625" style="14" customWidth="1"/>
    <col min="8721" max="8721" width="6.1640625" style="14" customWidth="1"/>
    <col min="8722" max="8722" width="5.6640625" style="14" customWidth="1"/>
    <col min="8723" max="8960" width="9.1640625" style="14"/>
    <col min="8961" max="8961" width="13.5" style="14" customWidth="1"/>
    <col min="8962" max="8976" width="5.6640625" style="14" customWidth="1"/>
    <col min="8977" max="8977" width="6.1640625" style="14" customWidth="1"/>
    <col min="8978" max="8978" width="5.6640625" style="14" customWidth="1"/>
    <col min="8979" max="9216" width="9.1640625" style="14"/>
    <col min="9217" max="9217" width="13.5" style="14" customWidth="1"/>
    <col min="9218" max="9232" width="5.6640625" style="14" customWidth="1"/>
    <col min="9233" max="9233" width="6.1640625" style="14" customWidth="1"/>
    <col min="9234" max="9234" width="5.6640625" style="14" customWidth="1"/>
    <col min="9235" max="9472" width="9.1640625" style="14"/>
    <col min="9473" max="9473" width="13.5" style="14" customWidth="1"/>
    <col min="9474" max="9488" width="5.6640625" style="14" customWidth="1"/>
    <col min="9489" max="9489" width="6.1640625" style="14" customWidth="1"/>
    <col min="9490" max="9490" width="5.6640625" style="14" customWidth="1"/>
    <col min="9491" max="9728" width="9.1640625" style="14"/>
    <col min="9729" max="9729" width="13.5" style="14" customWidth="1"/>
    <col min="9730" max="9744" width="5.6640625" style="14" customWidth="1"/>
    <col min="9745" max="9745" width="6.1640625" style="14" customWidth="1"/>
    <col min="9746" max="9746" width="5.6640625" style="14" customWidth="1"/>
    <col min="9747" max="9984" width="9.1640625" style="14"/>
    <col min="9985" max="9985" width="13.5" style="14" customWidth="1"/>
    <col min="9986" max="10000" width="5.6640625" style="14" customWidth="1"/>
    <col min="10001" max="10001" width="6.1640625" style="14" customWidth="1"/>
    <col min="10002" max="10002" width="5.6640625" style="14" customWidth="1"/>
    <col min="10003" max="10240" width="9.1640625" style="14"/>
    <col min="10241" max="10241" width="13.5" style="14" customWidth="1"/>
    <col min="10242" max="10256" width="5.6640625" style="14" customWidth="1"/>
    <col min="10257" max="10257" width="6.1640625" style="14" customWidth="1"/>
    <col min="10258" max="10258" width="5.6640625" style="14" customWidth="1"/>
    <col min="10259" max="10496" width="9.1640625" style="14"/>
    <col min="10497" max="10497" width="13.5" style="14" customWidth="1"/>
    <col min="10498" max="10512" width="5.6640625" style="14" customWidth="1"/>
    <col min="10513" max="10513" width="6.1640625" style="14" customWidth="1"/>
    <col min="10514" max="10514" width="5.6640625" style="14" customWidth="1"/>
    <col min="10515" max="10752" width="9.1640625" style="14"/>
    <col min="10753" max="10753" width="13.5" style="14" customWidth="1"/>
    <col min="10754" max="10768" width="5.6640625" style="14" customWidth="1"/>
    <col min="10769" max="10769" width="6.1640625" style="14" customWidth="1"/>
    <col min="10770" max="10770" width="5.6640625" style="14" customWidth="1"/>
    <col min="10771" max="11008" width="9.1640625" style="14"/>
    <col min="11009" max="11009" width="13.5" style="14" customWidth="1"/>
    <col min="11010" max="11024" width="5.6640625" style="14" customWidth="1"/>
    <col min="11025" max="11025" width="6.1640625" style="14" customWidth="1"/>
    <col min="11026" max="11026" width="5.6640625" style="14" customWidth="1"/>
    <col min="11027" max="11264" width="9.1640625" style="14"/>
    <col min="11265" max="11265" width="13.5" style="14" customWidth="1"/>
    <col min="11266" max="11280" width="5.6640625" style="14" customWidth="1"/>
    <col min="11281" max="11281" width="6.1640625" style="14" customWidth="1"/>
    <col min="11282" max="11282" width="5.6640625" style="14" customWidth="1"/>
    <col min="11283" max="11520" width="9.1640625" style="14"/>
    <col min="11521" max="11521" width="13.5" style="14" customWidth="1"/>
    <col min="11522" max="11536" width="5.6640625" style="14" customWidth="1"/>
    <col min="11537" max="11537" width="6.1640625" style="14" customWidth="1"/>
    <col min="11538" max="11538" width="5.6640625" style="14" customWidth="1"/>
    <col min="11539" max="11776" width="9.1640625" style="14"/>
    <col min="11777" max="11777" width="13.5" style="14" customWidth="1"/>
    <col min="11778" max="11792" width="5.6640625" style="14" customWidth="1"/>
    <col min="11793" max="11793" width="6.1640625" style="14" customWidth="1"/>
    <col min="11794" max="11794" width="5.6640625" style="14" customWidth="1"/>
    <col min="11795" max="12032" width="9.1640625" style="14"/>
    <col min="12033" max="12033" width="13.5" style="14" customWidth="1"/>
    <col min="12034" max="12048" width="5.6640625" style="14" customWidth="1"/>
    <col min="12049" max="12049" width="6.1640625" style="14" customWidth="1"/>
    <col min="12050" max="12050" width="5.6640625" style="14" customWidth="1"/>
    <col min="12051" max="12288" width="9.1640625" style="14"/>
    <col min="12289" max="12289" width="13.5" style="14" customWidth="1"/>
    <col min="12290" max="12304" width="5.6640625" style="14" customWidth="1"/>
    <col min="12305" max="12305" width="6.1640625" style="14" customWidth="1"/>
    <col min="12306" max="12306" width="5.6640625" style="14" customWidth="1"/>
    <col min="12307" max="12544" width="9.1640625" style="14"/>
    <col min="12545" max="12545" width="13.5" style="14" customWidth="1"/>
    <col min="12546" max="12560" width="5.6640625" style="14" customWidth="1"/>
    <col min="12561" max="12561" width="6.1640625" style="14" customWidth="1"/>
    <col min="12562" max="12562" width="5.6640625" style="14" customWidth="1"/>
    <col min="12563" max="12800" width="9.1640625" style="14"/>
    <col min="12801" max="12801" width="13.5" style="14" customWidth="1"/>
    <col min="12802" max="12816" width="5.6640625" style="14" customWidth="1"/>
    <col min="12817" max="12817" width="6.1640625" style="14" customWidth="1"/>
    <col min="12818" max="12818" width="5.6640625" style="14" customWidth="1"/>
    <col min="12819" max="13056" width="9.1640625" style="14"/>
    <col min="13057" max="13057" width="13.5" style="14" customWidth="1"/>
    <col min="13058" max="13072" width="5.6640625" style="14" customWidth="1"/>
    <col min="13073" max="13073" width="6.1640625" style="14" customWidth="1"/>
    <col min="13074" max="13074" width="5.6640625" style="14" customWidth="1"/>
    <col min="13075" max="13312" width="9.1640625" style="14"/>
    <col min="13313" max="13313" width="13.5" style="14" customWidth="1"/>
    <col min="13314" max="13328" width="5.6640625" style="14" customWidth="1"/>
    <col min="13329" max="13329" width="6.1640625" style="14" customWidth="1"/>
    <col min="13330" max="13330" width="5.6640625" style="14" customWidth="1"/>
    <col min="13331" max="13568" width="9.1640625" style="14"/>
    <col min="13569" max="13569" width="13.5" style="14" customWidth="1"/>
    <col min="13570" max="13584" width="5.6640625" style="14" customWidth="1"/>
    <col min="13585" max="13585" width="6.1640625" style="14" customWidth="1"/>
    <col min="13586" max="13586" width="5.6640625" style="14" customWidth="1"/>
    <col min="13587" max="13824" width="9.1640625" style="14"/>
    <col min="13825" max="13825" width="13.5" style="14" customWidth="1"/>
    <col min="13826" max="13840" width="5.6640625" style="14" customWidth="1"/>
    <col min="13841" max="13841" width="6.1640625" style="14" customWidth="1"/>
    <col min="13842" max="13842" width="5.6640625" style="14" customWidth="1"/>
    <col min="13843" max="14080" width="9.1640625" style="14"/>
    <col min="14081" max="14081" width="13.5" style="14" customWidth="1"/>
    <col min="14082" max="14096" width="5.6640625" style="14" customWidth="1"/>
    <col min="14097" max="14097" width="6.1640625" style="14" customWidth="1"/>
    <col min="14098" max="14098" width="5.6640625" style="14" customWidth="1"/>
    <col min="14099" max="14336" width="9.1640625" style="14"/>
    <col min="14337" max="14337" width="13.5" style="14" customWidth="1"/>
    <col min="14338" max="14352" width="5.6640625" style="14" customWidth="1"/>
    <col min="14353" max="14353" width="6.1640625" style="14" customWidth="1"/>
    <col min="14354" max="14354" width="5.6640625" style="14" customWidth="1"/>
    <col min="14355" max="14592" width="9.1640625" style="14"/>
    <col min="14593" max="14593" width="13.5" style="14" customWidth="1"/>
    <col min="14594" max="14608" width="5.6640625" style="14" customWidth="1"/>
    <col min="14609" max="14609" width="6.1640625" style="14" customWidth="1"/>
    <col min="14610" max="14610" width="5.6640625" style="14" customWidth="1"/>
    <col min="14611" max="14848" width="9.1640625" style="14"/>
    <col min="14849" max="14849" width="13.5" style="14" customWidth="1"/>
    <col min="14850" max="14864" width="5.6640625" style="14" customWidth="1"/>
    <col min="14865" max="14865" width="6.1640625" style="14" customWidth="1"/>
    <col min="14866" max="14866" width="5.6640625" style="14" customWidth="1"/>
    <col min="14867" max="15104" width="9.1640625" style="14"/>
    <col min="15105" max="15105" width="13.5" style="14" customWidth="1"/>
    <col min="15106" max="15120" width="5.6640625" style="14" customWidth="1"/>
    <col min="15121" max="15121" width="6.1640625" style="14" customWidth="1"/>
    <col min="15122" max="15122" width="5.6640625" style="14" customWidth="1"/>
    <col min="15123" max="15360" width="9.1640625" style="14"/>
    <col min="15361" max="15361" width="13.5" style="14" customWidth="1"/>
    <col min="15362" max="15376" width="5.6640625" style="14" customWidth="1"/>
    <col min="15377" max="15377" width="6.1640625" style="14" customWidth="1"/>
    <col min="15378" max="15378" width="5.6640625" style="14" customWidth="1"/>
    <col min="15379" max="15616" width="9.1640625" style="14"/>
    <col min="15617" max="15617" width="13.5" style="14" customWidth="1"/>
    <col min="15618" max="15632" width="5.6640625" style="14" customWidth="1"/>
    <col min="15633" max="15633" width="6.1640625" style="14" customWidth="1"/>
    <col min="15634" max="15634" width="5.6640625" style="14" customWidth="1"/>
    <col min="15635" max="15872" width="9.1640625" style="14"/>
    <col min="15873" max="15873" width="13.5" style="14" customWidth="1"/>
    <col min="15874" max="15888" width="5.6640625" style="14" customWidth="1"/>
    <col min="15889" max="15889" width="6.1640625" style="14" customWidth="1"/>
    <col min="15890" max="15890" width="5.6640625" style="14" customWidth="1"/>
    <col min="15891" max="16128" width="9.1640625" style="14"/>
    <col min="16129" max="16129" width="13.5" style="14" customWidth="1"/>
    <col min="16130" max="16144" width="5.6640625" style="14" customWidth="1"/>
    <col min="16145" max="16145" width="6.1640625" style="14" customWidth="1"/>
    <col min="16146" max="16146" width="5.6640625" style="14" customWidth="1"/>
    <col min="16147" max="16384" width="9.1640625" style="14"/>
  </cols>
  <sheetData>
    <row r="1" spans="1:19" x14ac:dyDescent="0.15">
      <c r="A1" s="221" t="s">
        <v>179</v>
      </c>
      <c r="B1" s="221"/>
      <c r="C1" s="222"/>
      <c r="D1" s="222"/>
      <c r="E1" s="223"/>
      <c r="F1" s="221" t="s">
        <v>0</v>
      </c>
      <c r="G1" s="223"/>
      <c r="H1" s="223"/>
      <c r="I1" s="224" t="s">
        <v>195</v>
      </c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19" x14ac:dyDescent="0.15">
      <c r="A2" s="221"/>
      <c r="B2" s="221"/>
      <c r="C2" s="222"/>
      <c r="D2" s="222"/>
      <c r="E2" s="223"/>
      <c r="F2" s="221"/>
      <c r="G2" s="223"/>
      <c r="H2" s="223"/>
      <c r="I2" s="224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ht="14" thickBot="1" x14ac:dyDescent="0.2">
      <c r="A3" s="225" t="s">
        <v>177</v>
      </c>
      <c r="B3" s="225"/>
      <c r="C3" s="223"/>
      <c r="D3" s="222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x14ac:dyDescent="0.15">
      <c r="A4" s="226"/>
      <c r="B4" s="227" t="s">
        <v>2</v>
      </c>
      <c r="C4" s="228"/>
      <c r="D4" s="228"/>
      <c r="E4" s="229"/>
      <c r="F4" s="227" t="s">
        <v>3</v>
      </c>
      <c r="G4" s="228"/>
      <c r="H4" s="228"/>
      <c r="I4" s="229"/>
      <c r="J4" s="227" t="s">
        <v>4</v>
      </c>
      <c r="K4" s="228"/>
      <c r="L4" s="228"/>
      <c r="M4" s="229"/>
      <c r="N4" s="227" t="s">
        <v>5</v>
      </c>
      <c r="O4" s="228"/>
      <c r="P4" s="228"/>
      <c r="Q4" s="228"/>
      <c r="R4" s="229"/>
      <c r="S4" s="230" t="s">
        <v>35</v>
      </c>
    </row>
    <row r="5" spans="1:19" s="11" customFormat="1" ht="14" thickBot="1" x14ac:dyDescent="0.2">
      <c r="A5" s="231"/>
      <c r="B5" s="232" t="s">
        <v>196</v>
      </c>
      <c r="C5" s="233"/>
      <c r="D5" s="233"/>
      <c r="E5" s="234"/>
      <c r="F5" s="232" t="s">
        <v>197</v>
      </c>
      <c r="G5" s="233"/>
      <c r="H5" s="233"/>
      <c r="I5" s="234"/>
      <c r="J5" s="232" t="s">
        <v>21</v>
      </c>
      <c r="K5" s="233"/>
      <c r="L5" s="233"/>
      <c r="M5" s="234"/>
      <c r="N5" s="232" t="s">
        <v>22</v>
      </c>
      <c r="O5" s="233"/>
      <c r="P5" s="233"/>
      <c r="Q5" s="233"/>
      <c r="R5" s="234"/>
      <c r="S5" s="235"/>
    </row>
    <row r="6" spans="1:19" s="32" customFormat="1" ht="11" x14ac:dyDescent="0.15">
      <c r="A6" s="236"/>
      <c r="B6" s="237" t="s">
        <v>23</v>
      </c>
      <c r="C6" s="238" t="s">
        <v>24</v>
      </c>
      <c r="D6" s="238" t="s">
        <v>25</v>
      </c>
      <c r="E6" s="239" t="s">
        <v>9</v>
      </c>
      <c r="F6" s="237" t="s">
        <v>23</v>
      </c>
      <c r="G6" s="238" t="s">
        <v>23</v>
      </c>
      <c r="H6" s="238" t="s">
        <v>25</v>
      </c>
      <c r="I6" s="239" t="s">
        <v>9</v>
      </c>
      <c r="J6" s="237" t="s">
        <v>23</v>
      </c>
      <c r="K6" s="238" t="s">
        <v>23</v>
      </c>
      <c r="L6" s="238" t="s">
        <v>24</v>
      </c>
      <c r="M6" s="239" t="s">
        <v>9</v>
      </c>
      <c r="N6" s="237" t="s">
        <v>23</v>
      </c>
      <c r="O6" s="238" t="s">
        <v>24</v>
      </c>
      <c r="P6" s="238" t="s">
        <v>25</v>
      </c>
      <c r="Q6" s="295" t="s">
        <v>25</v>
      </c>
      <c r="R6" s="239" t="s">
        <v>9</v>
      </c>
      <c r="S6" s="241"/>
    </row>
    <row r="7" spans="1:19" s="11" customFormat="1" ht="15.75" customHeight="1" x14ac:dyDescent="0.15">
      <c r="A7" s="231"/>
      <c r="B7" s="242" t="s">
        <v>27</v>
      </c>
      <c r="C7" s="243" t="s">
        <v>28</v>
      </c>
      <c r="D7" s="243" t="s">
        <v>29</v>
      </c>
      <c r="E7" s="244"/>
      <c r="F7" s="242" t="s">
        <v>26</v>
      </c>
      <c r="G7" s="243" t="s">
        <v>27</v>
      </c>
      <c r="H7" s="243" t="s">
        <v>28</v>
      </c>
      <c r="I7" s="244"/>
      <c r="J7" s="242" t="s">
        <v>29</v>
      </c>
      <c r="K7" s="243" t="s">
        <v>26</v>
      </c>
      <c r="L7" s="243" t="s">
        <v>27</v>
      </c>
      <c r="M7" s="244"/>
      <c r="N7" s="242" t="s">
        <v>28</v>
      </c>
      <c r="O7" s="243" t="s">
        <v>29</v>
      </c>
      <c r="P7" s="243" t="s">
        <v>26</v>
      </c>
      <c r="Q7" s="301" t="s">
        <v>198</v>
      </c>
      <c r="R7" s="307"/>
      <c r="S7" s="246"/>
    </row>
    <row r="8" spans="1:19" s="11" customFormat="1" x14ac:dyDescent="0.15">
      <c r="A8" s="247" t="s">
        <v>167</v>
      </c>
      <c r="B8" s="248">
        <v>1.6</v>
      </c>
      <c r="C8" s="249">
        <v>7.4</v>
      </c>
      <c r="D8" s="249">
        <v>0.2</v>
      </c>
      <c r="E8" s="250">
        <v>9.1999999999999993</v>
      </c>
      <c r="F8" s="248">
        <v>0.4</v>
      </c>
      <c r="G8" s="249">
        <v>0.2</v>
      </c>
      <c r="H8" s="249">
        <v>1</v>
      </c>
      <c r="I8" s="250">
        <v>1.6</v>
      </c>
      <c r="J8" s="248">
        <v>0.2</v>
      </c>
      <c r="K8" s="249">
        <v>1.6</v>
      </c>
      <c r="L8" s="249">
        <v>4.4000000000000004</v>
      </c>
      <c r="M8" s="250">
        <v>6.2</v>
      </c>
      <c r="N8" s="248">
        <v>13.2</v>
      </c>
      <c r="O8" s="249">
        <v>0</v>
      </c>
      <c r="P8" s="249">
        <v>0.6</v>
      </c>
      <c r="Q8" s="249">
        <v>0.2</v>
      </c>
      <c r="R8" s="250">
        <v>13.999999999999998</v>
      </c>
      <c r="S8" s="252">
        <f>SUM(R8,M8,I8,E8)</f>
        <v>31</v>
      </c>
    </row>
    <row r="9" spans="1:19" s="11" customFormat="1" x14ac:dyDescent="0.15">
      <c r="A9" s="247" t="s">
        <v>166</v>
      </c>
      <c r="B9" s="248">
        <v>1.8</v>
      </c>
      <c r="C9" s="249">
        <v>12.8</v>
      </c>
      <c r="D9" s="249">
        <v>0</v>
      </c>
      <c r="E9" s="250">
        <v>14.600000000000001</v>
      </c>
      <c r="F9" s="248">
        <v>0</v>
      </c>
      <c r="G9" s="249">
        <v>0.2</v>
      </c>
      <c r="H9" s="249">
        <v>1</v>
      </c>
      <c r="I9" s="250">
        <v>1.2</v>
      </c>
      <c r="J9" s="248">
        <v>0</v>
      </c>
      <c r="K9" s="249">
        <v>1.6</v>
      </c>
      <c r="L9" s="249">
        <v>4.2</v>
      </c>
      <c r="M9" s="250">
        <v>5.8000000000000007</v>
      </c>
      <c r="N9" s="248">
        <v>25.6</v>
      </c>
      <c r="O9" s="249">
        <v>0.2</v>
      </c>
      <c r="P9" s="249">
        <v>1</v>
      </c>
      <c r="Q9" s="249">
        <v>0.2</v>
      </c>
      <c r="R9" s="250">
        <v>27</v>
      </c>
      <c r="S9" s="252">
        <f t="shared" ref="S9:S15" si="0">SUM(R9,M9,I9,E9)</f>
        <v>48.6</v>
      </c>
    </row>
    <row r="10" spans="1:19" s="11" customFormat="1" x14ac:dyDescent="0.15">
      <c r="A10" s="247" t="s">
        <v>165</v>
      </c>
      <c r="B10" s="248">
        <v>1.2</v>
      </c>
      <c r="C10" s="249">
        <v>13.2</v>
      </c>
      <c r="D10" s="249">
        <v>0.2</v>
      </c>
      <c r="E10" s="250">
        <v>14.599999999999998</v>
      </c>
      <c r="F10" s="248">
        <v>0</v>
      </c>
      <c r="G10" s="249">
        <v>0</v>
      </c>
      <c r="H10" s="249">
        <v>1</v>
      </c>
      <c r="I10" s="250">
        <v>1</v>
      </c>
      <c r="J10" s="248">
        <v>0</v>
      </c>
      <c r="K10" s="249">
        <v>1</v>
      </c>
      <c r="L10" s="249">
        <v>2.8</v>
      </c>
      <c r="M10" s="250">
        <v>3.8</v>
      </c>
      <c r="N10" s="248">
        <v>36.200000000000003</v>
      </c>
      <c r="O10" s="249">
        <v>0</v>
      </c>
      <c r="P10" s="249">
        <v>0.2</v>
      </c>
      <c r="Q10" s="249">
        <v>0</v>
      </c>
      <c r="R10" s="250">
        <v>36.400000000000006</v>
      </c>
      <c r="S10" s="252">
        <f t="shared" si="0"/>
        <v>55.8</v>
      </c>
    </row>
    <row r="11" spans="1:19" s="11" customFormat="1" x14ac:dyDescent="0.15">
      <c r="A11" s="247" t="s">
        <v>164</v>
      </c>
      <c r="B11" s="248">
        <v>2.2000000000000002</v>
      </c>
      <c r="C11" s="249">
        <v>18.600000000000001</v>
      </c>
      <c r="D11" s="249">
        <v>0</v>
      </c>
      <c r="E11" s="250">
        <v>20.8</v>
      </c>
      <c r="F11" s="248">
        <v>0</v>
      </c>
      <c r="G11" s="249">
        <v>0</v>
      </c>
      <c r="H11" s="249">
        <v>0</v>
      </c>
      <c r="I11" s="250">
        <v>0</v>
      </c>
      <c r="J11" s="248">
        <v>0</v>
      </c>
      <c r="K11" s="249">
        <v>0.6</v>
      </c>
      <c r="L11" s="249">
        <v>4.2</v>
      </c>
      <c r="M11" s="250">
        <v>4.8</v>
      </c>
      <c r="N11" s="248">
        <v>38.200000000000003</v>
      </c>
      <c r="O11" s="249">
        <v>0</v>
      </c>
      <c r="P11" s="249">
        <v>0.2</v>
      </c>
      <c r="Q11" s="249">
        <v>0</v>
      </c>
      <c r="R11" s="250">
        <v>38.400000000000006</v>
      </c>
      <c r="S11" s="252">
        <f t="shared" si="0"/>
        <v>64</v>
      </c>
    </row>
    <row r="12" spans="1:19" s="11" customFormat="1" x14ac:dyDescent="0.15">
      <c r="A12" s="247" t="s">
        <v>163</v>
      </c>
      <c r="B12" s="248">
        <v>2.2000000000000002</v>
      </c>
      <c r="C12" s="249">
        <v>16.8</v>
      </c>
      <c r="D12" s="249">
        <v>0.2</v>
      </c>
      <c r="E12" s="250">
        <v>19.2</v>
      </c>
      <c r="F12" s="248">
        <v>0.2</v>
      </c>
      <c r="G12" s="249">
        <v>0</v>
      </c>
      <c r="H12" s="249">
        <v>0</v>
      </c>
      <c r="I12" s="250">
        <v>0.2</v>
      </c>
      <c r="J12" s="248">
        <v>0</v>
      </c>
      <c r="K12" s="249">
        <v>0.4</v>
      </c>
      <c r="L12" s="249">
        <v>2.6</v>
      </c>
      <c r="M12" s="250">
        <v>3</v>
      </c>
      <c r="N12" s="248">
        <v>34.6</v>
      </c>
      <c r="O12" s="249">
        <v>0</v>
      </c>
      <c r="P12" s="249">
        <v>2</v>
      </c>
      <c r="Q12" s="249">
        <v>0</v>
      </c>
      <c r="R12" s="250">
        <v>36.6</v>
      </c>
      <c r="S12" s="252">
        <f t="shared" si="0"/>
        <v>59</v>
      </c>
    </row>
    <row r="13" spans="1:19" s="11" customFormat="1" x14ac:dyDescent="0.15">
      <c r="A13" s="247" t="s">
        <v>162</v>
      </c>
      <c r="B13" s="248">
        <v>1.6</v>
      </c>
      <c r="C13" s="249">
        <v>16</v>
      </c>
      <c r="D13" s="249">
        <v>0</v>
      </c>
      <c r="E13" s="250">
        <v>17.600000000000001</v>
      </c>
      <c r="F13" s="248">
        <v>0.4</v>
      </c>
      <c r="G13" s="249">
        <v>0</v>
      </c>
      <c r="H13" s="249">
        <v>0.2</v>
      </c>
      <c r="I13" s="250">
        <v>0.60000000000000009</v>
      </c>
      <c r="J13" s="248">
        <v>0</v>
      </c>
      <c r="K13" s="249">
        <v>0</v>
      </c>
      <c r="L13" s="249">
        <v>2.8</v>
      </c>
      <c r="M13" s="250">
        <v>2.8</v>
      </c>
      <c r="N13" s="248">
        <v>32</v>
      </c>
      <c r="O13" s="249">
        <v>0</v>
      </c>
      <c r="P13" s="249">
        <v>0.4</v>
      </c>
      <c r="Q13" s="249">
        <v>0</v>
      </c>
      <c r="R13" s="250">
        <v>32.4</v>
      </c>
      <c r="S13" s="252">
        <f t="shared" si="0"/>
        <v>53.4</v>
      </c>
    </row>
    <row r="14" spans="1:19" s="11" customFormat="1" x14ac:dyDescent="0.15">
      <c r="A14" s="247" t="s">
        <v>161</v>
      </c>
      <c r="B14" s="248">
        <v>1.2</v>
      </c>
      <c r="C14" s="249">
        <v>9.4</v>
      </c>
      <c r="D14" s="249">
        <v>0</v>
      </c>
      <c r="E14" s="250">
        <v>10.6</v>
      </c>
      <c r="F14" s="248">
        <v>0</v>
      </c>
      <c r="G14" s="249">
        <v>0</v>
      </c>
      <c r="H14" s="249">
        <v>0.4</v>
      </c>
      <c r="I14" s="250">
        <v>0.4</v>
      </c>
      <c r="J14" s="248">
        <v>0</v>
      </c>
      <c r="K14" s="249">
        <v>0</v>
      </c>
      <c r="L14" s="249">
        <v>2.2000000000000002</v>
      </c>
      <c r="M14" s="250">
        <v>2.2000000000000002</v>
      </c>
      <c r="N14" s="248">
        <v>18.399999999999999</v>
      </c>
      <c r="O14" s="249">
        <v>0</v>
      </c>
      <c r="P14" s="249">
        <v>0</v>
      </c>
      <c r="Q14" s="249">
        <v>0.2</v>
      </c>
      <c r="R14" s="250">
        <v>18.599999999999998</v>
      </c>
      <c r="S14" s="252">
        <f t="shared" si="0"/>
        <v>31.799999999999997</v>
      </c>
    </row>
    <row r="15" spans="1:19" s="11" customFormat="1" x14ac:dyDescent="0.15">
      <c r="A15" s="247" t="s">
        <v>160</v>
      </c>
      <c r="B15" s="248">
        <v>0.8</v>
      </c>
      <c r="C15" s="249">
        <v>5.6</v>
      </c>
      <c r="D15" s="249">
        <v>0</v>
      </c>
      <c r="E15" s="250">
        <v>6.3999999999999995</v>
      </c>
      <c r="F15" s="248">
        <v>0</v>
      </c>
      <c r="G15" s="249">
        <v>0</v>
      </c>
      <c r="H15" s="249">
        <v>0.2</v>
      </c>
      <c r="I15" s="250">
        <v>0.2</v>
      </c>
      <c r="J15" s="248">
        <v>0</v>
      </c>
      <c r="K15" s="249">
        <v>0.2</v>
      </c>
      <c r="L15" s="249">
        <v>1.4</v>
      </c>
      <c r="M15" s="250">
        <v>1.5999999999999999</v>
      </c>
      <c r="N15" s="248">
        <v>6.2</v>
      </c>
      <c r="O15" s="249">
        <v>0</v>
      </c>
      <c r="P15" s="249">
        <v>0</v>
      </c>
      <c r="Q15" s="249">
        <v>0</v>
      </c>
      <c r="R15" s="250">
        <v>6.2</v>
      </c>
      <c r="S15" s="252">
        <f t="shared" si="0"/>
        <v>14.399999999999999</v>
      </c>
    </row>
    <row r="16" spans="1:19" s="11" customFormat="1" ht="13" customHeight="1" thickBot="1" x14ac:dyDescent="0.2">
      <c r="A16" s="253"/>
      <c r="B16" s="254"/>
      <c r="C16" s="255"/>
      <c r="D16" s="255"/>
      <c r="E16" s="256"/>
      <c r="F16" s="254"/>
      <c r="G16" s="255"/>
      <c r="H16" s="255"/>
      <c r="I16" s="256"/>
      <c r="J16" s="254"/>
      <c r="K16" s="255"/>
      <c r="L16" s="255"/>
      <c r="M16" s="256"/>
      <c r="N16" s="254"/>
      <c r="O16" s="255"/>
      <c r="P16" s="255"/>
      <c r="Q16" s="255"/>
      <c r="R16" s="256"/>
      <c r="S16" s="258"/>
    </row>
    <row r="17" spans="1:39" s="11" customFormat="1" ht="12.5" hidden="1" customHeight="1" x14ac:dyDescent="0.15">
      <c r="A17" s="247" t="s">
        <v>183</v>
      </c>
      <c r="B17" s="248">
        <f t="shared" ref="B17:S21" si="1">SUM(B8:B11)</f>
        <v>6.8000000000000007</v>
      </c>
      <c r="C17" s="249">
        <f t="shared" si="1"/>
        <v>52.000000000000007</v>
      </c>
      <c r="D17" s="249">
        <f t="shared" si="1"/>
        <v>0.4</v>
      </c>
      <c r="E17" s="250">
        <f t="shared" si="1"/>
        <v>59.2</v>
      </c>
      <c r="F17" s="248">
        <f t="shared" si="1"/>
        <v>0.4</v>
      </c>
      <c r="G17" s="249">
        <f t="shared" si="1"/>
        <v>0.4</v>
      </c>
      <c r="H17" s="249">
        <f t="shared" si="1"/>
        <v>3</v>
      </c>
      <c r="I17" s="250">
        <f t="shared" si="1"/>
        <v>3.8</v>
      </c>
      <c r="J17" s="248">
        <f t="shared" si="1"/>
        <v>0.2</v>
      </c>
      <c r="K17" s="249">
        <f t="shared" si="1"/>
        <v>4.8</v>
      </c>
      <c r="L17" s="249">
        <f t="shared" si="1"/>
        <v>15.600000000000001</v>
      </c>
      <c r="M17" s="250">
        <f t="shared" si="1"/>
        <v>20.6</v>
      </c>
      <c r="N17" s="248">
        <f t="shared" si="1"/>
        <v>113.2</v>
      </c>
      <c r="O17" s="249">
        <f t="shared" si="1"/>
        <v>0.2</v>
      </c>
      <c r="P17" s="249">
        <f t="shared" si="1"/>
        <v>2</v>
      </c>
      <c r="Q17" s="251">
        <f t="shared" si="1"/>
        <v>0.4</v>
      </c>
      <c r="R17" s="250">
        <f t="shared" si="1"/>
        <v>115.80000000000001</v>
      </c>
      <c r="S17" s="252">
        <f t="shared" si="1"/>
        <v>199.39999999999998</v>
      </c>
      <c r="T17" s="68"/>
    </row>
    <row r="18" spans="1:39" s="11" customFormat="1" ht="12.5" hidden="1" customHeight="1" x14ac:dyDescent="0.15">
      <c r="A18" s="247" t="s">
        <v>184</v>
      </c>
      <c r="B18" s="248">
        <f t="shared" si="1"/>
        <v>7.4</v>
      </c>
      <c r="C18" s="249">
        <f t="shared" si="1"/>
        <v>61.400000000000006</v>
      </c>
      <c r="D18" s="249">
        <f t="shared" si="1"/>
        <v>0.4</v>
      </c>
      <c r="E18" s="250">
        <f t="shared" si="1"/>
        <v>69.2</v>
      </c>
      <c r="F18" s="248">
        <f t="shared" si="1"/>
        <v>0.2</v>
      </c>
      <c r="G18" s="249">
        <f t="shared" si="1"/>
        <v>0.2</v>
      </c>
      <c r="H18" s="249">
        <f t="shared" si="1"/>
        <v>2</v>
      </c>
      <c r="I18" s="250">
        <f t="shared" si="1"/>
        <v>2.4000000000000004</v>
      </c>
      <c r="J18" s="248">
        <f t="shared" si="1"/>
        <v>0</v>
      </c>
      <c r="K18" s="249">
        <f t="shared" si="1"/>
        <v>3.6</v>
      </c>
      <c r="L18" s="249">
        <f t="shared" si="1"/>
        <v>13.799999999999999</v>
      </c>
      <c r="M18" s="250">
        <f>SUM(M9:M12)</f>
        <v>17.400000000000002</v>
      </c>
      <c r="N18" s="248">
        <f t="shared" si="1"/>
        <v>134.6</v>
      </c>
      <c r="O18" s="249">
        <f t="shared" si="1"/>
        <v>0.2</v>
      </c>
      <c r="P18" s="249">
        <f t="shared" si="1"/>
        <v>3.4</v>
      </c>
      <c r="Q18" s="251">
        <f t="shared" si="1"/>
        <v>0.2</v>
      </c>
      <c r="R18" s="250">
        <f t="shared" si="1"/>
        <v>138.4</v>
      </c>
      <c r="S18" s="252">
        <f t="shared" si="1"/>
        <v>227.4</v>
      </c>
      <c r="T18" s="68"/>
    </row>
    <row r="19" spans="1:39" s="11" customFormat="1" ht="12.5" hidden="1" customHeight="1" x14ac:dyDescent="0.15">
      <c r="A19" s="247" t="s">
        <v>185</v>
      </c>
      <c r="B19" s="248">
        <f t="shared" si="1"/>
        <v>7.2000000000000011</v>
      </c>
      <c r="C19" s="249">
        <f t="shared" si="1"/>
        <v>64.599999999999994</v>
      </c>
      <c r="D19" s="249">
        <f t="shared" si="1"/>
        <v>0.4</v>
      </c>
      <c r="E19" s="250">
        <f t="shared" si="1"/>
        <v>72.199999999999989</v>
      </c>
      <c r="F19" s="248">
        <f t="shared" si="1"/>
        <v>0.60000000000000009</v>
      </c>
      <c r="G19" s="249">
        <f t="shared" si="1"/>
        <v>0</v>
      </c>
      <c r="H19" s="249">
        <f t="shared" si="1"/>
        <v>1.2</v>
      </c>
      <c r="I19" s="250">
        <f t="shared" si="1"/>
        <v>1.8</v>
      </c>
      <c r="J19" s="248">
        <f t="shared" si="1"/>
        <v>0</v>
      </c>
      <c r="K19" s="249">
        <f t="shared" si="1"/>
        <v>2</v>
      </c>
      <c r="L19" s="249">
        <f t="shared" si="1"/>
        <v>12.399999999999999</v>
      </c>
      <c r="M19" s="250">
        <f>SUM(M10:M13)</f>
        <v>14.399999999999999</v>
      </c>
      <c r="N19" s="248">
        <f t="shared" si="1"/>
        <v>141</v>
      </c>
      <c r="O19" s="249">
        <f t="shared" si="1"/>
        <v>0</v>
      </c>
      <c r="P19" s="249">
        <f t="shared" si="1"/>
        <v>2.8</v>
      </c>
      <c r="Q19" s="251">
        <f t="shared" si="1"/>
        <v>0</v>
      </c>
      <c r="R19" s="250">
        <f t="shared" si="1"/>
        <v>143.80000000000001</v>
      </c>
      <c r="S19" s="252">
        <f t="shared" si="1"/>
        <v>232.20000000000002</v>
      </c>
      <c r="T19" s="68"/>
    </row>
    <row r="20" spans="1:39" s="11" customFormat="1" ht="12.5" hidden="1" customHeight="1" x14ac:dyDescent="0.15">
      <c r="A20" s="247" t="s">
        <v>186</v>
      </c>
      <c r="B20" s="248">
        <f t="shared" si="1"/>
        <v>7.2</v>
      </c>
      <c r="C20" s="249">
        <f t="shared" si="1"/>
        <v>60.800000000000004</v>
      </c>
      <c r="D20" s="249">
        <f t="shared" si="1"/>
        <v>0.2</v>
      </c>
      <c r="E20" s="250">
        <f t="shared" si="1"/>
        <v>68.2</v>
      </c>
      <c r="F20" s="248">
        <f t="shared" si="1"/>
        <v>0.60000000000000009</v>
      </c>
      <c r="G20" s="249">
        <f t="shared" si="1"/>
        <v>0</v>
      </c>
      <c r="H20" s="249">
        <f t="shared" si="1"/>
        <v>0.60000000000000009</v>
      </c>
      <c r="I20" s="250">
        <f t="shared" si="1"/>
        <v>1.2000000000000002</v>
      </c>
      <c r="J20" s="248">
        <f t="shared" si="1"/>
        <v>0</v>
      </c>
      <c r="K20" s="249">
        <f t="shared" si="1"/>
        <v>1</v>
      </c>
      <c r="L20" s="249">
        <f t="shared" si="1"/>
        <v>11.8</v>
      </c>
      <c r="M20" s="250">
        <f>SUM(M11:M14)</f>
        <v>12.8</v>
      </c>
      <c r="N20" s="248">
        <f t="shared" si="1"/>
        <v>123.20000000000002</v>
      </c>
      <c r="O20" s="249">
        <f t="shared" si="1"/>
        <v>0</v>
      </c>
      <c r="P20" s="249">
        <f t="shared" si="1"/>
        <v>2.6</v>
      </c>
      <c r="Q20" s="251">
        <f t="shared" si="1"/>
        <v>0.2</v>
      </c>
      <c r="R20" s="250">
        <f t="shared" si="1"/>
        <v>126</v>
      </c>
      <c r="S20" s="252">
        <f t="shared" si="1"/>
        <v>208.2</v>
      </c>
      <c r="T20" s="68"/>
    </row>
    <row r="21" spans="1:39" s="11" customFormat="1" ht="13" hidden="1" customHeight="1" x14ac:dyDescent="0.15">
      <c r="A21" s="259" t="s">
        <v>187</v>
      </c>
      <c r="B21" s="260">
        <f t="shared" si="1"/>
        <v>5.8</v>
      </c>
      <c r="C21" s="261">
        <f t="shared" si="1"/>
        <v>47.8</v>
      </c>
      <c r="D21" s="261">
        <f>SUM(D12:D15)</f>
        <v>0.2</v>
      </c>
      <c r="E21" s="262">
        <f t="shared" si="1"/>
        <v>53.8</v>
      </c>
      <c r="F21" s="260">
        <f t="shared" si="1"/>
        <v>0.60000000000000009</v>
      </c>
      <c r="G21" s="261">
        <f t="shared" si="1"/>
        <v>0</v>
      </c>
      <c r="H21" s="261">
        <f t="shared" si="1"/>
        <v>0.8</v>
      </c>
      <c r="I21" s="262">
        <f t="shared" si="1"/>
        <v>1.4000000000000001</v>
      </c>
      <c r="J21" s="260">
        <f t="shared" si="1"/>
        <v>0</v>
      </c>
      <c r="K21" s="261">
        <f t="shared" si="1"/>
        <v>0.60000000000000009</v>
      </c>
      <c r="L21" s="261">
        <f t="shared" si="1"/>
        <v>9</v>
      </c>
      <c r="M21" s="262">
        <f>SUM(M12:M15)</f>
        <v>9.6</v>
      </c>
      <c r="N21" s="260">
        <f t="shared" si="1"/>
        <v>91.2</v>
      </c>
      <c r="O21" s="261">
        <f t="shared" si="1"/>
        <v>0</v>
      </c>
      <c r="P21" s="261">
        <f t="shared" si="1"/>
        <v>2.4</v>
      </c>
      <c r="Q21" s="263">
        <f t="shared" si="1"/>
        <v>0.2</v>
      </c>
      <c r="R21" s="262">
        <f t="shared" si="1"/>
        <v>93.8</v>
      </c>
      <c r="S21" s="264">
        <f t="shared" si="1"/>
        <v>158.6</v>
      </c>
      <c r="T21" s="68"/>
    </row>
    <row r="22" spans="1:39" x14ac:dyDescent="0.15">
      <c r="A22" s="265"/>
      <c r="B22" s="266"/>
      <c r="C22" s="267"/>
      <c r="D22" s="267"/>
      <c r="E22" s="268"/>
      <c r="F22" s="266"/>
      <c r="G22" s="267"/>
      <c r="H22" s="267"/>
      <c r="I22" s="268"/>
      <c r="J22" s="266"/>
      <c r="K22" s="267"/>
      <c r="L22" s="267"/>
      <c r="M22" s="268"/>
      <c r="N22" s="266"/>
      <c r="O22" s="267"/>
      <c r="P22" s="267"/>
      <c r="Q22" s="269"/>
      <c r="R22" s="268"/>
      <c r="S22" s="270"/>
      <c r="T22" s="79"/>
    </row>
    <row r="23" spans="1:39" x14ac:dyDescent="0.15">
      <c r="A23" s="253" t="s">
        <v>188</v>
      </c>
      <c r="B23" s="271">
        <f>SUM(B8:B15)</f>
        <v>12.6</v>
      </c>
      <c r="C23" s="272">
        <f t="shared" ref="C23:S23" si="2">SUM(C8:C15)</f>
        <v>99.800000000000011</v>
      </c>
      <c r="D23" s="272">
        <f t="shared" si="2"/>
        <v>0.60000000000000009</v>
      </c>
      <c r="E23" s="273">
        <f t="shared" si="2"/>
        <v>113</v>
      </c>
      <c r="F23" s="271">
        <f t="shared" si="2"/>
        <v>1</v>
      </c>
      <c r="G23" s="272">
        <f t="shared" si="2"/>
        <v>0.4</v>
      </c>
      <c r="H23" s="272">
        <f t="shared" si="2"/>
        <v>3.8000000000000003</v>
      </c>
      <c r="I23" s="273">
        <f t="shared" si="2"/>
        <v>5.2</v>
      </c>
      <c r="J23" s="271">
        <f t="shared" si="2"/>
        <v>0.2</v>
      </c>
      <c r="K23" s="272">
        <f t="shared" si="2"/>
        <v>5.4</v>
      </c>
      <c r="L23" s="272">
        <f t="shared" si="2"/>
        <v>24.6</v>
      </c>
      <c r="M23" s="273">
        <f t="shared" si="2"/>
        <v>30.200000000000003</v>
      </c>
      <c r="N23" s="271">
        <f t="shared" si="2"/>
        <v>204.4</v>
      </c>
      <c r="O23" s="272">
        <f t="shared" si="2"/>
        <v>0.2</v>
      </c>
      <c r="P23" s="272">
        <f t="shared" si="2"/>
        <v>4.4000000000000004</v>
      </c>
      <c r="Q23" s="274">
        <f t="shared" si="2"/>
        <v>0.60000000000000009</v>
      </c>
      <c r="R23" s="273">
        <f t="shared" si="2"/>
        <v>209.6</v>
      </c>
      <c r="S23" s="275">
        <f t="shared" si="2"/>
        <v>357.99999999999994</v>
      </c>
      <c r="T23" s="79"/>
    </row>
    <row r="24" spans="1:39" x14ac:dyDescent="0.15">
      <c r="A24" s="253" t="s">
        <v>10</v>
      </c>
      <c r="B24" s="271">
        <f t="shared" ref="B24:R24" si="3">INDEX(B17:B21,MATCH($S24,$S17:$S21,0))</f>
        <v>7.2000000000000011</v>
      </c>
      <c r="C24" s="272">
        <f t="shared" si="3"/>
        <v>64.599999999999994</v>
      </c>
      <c r="D24" s="272">
        <f t="shared" si="3"/>
        <v>0.4</v>
      </c>
      <c r="E24" s="273">
        <f t="shared" si="3"/>
        <v>72.199999999999989</v>
      </c>
      <c r="F24" s="271">
        <f t="shared" si="3"/>
        <v>0.60000000000000009</v>
      </c>
      <c r="G24" s="272">
        <f t="shared" si="3"/>
        <v>0</v>
      </c>
      <c r="H24" s="272">
        <f t="shared" si="3"/>
        <v>1.2</v>
      </c>
      <c r="I24" s="273">
        <f t="shared" si="3"/>
        <v>1.8</v>
      </c>
      <c r="J24" s="271">
        <f t="shared" si="3"/>
        <v>0</v>
      </c>
      <c r="K24" s="272">
        <f t="shared" si="3"/>
        <v>2</v>
      </c>
      <c r="L24" s="272">
        <f t="shared" si="3"/>
        <v>12.399999999999999</v>
      </c>
      <c r="M24" s="273">
        <f t="shared" si="3"/>
        <v>14.399999999999999</v>
      </c>
      <c r="N24" s="271">
        <f t="shared" si="3"/>
        <v>141</v>
      </c>
      <c r="O24" s="272">
        <f t="shared" si="3"/>
        <v>0</v>
      </c>
      <c r="P24" s="272">
        <f t="shared" si="3"/>
        <v>2.8</v>
      </c>
      <c r="Q24" s="274">
        <f t="shared" si="3"/>
        <v>0</v>
      </c>
      <c r="R24" s="273">
        <f t="shared" si="3"/>
        <v>143.80000000000001</v>
      </c>
      <c r="S24" s="275">
        <f>MAX(S17:S21)</f>
        <v>232.20000000000002</v>
      </c>
      <c r="T24" s="79"/>
    </row>
    <row r="25" spans="1:39" x14ac:dyDescent="0.15">
      <c r="A25" s="253" t="s">
        <v>11</v>
      </c>
      <c r="B25" s="271">
        <f>B23/2</f>
        <v>6.3</v>
      </c>
      <c r="C25" s="272">
        <f t="shared" ref="C25:S25" si="4">C23/2</f>
        <v>49.900000000000006</v>
      </c>
      <c r="D25" s="272">
        <f t="shared" si="4"/>
        <v>0.30000000000000004</v>
      </c>
      <c r="E25" s="273">
        <f t="shared" si="4"/>
        <v>56.5</v>
      </c>
      <c r="F25" s="271">
        <f t="shared" si="4"/>
        <v>0.5</v>
      </c>
      <c r="G25" s="272">
        <f t="shared" si="4"/>
        <v>0.2</v>
      </c>
      <c r="H25" s="272">
        <f t="shared" si="4"/>
        <v>1.9000000000000001</v>
      </c>
      <c r="I25" s="273">
        <f t="shared" si="4"/>
        <v>2.6</v>
      </c>
      <c r="J25" s="271">
        <f t="shared" si="4"/>
        <v>0.1</v>
      </c>
      <c r="K25" s="272">
        <f t="shared" si="4"/>
        <v>2.7</v>
      </c>
      <c r="L25" s="272">
        <f t="shared" si="4"/>
        <v>12.3</v>
      </c>
      <c r="M25" s="273">
        <f t="shared" si="4"/>
        <v>15.100000000000001</v>
      </c>
      <c r="N25" s="271">
        <f t="shared" si="4"/>
        <v>102.2</v>
      </c>
      <c r="O25" s="272">
        <f t="shared" si="4"/>
        <v>0.1</v>
      </c>
      <c r="P25" s="272">
        <f t="shared" si="4"/>
        <v>2.2000000000000002</v>
      </c>
      <c r="Q25" s="274">
        <f t="shared" si="4"/>
        <v>0.30000000000000004</v>
      </c>
      <c r="R25" s="273">
        <f t="shared" si="4"/>
        <v>104.8</v>
      </c>
      <c r="S25" s="275">
        <f t="shared" si="4"/>
        <v>178.99999999999997</v>
      </c>
      <c r="T25" s="79"/>
    </row>
    <row r="26" spans="1:39" ht="14" thickBot="1" x14ac:dyDescent="0.2">
      <c r="A26" s="276"/>
      <c r="B26" s="277"/>
      <c r="C26" s="278"/>
      <c r="D26" s="278"/>
      <c r="E26" s="279"/>
      <c r="F26" s="277"/>
      <c r="G26" s="278"/>
      <c r="H26" s="278"/>
      <c r="I26" s="279"/>
      <c r="J26" s="277"/>
      <c r="K26" s="278"/>
      <c r="L26" s="278"/>
      <c r="M26" s="279"/>
      <c r="N26" s="277"/>
      <c r="O26" s="278"/>
      <c r="P26" s="278"/>
      <c r="Q26" s="278"/>
      <c r="R26" s="279"/>
      <c r="S26" s="281"/>
    </row>
    <row r="27" spans="1:39" x14ac:dyDescent="0.15">
      <c r="A27" s="282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4"/>
    </row>
    <row r="28" spans="1:39" ht="14" thickBot="1" x14ac:dyDescent="0.2">
      <c r="A28" s="285">
        <v>42793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4"/>
      <c r="M28" s="284"/>
      <c r="N28" s="284"/>
      <c r="O28" s="284"/>
      <c r="P28" s="284"/>
      <c r="Q28" s="284"/>
      <c r="R28" s="284"/>
      <c r="S28" s="284"/>
    </row>
    <row r="29" spans="1:39" x14ac:dyDescent="0.15">
      <c r="A29" s="226"/>
      <c r="B29" s="287" t="s">
        <v>2</v>
      </c>
      <c r="C29" s="288"/>
      <c r="D29" s="288"/>
      <c r="E29" s="289"/>
      <c r="F29" s="287" t="s">
        <v>3</v>
      </c>
      <c r="G29" s="288"/>
      <c r="H29" s="288"/>
      <c r="I29" s="289"/>
      <c r="J29" s="287" t="s">
        <v>4</v>
      </c>
      <c r="K29" s="288"/>
      <c r="L29" s="288"/>
      <c r="M29" s="289"/>
      <c r="N29" s="287" t="s">
        <v>5</v>
      </c>
      <c r="O29" s="288"/>
      <c r="P29" s="288"/>
      <c r="Q29" s="288"/>
      <c r="R29" s="289"/>
      <c r="S29" s="270" t="s">
        <v>35</v>
      </c>
    </row>
    <row r="30" spans="1:39" s="11" customFormat="1" ht="14" thickBot="1" x14ac:dyDescent="0.2">
      <c r="A30" s="231"/>
      <c r="B30" s="290" t="s">
        <v>196</v>
      </c>
      <c r="C30" s="291"/>
      <c r="D30" s="291"/>
      <c r="E30" s="292"/>
      <c r="F30" s="290" t="s">
        <v>197</v>
      </c>
      <c r="G30" s="291"/>
      <c r="H30" s="291"/>
      <c r="I30" s="292"/>
      <c r="J30" s="290" t="s">
        <v>21</v>
      </c>
      <c r="K30" s="291"/>
      <c r="L30" s="291"/>
      <c r="M30" s="292"/>
      <c r="N30" s="290" t="s">
        <v>22</v>
      </c>
      <c r="O30" s="291"/>
      <c r="P30" s="291"/>
      <c r="Q30" s="291"/>
      <c r="R30" s="292"/>
      <c r="S30" s="293"/>
    </row>
    <row r="31" spans="1:39" s="32" customFormat="1" ht="11" x14ac:dyDescent="0.15">
      <c r="A31" s="236"/>
      <c r="B31" s="294" t="s">
        <v>23</v>
      </c>
      <c r="C31" s="295" t="s">
        <v>24</v>
      </c>
      <c r="D31" s="295" t="s">
        <v>25</v>
      </c>
      <c r="E31" s="296" t="s">
        <v>9</v>
      </c>
      <c r="F31" s="294" t="s">
        <v>23</v>
      </c>
      <c r="G31" s="295" t="s">
        <v>23</v>
      </c>
      <c r="H31" s="295" t="s">
        <v>25</v>
      </c>
      <c r="I31" s="296" t="s">
        <v>9</v>
      </c>
      <c r="J31" s="294" t="s">
        <v>23</v>
      </c>
      <c r="K31" s="295" t="s">
        <v>23</v>
      </c>
      <c r="L31" s="295" t="s">
        <v>24</v>
      </c>
      <c r="M31" s="296" t="s">
        <v>9</v>
      </c>
      <c r="N31" s="294" t="s">
        <v>23</v>
      </c>
      <c r="O31" s="295" t="s">
        <v>24</v>
      </c>
      <c r="P31" s="295" t="s">
        <v>25</v>
      </c>
      <c r="Q31" s="295" t="s">
        <v>25</v>
      </c>
      <c r="R31" s="296" t="s">
        <v>9</v>
      </c>
      <c r="S31" s="298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  <c r="AM31" s="309"/>
    </row>
    <row r="32" spans="1:39" s="11" customFormat="1" ht="13.5" customHeight="1" x14ac:dyDescent="0.15">
      <c r="A32" s="231"/>
      <c r="B32" s="300" t="s">
        <v>27</v>
      </c>
      <c r="C32" s="301" t="s">
        <v>28</v>
      </c>
      <c r="D32" s="301" t="s">
        <v>29</v>
      </c>
      <c r="E32" s="302"/>
      <c r="F32" s="300" t="s">
        <v>26</v>
      </c>
      <c r="G32" s="301" t="s">
        <v>27</v>
      </c>
      <c r="H32" s="301" t="s">
        <v>28</v>
      </c>
      <c r="I32" s="302"/>
      <c r="J32" s="300" t="s">
        <v>29</v>
      </c>
      <c r="K32" s="301" t="s">
        <v>26</v>
      </c>
      <c r="L32" s="301" t="s">
        <v>27</v>
      </c>
      <c r="M32" s="302"/>
      <c r="N32" s="300" t="s">
        <v>28</v>
      </c>
      <c r="O32" s="301" t="s">
        <v>29</v>
      </c>
      <c r="P32" s="301" t="s">
        <v>26</v>
      </c>
      <c r="Q32" s="301" t="s">
        <v>198</v>
      </c>
      <c r="R32" s="308"/>
      <c r="S32" s="258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</row>
    <row r="33" spans="1:39" s="11" customFormat="1" x14ac:dyDescent="0.15">
      <c r="A33" s="247" t="s">
        <v>167</v>
      </c>
      <c r="B33" s="248">
        <v>3</v>
      </c>
      <c r="C33" s="249">
        <v>4</v>
      </c>
      <c r="D33" s="249">
        <v>0</v>
      </c>
      <c r="E33" s="250">
        <v>7</v>
      </c>
      <c r="F33" s="248">
        <v>0</v>
      </c>
      <c r="G33" s="249">
        <v>0</v>
      </c>
      <c r="H33" s="249">
        <v>2</v>
      </c>
      <c r="I33" s="250">
        <v>2</v>
      </c>
      <c r="J33" s="248">
        <v>0</v>
      </c>
      <c r="K33" s="249">
        <v>3</v>
      </c>
      <c r="L33" s="249">
        <v>7</v>
      </c>
      <c r="M33" s="250">
        <v>10</v>
      </c>
      <c r="N33" s="248">
        <v>11</v>
      </c>
      <c r="O33" s="249">
        <v>0</v>
      </c>
      <c r="P33" s="249">
        <v>1</v>
      </c>
      <c r="Q33" s="249">
        <v>0</v>
      </c>
      <c r="R33" s="250">
        <v>12</v>
      </c>
      <c r="S33" s="252">
        <f>SUM(R33,M33,I33,E33)</f>
        <v>31</v>
      </c>
      <c r="T33" s="38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</row>
    <row r="34" spans="1:39" s="11" customFormat="1" x14ac:dyDescent="0.15">
      <c r="A34" s="247" t="s">
        <v>166</v>
      </c>
      <c r="B34" s="248">
        <v>2</v>
      </c>
      <c r="C34" s="249">
        <v>12</v>
      </c>
      <c r="D34" s="249">
        <v>0</v>
      </c>
      <c r="E34" s="250">
        <v>14</v>
      </c>
      <c r="F34" s="248">
        <v>0</v>
      </c>
      <c r="G34" s="249">
        <v>0</v>
      </c>
      <c r="H34" s="249">
        <v>0</v>
      </c>
      <c r="I34" s="250">
        <v>0</v>
      </c>
      <c r="J34" s="248">
        <v>0</v>
      </c>
      <c r="K34" s="249">
        <v>1</v>
      </c>
      <c r="L34" s="249">
        <v>5</v>
      </c>
      <c r="M34" s="250">
        <v>6</v>
      </c>
      <c r="N34" s="248">
        <v>22</v>
      </c>
      <c r="O34" s="249">
        <v>0</v>
      </c>
      <c r="P34" s="249">
        <v>1</v>
      </c>
      <c r="Q34" s="249">
        <v>0</v>
      </c>
      <c r="R34" s="250">
        <v>23</v>
      </c>
      <c r="S34" s="252">
        <f t="shared" ref="S34:S40" si="5">SUM(R34,M34,I34,E34)</f>
        <v>43</v>
      </c>
      <c r="T34" s="38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</row>
    <row r="35" spans="1:39" s="11" customFormat="1" x14ac:dyDescent="0.15">
      <c r="A35" s="247" t="s">
        <v>165</v>
      </c>
      <c r="B35" s="248">
        <v>4</v>
      </c>
      <c r="C35" s="249">
        <v>1</v>
      </c>
      <c r="D35" s="249">
        <v>0</v>
      </c>
      <c r="E35" s="250">
        <v>5</v>
      </c>
      <c r="F35" s="248">
        <v>0</v>
      </c>
      <c r="G35" s="249">
        <v>0</v>
      </c>
      <c r="H35" s="249">
        <v>1</v>
      </c>
      <c r="I35" s="250">
        <v>1</v>
      </c>
      <c r="J35" s="248">
        <v>0</v>
      </c>
      <c r="K35" s="249">
        <v>1</v>
      </c>
      <c r="L35" s="249">
        <v>3</v>
      </c>
      <c r="M35" s="250">
        <v>4</v>
      </c>
      <c r="N35" s="248">
        <v>33</v>
      </c>
      <c r="O35" s="249">
        <v>0</v>
      </c>
      <c r="P35" s="249">
        <v>0</v>
      </c>
      <c r="Q35" s="249">
        <v>0</v>
      </c>
      <c r="R35" s="250">
        <v>33</v>
      </c>
      <c r="S35" s="252">
        <f t="shared" si="5"/>
        <v>43</v>
      </c>
      <c r="T35" s="38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</row>
    <row r="36" spans="1:39" s="11" customFormat="1" x14ac:dyDescent="0.15">
      <c r="A36" s="247" t="s">
        <v>164</v>
      </c>
      <c r="B36" s="248">
        <v>7</v>
      </c>
      <c r="C36" s="249">
        <v>19</v>
      </c>
      <c r="D36" s="249">
        <v>0</v>
      </c>
      <c r="E36" s="250">
        <v>26</v>
      </c>
      <c r="F36" s="248">
        <v>0</v>
      </c>
      <c r="G36" s="249">
        <v>0</v>
      </c>
      <c r="H36" s="249">
        <v>0</v>
      </c>
      <c r="I36" s="250">
        <v>0</v>
      </c>
      <c r="J36" s="248">
        <v>0</v>
      </c>
      <c r="K36" s="249">
        <v>0</v>
      </c>
      <c r="L36" s="249">
        <v>2</v>
      </c>
      <c r="M36" s="250">
        <v>2</v>
      </c>
      <c r="N36" s="248">
        <v>55</v>
      </c>
      <c r="O36" s="249">
        <v>0</v>
      </c>
      <c r="P36" s="249">
        <v>0</v>
      </c>
      <c r="Q36" s="249">
        <v>0</v>
      </c>
      <c r="R36" s="250">
        <v>55</v>
      </c>
      <c r="S36" s="252">
        <f t="shared" si="5"/>
        <v>83</v>
      </c>
      <c r="T36" s="38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</row>
    <row r="37" spans="1:39" s="11" customFormat="1" x14ac:dyDescent="0.15">
      <c r="A37" s="247" t="s">
        <v>163</v>
      </c>
      <c r="B37" s="248">
        <v>4</v>
      </c>
      <c r="C37" s="249">
        <v>10</v>
      </c>
      <c r="D37" s="249">
        <v>0</v>
      </c>
      <c r="E37" s="250">
        <v>14</v>
      </c>
      <c r="F37" s="248">
        <v>0</v>
      </c>
      <c r="G37" s="249">
        <v>0</v>
      </c>
      <c r="H37" s="249">
        <v>0</v>
      </c>
      <c r="I37" s="250">
        <v>0</v>
      </c>
      <c r="J37" s="248">
        <v>0</v>
      </c>
      <c r="K37" s="249">
        <v>2</v>
      </c>
      <c r="L37" s="249">
        <v>5</v>
      </c>
      <c r="M37" s="250">
        <v>7</v>
      </c>
      <c r="N37" s="248">
        <v>44</v>
      </c>
      <c r="O37" s="249">
        <v>0</v>
      </c>
      <c r="P37" s="249">
        <v>2</v>
      </c>
      <c r="Q37" s="249">
        <v>0</v>
      </c>
      <c r="R37" s="250">
        <v>46</v>
      </c>
      <c r="S37" s="252">
        <f t="shared" si="5"/>
        <v>67</v>
      </c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0"/>
    </row>
    <row r="38" spans="1:39" s="11" customFormat="1" x14ac:dyDescent="0.15">
      <c r="A38" s="247" t="s">
        <v>162</v>
      </c>
      <c r="B38" s="248">
        <v>3</v>
      </c>
      <c r="C38" s="249">
        <v>22</v>
      </c>
      <c r="D38" s="249">
        <v>0</v>
      </c>
      <c r="E38" s="250">
        <v>25</v>
      </c>
      <c r="F38" s="248">
        <v>1</v>
      </c>
      <c r="G38" s="249">
        <v>0</v>
      </c>
      <c r="H38" s="249">
        <v>1</v>
      </c>
      <c r="I38" s="250">
        <v>2</v>
      </c>
      <c r="J38" s="248">
        <v>0</v>
      </c>
      <c r="K38" s="249">
        <v>0</v>
      </c>
      <c r="L38" s="249">
        <v>2</v>
      </c>
      <c r="M38" s="250">
        <v>2</v>
      </c>
      <c r="N38" s="248">
        <v>37</v>
      </c>
      <c r="O38" s="249">
        <v>0</v>
      </c>
      <c r="P38" s="249">
        <v>0</v>
      </c>
      <c r="Q38" s="249">
        <v>0</v>
      </c>
      <c r="R38" s="250">
        <v>37</v>
      </c>
      <c r="S38" s="252">
        <f t="shared" si="5"/>
        <v>66</v>
      </c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0"/>
    </row>
    <row r="39" spans="1:39" s="11" customFormat="1" x14ac:dyDescent="0.15">
      <c r="A39" s="247" t="s">
        <v>161</v>
      </c>
      <c r="B39" s="248">
        <v>4</v>
      </c>
      <c r="C39" s="249">
        <v>11</v>
      </c>
      <c r="D39" s="249">
        <v>0</v>
      </c>
      <c r="E39" s="250">
        <v>15</v>
      </c>
      <c r="F39" s="248">
        <v>0</v>
      </c>
      <c r="G39" s="249">
        <v>0</v>
      </c>
      <c r="H39" s="249">
        <v>0</v>
      </c>
      <c r="I39" s="250">
        <v>0</v>
      </c>
      <c r="J39" s="248">
        <v>0</v>
      </c>
      <c r="K39" s="249">
        <v>0</v>
      </c>
      <c r="L39" s="249">
        <v>1</v>
      </c>
      <c r="M39" s="250">
        <v>1</v>
      </c>
      <c r="N39" s="248">
        <v>22</v>
      </c>
      <c r="O39" s="249">
        <v>0</v>
      </c>
      <c r="P39" s="249">
        <v>0</v>
      </c>
      <c r="Q39" s="249">
        <v>0</v>
      </c>
      <c r="R39" s="250">
        <v>22</v>
      </c>
      <c r="S39" s="252">
        <f t="shared" si="5"/>
        <v>38</v>
      </c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10"/>
    </row>
    <row r="40" spans="1:39" s="11" customFormat="1" x14ac:dyDescent="0.15">
      <c r="A40" s="247" t="s">
        <v>160</v>
      </c>
      <c r="B40" s="248">
        <v>1</v>
      </c>
      <c r="C40" s="249">
        <v>6</v>
      </c>
      <c r="D40" s="249">
        <v>0</v>
      </c>
      <c r="E40" s="250">
        <v>7</v>
      </c>
      <c r="F40" s="248">
        <v>0</v>
      </c>
      <c r="G40" s="249">
        <v>0</v>
      </c>
      <c r="H40" s="249">
        <v>1</v>
      </c>
      <c r="I40" s="250">
        <v>1</v>
      </c>
      <c r="J40" s="248">
        <v>0</v>
      </c>
      <c r="K40" s="249">
        <v>0</v>
      </c>
      <c r="L40" s="249">
        <v>1</v>
      </c>
      <c r="M40" s="250">
        <v>1</v>
      </c>
      <c r="N40" s="248">
        <v>6</v>
      </c>
      <c r="O40" s="249">
        <v>0</v>
      </c>
      <c r="P40" s="249">
        <v>0</v>
      </c>
      <c r="Q40" s="249">
        <v>0</v>
      </c>
      <c r="R40" s="250">
        <v>6</v>
      </c>
      <c r="S40" s="252">
        <f t="shared" si="5"/>
        <v>15</v>
      </c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0"/>
    </row>
    <row r="41" spans="1:39" s="11" customFormat="1" ht="13" customHeight="1" thickBot="1" x14ac:dyDescent="0.2">
      <c r="A41" s="253"/>
      <c r="B41" s="254"/>
      <c r="C41" s="255"/>
      <c r="D41" s="255"/>
      <c r="E41" s="256"/>
      <c r="F41" s="254"/>
      <c r="G41" s="255"/>
      <c r="H41" s="255"/>
      <c r="I41" s="256"/>
      <c r="J41" s="254"/>
      <c r="K41" s="255"/>
      <c r="L41" s="255"/>
      <c r="M41" s="256"/>
      <c r="N41" s="254"/>
      <c r="O41" s="255"/>
      <c r="P41" s="255"/>
      <c r="Q41" s="255"/>
      <c r="R41" s="256"/>
      <c r="S41" s="258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0"/>
      <c r="AK41" s="310"/>
      <c r="AL41" s="310"/>
      <c r="AM41" s="310"/>
    </row>
    <row r="42" spans="1:39" s="11" customFormat="1" ht="13" hidden="1" customHeight="1" x14ac:dyDescent="0.15">
      <c r="A42" s="247" t="s">
        <v>183</v>
      </c>
      <c r="B42" s="248">
        <f t="shared" ref="B42:S46" si="6">SUM(B33:B36)</f>
        <v>16</v>
      </c>
      <c r="C42" s="249">
        <f t="shared" si="6"/>
        <v>36</v>
      </c>
      <c r="D42" s="249">
        <f t="shared" si="6"/>
        <v>0</v>
      </c>
      <c r="E42" s="250">
        <f t="shared" si="6"/>
        <v>52</v>
      </c>
      <c r="F42" s="248">
        <f t="shared" si="6"/>
        <v>0</v>
      </c>
      <c r="G42" s="249">
        <f t="shared" si="6"/>
        <v>0</v>
      </c>
      <c r="H42" s="249">
        <f t="shared" si="6"/>
        <v>3</v>
      </c>
      <c r="I42" s="250">
        <f t="shared" si="6"/>
        <v>3</v>
      </c>
      <c r="J42" s="248">
        <f t="shared" si="6"/>
        <v>0</v>
      </c>
      <c r="K42" s="249">
        <f t="shared" si="6"/>
        <v>5</v>
      </c>
      <c r="L42" s="249">
        <f t="shared" si="6"/>
        <v>17</v>
      </c>
      <c r="M42" s="250">
        <f t="shared" si="6"/>
        <v>22</v>
      </c>
      <c r="N42" s="248">
        <f t="shared" si="6"/>
        <v>121</v>
      </c>
      <c r="O42" s="249">
        <f t="shared" si="6"/>
        <v>0</v>
      </c>
      <c r="P42" s="249">
        <f t="shared" si="6"/>
        <v>2</v>
      </c>
      <c r="Q42" s="249">
        <f t="shared" si="6"/>
        <v>0</v>
      </c>
      <c r="R42" s="250">
        <f t="shared" si="6"/>
        <v>123</v>
      </c>
      <c r="S42" s="252">
        <f t="shared" si="6"/>
        <v>200</v>
      </c>
    </row>
    <row r="43" spans="1:39" s="11" customFormat="1" ht="13" hidden="1" customHeight="1" x14ac:dyDescent="0.15">
      <c r="A43" s="247" t="s">
        <v>184</v>
      </c>
      <c r="B43" s="248">
        <f t="shared" si="6"/>
        <v>17</v>
      </c>
      <c r="C43" s="249">
        <f t="shared" si="6"/>
        <v>42</v>
      </c>
      <c r="D43" s="249">
        <f t="shared" si="6"/>
        <v>0</v>
      </c>
      <c r="E43" s="250">
        <f t="shared" si="6"/>
        <v>59</v>
      </c>
      <c r="F43" s="248">
        <f t="shared" si="6"/>
        <v>0</v>
      </c>
      <c r="G43" s="249">
        <f t="shared" si="6"/>
        <v>0</v>
      </c>
      <c r="H43" s="249">
        <f t="shared" si="6"/>
        <v>1</v>
      </c>
      <c r="I43" s="250">
        <f t="shared" si="6"/>
        <v>1</v>
      </c>
      <c r="J43" s="248">
        <f t="shared" si="6"/>
        <v>0</v>
      </c>
      <c r="K43" s="249">
        <f t="shared" si="6"/>
        <v>4</v>
      </c>
      <c r="L43" s="249">
        <f t="shared" si="6"/>
        <v>15</v>
      </c>
      <c r="M43" s="250">
        <f t="shared" si="6"/>
        <v>19</v>
      </c>
      <c r="N43" s="248">
        <f t="shared" si="6"/>
        <v>154</v>
      </c>
      <c r="O43" s="249">
        <f t="shared" si="6"/>
        <v>0</v>
      </c>
      <c r="P43" s="249">
        <f t="shared" si="6"/>
        <v>3</v>
      </c>
      <c r="Q43" s="249">
        <f t="shared" si="6"/>
        <v>0</v>
      </c>
      <c r="R43" s="250">
        <f t="shared" si="6"/>
        <v>157</v>
      </c>
      <c r="S43" s="252">
        <f>SUM(S34:S37)</f>
        <v>236</v>
      </c>
    </row>
    <row r="44" spans="1:39" s="11" customFormat="1" ht="13" hidden="1" customHeight="1" x14ac:dyDescent="0.15">
      <c r="A44" s="247" t="s">
        <v>185</v>
      </c>
      <c r="B44" s="248">
        <f t="shared" si="6"/>
        <v>18</v>
      </c>
      <c r="C44" s="249">
        <f t="shared" si="6"/>
        <v>52</v>
      </c>
      <c r="D44" s="249">
        <f t="shared" si="6"/>
        <v>0</v>
      </c>
      <c r="E44" s="250">
        <f t="shared" si="6"/>
        <v>70</v>
      </c>
      <c r="F44" s="248">
        <f t="shared" si="6"/>
        <v>1</v>
      </c>
      <c r="G44" s="249">
        <f t="shared" si="6"/>
        <v>0</v>
      </c>
      <c r="H44" s="249">
        <f t="shared" si="6"/>
        <v>2</v>
      </c>
      <c r="I44" s="250">
        <f t="shared" si="6"/>
        <v>3</v>
      </c>
      <c r="J44" s="248">
        <f t="shared" si="6"/>
        <v>0</v>
      </c>
      <c r="K44" s="249">
        <f t="shared" si="6"/>
        <v>3</v>
      </c>
      <c r="L44" s="249">
        <f t="shared" si="6"/>
        <v>12</v>
      </c>
      <c r="M44" s="250">
        <f t="shared" si="6"/>
        <v>15</v>
      </c>
      <c r="N44" s="248">
        <f t="shared" si="6"/>
        <v>169</v>
      </c>
      <c r="O44" s="249">
        <f t="shared" si="6"/>
        <v>0</v>
      </c>
      <c r="P44" s="249">
        <f t="shared" si="6"/>
        <v>2</v>
      </c>
      <c r="Q44" s="249">
        <f t="shared" si="6"/>
        <v>0</v>
      </c>
      <c r="R44" s="250">
        <f t="shared" si="6"/>
        <v>171</v>
      </c>
      <c r="S44" s="252">
        <f>SUM(S35:S38)</f>
        <v>259</v>
      </c>
    </row>
    <row r="45" spans="1:39" s="11" customFormat="1" ht="13" hidden="1" customHeight="1" x14ac:dyDescent="0.15">
      <c r="A45" s="247" t="s">
        <v>186</v>
      </c>
      <c r="B45" s="248">
        <f t="shared" si="6"/>
        <v>18</v>
      </c>
      <c r="C45" s="249">
        <f t="shared" si="6"/>
        <v>62</v>
      </c>
      <c r="D45" s="249">
        <f t="shared" si="6"/>
        <v>0</v>
      </c>
      <c r="E45" s="250">
        <f t="shared" si="6"/>
        <v>80</v>
      </c>
      <c r="F45" s="248">
        <f t="shared" si="6"/>
        <v>1</v>
      </c>
      <c r="G45" s="249">
        <f t="shared" si="6"/>
        <v>0</v>
      </c>
      <c r="H45" s="249">
        <f t="shared" si="6"/>
        <v>1</v>
      </c>
      <c r="I45" s="250">
        <f t="shared" si="6"/>
        <v>2</v>
      </c>
      <c r="J45" s="248">
        <f t="shared" si="6"/>
        <v>0</v>
      </c>
      <c r="K45" s="249">
        <f t="shared" si="6"/>
        <v>2</v>
      </c>
      <c r="L45" s="249">
        <f t="shared" si="6"/>
        <v>10</v>
      </c>
      <c r="M45" s="250">
        <f t="shared" si="6"/>
        <v>12</v>
      </c>
      <c r="N45" s="248">
        <f t="shared" si="6"/>
        <v>158</v>
      </c>
      <c r="O45" s="249">
        <f t="shared" si="6"/>
        <v>0</v>
      </c>
      <c r="P45" s="249">
        <f t="shared" si="6"/>
        <v>2</v>
      </c>
      <c r="Q45" s="249">
        <f t="shared" si="6"/>
        <v>0</v>
      </c>
      <c r="R45" s="250">
        <f t="shared" si="6"/>
        <v>160</v>
      </c>
      <c r="S45" s="252">
        <f>SUM(S36:S39)</f>
        <v>254</v>
      </c>
    </row>
    <row r="46" spans="1:39" s="11" customFormat="1" ht="13" hidden="1" customHeight="1" x14ac:dyDescent="0.15">
      <c r="A46" s="259" t="s">
        <v>187</v>
      </c>
      <c r="B46" s="260">
        <f>SUM(B37:B40)</f>
        <v>12</v>
      </c>
      <c r="C46" s="261">
        <f>SUM(C37:C40)</f>
        <v>49</v>
      </c>
      <c r="D46" s="261">
        <f>SUM(D37:D40)</f>
        <v>0</v>
      </c>
      <c r="E46" s="262">
        <f t="shared" si="6"/>
        <v>61</v>
      </c>
      <c r="F46" s="260">
        <f t="shared" si="6"/>
        <v>1</v>
      </c>
      <c r="G46" s="261">
        <f t="shared" si="6"/>
        <v>0</v>
      </c>
      <c r="H46" s="261">
        <f t="shared" si="6"/>
        <v>2</v>
      </c>
      <c r="I46" s="262">
        <f t="shared" si="6"/>
        <v>3</v>
      </c>
      <c r="J46" s="260">
        <f t="shared" si="6"/>
        <v>0</v>
      </c>
      <c r="K46" s="261">
        <f t="shared" si="6"/>
        <v>2</v>
      </c>
      <c r="L46" s="261">
        <f t="shared" si="6"/>
        <v>9</v>
      </c>
      <c r="M46" s="262">
        <f t="shared" si="6"/>
        <v>11</v>
      </c>
      <c r="N46" s="260">
        <f t="shared" si="6"/>
        <v>109</v>
      </c>
      <c r="O46" s="261">
        <f t="shared" si="6"/>
        <v>0</v>
      </c>
      <c r="P46" s="261">
        <f t="shared" si="6"/>
        <v>2</v>
      </c>
      <c r="Q46" s="261">
        <f t="shared" si="6"/>
        <v>0</v>
      </c>
      <c r="R46" s="262">
        <f t="shared" si="6"/>
        <v>111</v>
      </c>
      <c r="S46" s="264">
        <f>SUM(S37:S40)</f>
        <v>186</v>
      </c>
    </row>
    <row r="47" spans="1:39" x14ac:dyDescent="0.15">
      <c r="A47" s="265"/>
      <c r="B47" s="266"/>
      <c r="C47" s="267"/>
      <c r="D47" s="267"/>
      <c r="E47" s="268"/>
      <c r="F47" s="266"/>
      <c r="G47" s="267"/>
      <c r="H47" s="267"/>
      <c r="I47" s="268"/>
      <c r="J47" s="266"/>
      <c r="K47" s="267"/>
      <c r="L47" s="267"/>
      <c r="M47" s="268"/>
      <c r="N47" s="266"/>
      <c r="O47" s="267"/>
      <c r="P47" s="267"/>
      <c r="Q47" s="267"/>
      <c r="R47" s="268"/>
      <c r="S47" s="270"/>
    </row>
    <row r="48" spans="1:39" x14ac:dyDescent="0.15">
      <c r="A48" s="253" t="s">
        <v>188</v>
      </c>
      <c r="B48" s="271">
        <f>SUM(B33:B40)</f>
        <v>28</v>
      </c>
      <c r="C48" s="272">
        <f t="shared" ref="C48:S48" si="7">SUM(C33:C40)</f>
        <v>85</v>
      </c>
      <c r="D48" s="272">
        <f t="shared" si="7"/>
        <v>0</v>
      </c>
      <c r="E48" s="273">
        <f t="shared" si="7"/>
        <v>113</v>
      </c>
      <c r="F48" s="271">
        <f t="shared" si="7"/>
        <v>1</v>
      </c>
      <c r="G48" s="272">
        <f t="shared" si="7"/>
        <v>0</v>
      </c>
      <c r="H48" s="272">
        <f t="shared" si="7"/>
        <v>5</v>
      </c>
      <c r="I48" s="273">
        <f t="shared" si="7"/>
        <v>6</v>
      </c>
      <c r="J48" s="271">
        <f t="shared" si="7"/>
        <v>0</v>
      </c>
      <c r="K48" s="272">
        <f t="shared" si="7"/>
        <v>7</v>
      </c>
      <c r="L48" s="272">
        <f t="shared" si="7"/>
        <v>26</v>
      </c>
      <c r="M48" s="273">
        <f t="shared" si="7"/>
        <v>33</v>
      </c>
      <c r="N48" s="271">
        <f t="shared" si="7"/>
        <v>230</v>
      </c>
      <c r="O48" s="272">
        <f t="shared" si="7"/>
        <v>0</v>
      </c>
      <c r="P48" s="271">
        <f t="shared" si="7"/>
        <v>4</v>
      </c>
      <c r="Q48" s="272">
        <f t="shared" si="7"/>
        <v>0</v>
      </c>
      <c r="R48" s="273">
        <f t="shared" si="7"/>
        <v>234</v>
      </c>
      <c r="S48" s="275">
        <f t="shared" si="7"/>
        <v>386</v>
      </c>
    </row>
    <row r="49" spans="1:19" x14ac:dyDescent="0.15">
      <c r="A49" s="253" t="s">
        <v>10</v>
      </c>
      <c r="B49" s="271">
        <f t="shared" ref="B49:R49" si="8">INDEX(B42:B46,MATCH($S49,$S42:$S46,0))</f>
        <v>18</v>
      </c>
      <c r="C49" s="272">
        <f t="shared" si="8"/>
        <v>52</v>
      </c>
      <c r="D49" s="272">
        <f t="shared" si="8"/>
        <v>0</v>
      </c>
      <c r="E49" s="273">
        <f t="shared" si="8"/>
        <v>70</v>
      </c>
      <c r="F49" s="271">
        <f t="shared" si="8"/>
        <v>1</v>
      </c>
      <c r="G49" s="272">
        <f t="shared" si="8"/>
        <v>0</v>
      </c>
      <c r="H49" s="272">
        <f t="shared" si="8"/>
        <v>2</v>
      </c>
      <c r="I49" s="273">
        <f t="shared" si="8"/>
        <v>3</v>
      </c>
      <c r="J49" s="271">
        <f t="shared" si="8"/>
        <v>0</v>
      </c>
      <c r="K49" s="272">
        <f t="shared" si="8"/>
        <v>3</v>
      </c>
      <c r="L49" s="272">
        <f t="shared" si="8"/>
        <v>12</v>
      </c>
      <c r="M49" s="273">
        <f t="shared" si="8"/>
        <v>15</v>
      </c>
      <c r="N49" s="271">
        <f t="shared" si="8"/>
        <v>169</v>
      </c>
      <c r="O49" s="272">
        <f t="shared" si="8"/>
        <v>0</v>
      </c>
      <c r="P49" s="271">
        <f t="shared" si="8"/>
        <v>2</v>
      </c>
      <c r="Q49" s="272">
        <f t="shared" si="8"/>
        <v>0</v>
      </c>
      <c r="R49" s="273">
        <f t="shared" si="8"/>
        <v>171</v>
      </c>
      <c r="S49" s="275">
        <f>MAX(S42:S46)</f>
        <v>259</v>
      </c>
    </row>
    <row r="50" spans="1:19" x14ac:dyDescent="0.15">
      <c r="A50" s="253" t="s">
        <v>11</v>
      </c>
      <c r="B50" s="271">
        <f>B48/2</f>
        <v>14</v>
      </c>
      <c r="C50" s="272">
        <f t="shared" ref="C50:S50" si="9">C48/2</f>
        <v>42.5</v>
      </c>
      <c r="D50" s="272">
        <f t="shared" si="9"/>
        <v>0</v>
      </c>
      <c r="E50" s="273">
        <f t="shared" si="9"/>
        <v>56.5</v>
      </c>
      <c r="F50" s="271">
        <f t="shared" si="9"/>
        <v>0.5</v>
      </c>
      <c r="G50" s="272">
        <f t="shared" si="9"/>
        <v>0</v>
      </c>
      <c r="H50" s="272">
        <f t="shared" si="9"/>
        <v>2.5</v>
      </c>
      <c r="I50" s="273">
        <f t="shared" si="9"/>
        <v>3</v>
      </c>
      <c r="J50" s="271">
        <f t="shared" si="9"/>
        <v>0</v>
      </c>
      <c r="K50" s="272">
        <f t="shared" si="9"/>
        <v>3.5</v>
      </c>
      <c r="L50" s="272">
        <f t="shared" si="9"/>
        <v>13</v>
      </c>
      <c r="M50" s="273">
        <f t="shared" si="9"/>
        <v>16.5</v>
      </c>
      <c r="N50" s="271">
        <f t="shared" si="9"/>
        <v>115</v>
      </c>
      <c r="O50" s="272">
        <f t="shared" si="9"/>
        <v>0</v>
      </c>
      <c r="P50" s="271">
        <f t="shared" si="9"/>
        <v>2</v>
      </c>
      <c r="Q50" s="272">
        <f t="shared" si="9"/>
        <v>0</v>
      </c>
      <c r="R50" s="273">
        <f t="shared" si="9"/>
        <v>117</v>
      </c>
      <c r="S50" s="275">
        <f t="shared" si="9"/>
        <v>193</v>
      </c>
    </row>
    <row r="51" spans="1:19" ht="14" thickBot="1" x14ac:dyDescent="0.2">
      <c r="A51" s="276"/>
      <c r="B51" s="277"/>
      <c r="C51" s="278"/>
      <c r="D51" s="278"/>
      <c r="E51" s="279"/>
      <c r="F51" s="277"/>
      <c r="G51" s="278"/>
      <c r="H51" s="278"/>
      <c r="I51" s="279"/>
      <c r="J51" s="277"/>
      <c r="K51" s="278"/>
      <c r="L51" s="278"/>
      <c r="M51" s="279"/>
      <c r="N51" s="277"/>
      <c r="O51" s="278"/>
      <c r="P51" s="278"/>
      <c r="Q51" s="278"/>
      <c r="R51" s="279"/>
      <c r="S51" s="281"/>
    </row>
    <row r="52" spans="1:19" x14ac:dyDescent="0.15">
      <c r="A52" s="304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</row>
    <row r="53" spans="1:19" ht="14" thickBot="1" x14ac:dyDescent="0.2">
      <c r="A53" s="285">
        <f>A28+1</f>
        <v>42794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4"/>
      <c r="M53" s="284"/>
      <c r="N53" s="284"/>
      <c r="O53" s="284"/>
      <c r="P53" s="284"/>
      <c r="Q53" s="284"/>
      <c r="R53" s="284"/>
      <c r="S53" s="284"/>
    </row>
    <row r="54" spans="1:19" x14ac:dyDescent="0.15">
      <c r="A54" s="226"/>
      <c r="B54" s="287" t="s">
        <v>2</v>
      </c>
      <c r="C54" s="288"/>
      <c r="D54" s="288"/>
      <c r="E54" s="289"/>
      <c r="F54" s="287" t="s">
        <v>3</v>
      </c>
      <c r="G54" s="288"/>
      <c r="H54" s="288"/>
      <c r="I54" s="289"/>
      <c r="J54" s="287" t="s">
        <v>4</v>
      </c>
      <c r="K54" s="288"/>
      <c r="L54" s="288"/>
      <c r="M54" s="289"/>
      <c r="N54" s="287" t="s">
        <v>5</v>
      </c>
      <c r="O54" s="288"/>
      <c r="P54" s="288"/>
      <c r="Q54" s="288"/>
      <c r="R54" s="289"/>
      <c r="S54" s="270" t="s">
        <v>35</v>
      </c>
    </row>
    <row r="55" spans="1:19" s="11" customFormat="1" ht="14" thickBot="1" x14ac:dyDescent="0.2">
      <c r="A55" s="231"/>
      <c r="B55" s="290" t="s">
        <v>196</v>
      </c>
      <c r="C55" s="291"/>
      <c r="D55" s="291"/>
      <c r="E55" s="292"/>
      <c r="F55" s="290" t="s">
        <v>197</v>
      </c>
      <c r="G55" s="291"/>
      <c r="H55" s="291"/>
      <c r="I55" s="292"/>
      <c r="J55" s="290" t="s">
        <v>21</v>
      </c>
      <c r="K55" s="291"/>
      <c r="L55" s="291"/>
      <c r="M55" s="292"/>
      <c r="N55" s="290" t="s">
        <v>22</v>
      </c>
      <c r="O55" s="291"/>
      <c r="P55" s="291"/>
      <c r="Q55" s="291"/>
      <c r="R55" s="292"/>
      <c r="S55" s="293"/>
    </row>
    <row r="56" spans="1:19" s="32" customFormat="1" ht="11" x14ac:dyDescent="0.15">
      <c r="A56" s="236"/>
      <c r="B56" s="294" t="s">
        <v>23</v>
      </c>
      <c r="C56" s="295" t="s">
        <v>24</v>
      </c>
      <c r="D56" s="295" t="s">
        <v>25</v>
      </c>
      <c r="E56" s="296" t="s">
        <v>9</v>
      </c>
      <c r="F56" s="294" t="s">
        <v>23</v>
      </c>
      <c r="G56" s="295" t="s">
        <v>23</v>
      </c>
      <c r="H56" s="295" t="s">
        <v>25</v>
      </c>
      <c r="I56" s="296" t="s">
        <v>9</v>
      </c>
      <c r="J56" s="294" t="s">
        <v>23</v>
      </c>
      <c r="K56" s="295" t="s">
        <v>23</v>
      </c>
      <c r="L56" s="295" t="s">
        <v>24</v>
      </c>
      <c r="M56" s="296" t="s">
        <v>9</v>
      </c>
      <c r="N56" s="294" t="s">
        <v>23</v>
      </c>
      <c r="O56" s="295" t="s">
        <v>24</v>
      </c>
      <c r="P56" s="295" t="s">
        <v>25</v>
      </c>
      <c r="Q56" s="295" t="s">
        <v>25</v>
      </c>
      <c r="R56" s="296" t="s">
        <v>9</v>
      </c>
      <c r="S56" s="298"/>
    </row>
    <row r="57" spans="1:19" s="11" customFormat="1" ht="15" customHeight="1" x14ac:dyDescent="0.15">
      <c r="A57" s="231"/>
      <c r="B57" s="300" t="s">
        <v>27</v>
      </c>
      <c r="C57" s="301" t="s">
        <v>28</v>
      </c>
      <c r="D57" s="301" t="s">
        <v>29</v>
      </c>
      <c r="E57" s="302"/>
      <c r="F57" s="300" t="s">
        <v>26</v>
      </c>
      <c r="G57" s="301" t="s">
        <v>27</v>
      </c>
      <c r="H57" s="301" t="s">
        <v>28</v>
      </c>
      <c r="I57" s="302"/>
      <c r="J57" s="300" t="s">
        <v>29</v>
      </c>
      <c r="K57" s="301" t="s">
        <v>26</v>
      </c>
      <c r="L57" s="301" t="s">
        <v>27</v>
      </c>
      <c r="M57" s="302"/>
      <c r="N57" s="300" t="s">
        <v>28</v>
      </c>
      <c r="O57" s="301" t="s">
        <v>29</v>
      </c>
      <c r="P57" s="301" t="s">
        <v>26</v>
      </c>
      <c r="Q57" s="301" t="s">
        <v>198</v>
      </c>
      <c r="R57" s="308"/>
      <c r="S57" s="258"/>
    </row>
    <row r="58" spans="1:19" s="11" customFormat="1" x14ac:dyDescent="0.15">
      <c r="A58" s="247" t="s">
        <v>167</v>
      </c>
      <c r="B58" s="248">
        <v>1</v>
      </c>
      <c r="C58" s="249">
        <v>10</v>
      </c>
      <c r="D58" s="249">
        <v>0</v>
      </c>
      <c r="E58" s="250">
        <v>11</v>
      </c>
      <c r="F58" s="248">
        <v>2</v>
      </c>
      <c r="G58" s="249">
        <v>0</v>
      </c>
      <c r="H58" s="249">
        <v>1</v>
      </c>
      <c r="I58" s="250">
        <v>3</v>
      </c>
      <c r="J58" s="248">
        <v>0</v>
      </c>
      <c r="K58" s="249">
        <v>0</v>
      </c>
      <c r="L58" s="249">
        <v>3</v>
      </c>
      <c r="M58" s="250">
        <v>3</v>
      </c>
      <c r="N58" s="248">
        <v>17</v>
      </c>
      <c r="O58" s="249">
        <v>0</v>
      </c>
      <c r="P58" s="249">
        <v>1</v>
      </c>
      <c r="Q58" s="249">
        <v>0</v>
      </c>
      <c r="R58" s="250">
        <v>18</v>
      </c>
      <c r="S58" s="252">
        <f>SUM(R58,M58,I58,E58)</f>
        <v>35</v>
      </c>
    </row>
    <row r="59" spans="1:19" s="11" customFormat="1" x14ac:dyDescent="0.15">
      <c r="A59" s="247" t="s">
        <v>166</v>
      </c>
      <c r="B59" s="248">
        <v>1</v>
      </c>
      <c r="C59" s="249">
        <v>14</v>
      </c>
      <c r="D59" s="249">
        <v>0</v>
      </c>
      <c r="E59" s="250">
        <v>15</v>
      </c>
      <c r="F59" s="248">
        <v>0</v>
      </c>
      <c r="G59" s="249">
        <v>0</v>
      </c>
      <c r="H59" s="249">
        <v>2</v>
      </c>
      <c r="I59" s="250">
        <v>2</v>
      </c>
      <c r="J59" s="248">
        <v>0</v>
      </c>
      <c r="K59" s="249">
        <v>3</v>
      </c>
      <c r="L59" s="249">
        <v>4</v>
      </c>
      <c r="M59" s="250">
        <v>7</v>
      </c>
      <c r="N59" s="248">
        <v>31</v>
      </c>
      <c r="O59" s="249">
        <v>1</v>
      </c>
      <c r="P59" s="249">
        <v>1</v>
      </c>
      <c r="Q59" s="249">
        <v>0</v>
      </c>
      <c r="R59" s="250">
        <v>33</v>
      </c>
      <c r="S59" s="252">
        <f t="shared" ref="S59:S65" si="10">SUM(R59,M59,I59,E59)</f>
        <v>57</v>
      </c>
    </row>
    <row r="60" spans="1:19" s="11" customFormat="1" x14ac:dyDescent="0.15">
      <c r="A60" s="247" t="s">
        <v>165</v>
      </c>
      <c r="B60" s="248">
        <v>1</v>
      </c>
      <c r="C60" s="249">
        <v>17</v>
      </c>
      <c r="D60" s="249">
        <v>0</v>
      </c>
      <c r="E60" s="250">
        <v>18</v>
      </c>
      <c r="F60" s="248">
        <v>0</v>
      </c>
      <c r="G60" s="249">
        <v>0</v>
      </c>
      <c r="H60" s="249">
        <v>0</v>
      </c>
      <c r="I60" s="250">
        <v>0</v>
      </c>
      <c r="J60" s="248">
        <v>0</v>
      </c>
      <c r="K60" s="249">
        <v>1</v>
      </c>
      <c r="L60" s="249">
        <v>4</v>
      </c>
      <c r="M60" s="250">
        <v>5</v>
      </c>
      <c r="N60" s="248">
        <v>55</v>
      </c>
      <c r="O60" s="249">
        <v>0</v>
      </c>
      <c r="P60" s="249">
        <v>1</v>
      </c>
      <c r="Q60" s="249">
        <v>0</v>
      </c>
      <c r="R60" s="250">
        <v>56</v>
      </c>
      <c r="S60" s="252">
        <f t="shared" si="10"/>
        <v>79</v>
      </c>
    </row>
    <row r="61" spans="1:19" s="11" customFormat="1" x14ac:dyDescent="0.15">
      <c r="A61" s="247" t="s">
        <v>164</v>
      </c>
      <c r="B61" s="248">
        <v>2</v>
      </c>
      <c r="C61" s="249">
        <v>23</v>
      </c>
      <c r="D61" s="249">
        <v>0</v>
      </c>
      <c r="E61" s="250">
        <v>25</v>
      </c>
      <c r="F61" s="248">
        <v>0</v>
      </c>
      <c r="G61" s="249">
        <v>0</v>
      </c>
      <c r="H61" s="249">
        <v>0</v>
      </c>
      <c r="I61" s="250">
        <v>0</v>
      </c>
      <c r="J61" s="248">
        <v>0</v>
      </c>
      <c r="K61" s="249">
        <v>2</v>
      </c>
      <c r="L61" s="249">
        <v>5</v>
      </c>
      <c r="M61" s="250">
        <v>7</v>
      </c>
      <c r="N61" s="248">
        <v>47</v>
      </c>
      <c r="O61" s="249">
        <v>0</v>
      </c>
      <c r="P61" s="249">
        <v>0</v>
      </c>
      <c r="Q61" s="249">
        <v>0</v>
      </c>
      <c r="R61" s="250">
        <v>47</v>
      </c>
      <c r="S61" s="252">
        <f t="shared" si="10"/>
        <v>79</v>
      </c>
    </row>
    <row r="62" spans="1:19" s="11" customFormat="1" x14ac:dyDescent="0.15">
      <c r="A62" s="247" t="s">
        <v>163</v>
      </c>
      <c r="B62" s="248">
        <v>3</v>
      </c>
      <c r="C62" s="249">
        <v>15</v>
      </c>
      <c r="D62" s="249">
        <v>0</v>
      </c>
      <c r="E62" s="250">
        <v>18</v>
      </c>
      <c r="F62" s="248">
        <v>0</v>
      </c>
      <c r="G62" s="249">
        <v>0</v>
      </c>
      <c r="H62" s="249">
        <v>0</v>
      </c>
      <c r="I62" s="250">
        <v>0</v>
      </c>
      <c r="J62" s="248">
        <v>0</v>
      </c>
      <c r="K62" s="249">
        <v>0</v>
      </c>
      <c r="L62" s="249">
        <v>3</v>
      </c>
      <c r="M62" s="250">
        <v>3</v>
      </c>
      <c r="N62" s="248">
        <v>42</v>
      </c>
      <c r="O62" s="249">
        <v>0</v>
      </c>
      <c r="P62" s="249">
        <v>1</v>
      </c>
      <c r="Q62" s="249">
        <v>0</v>
      </c>
      <c r="R62" s="250">
        <v>43</v>
      </c>
      <c r="S62" s="252">
        <f t="shared" si="10"/>
        <v>64</v>
      </c>
    </row>
    <row r="63" spans="1:19" s="11" customFormat="1" x14ac:dyDescent="0.15">
      <c r="A63" s="247" t="s">
        <v>162</v>
      </c>
      <c r="B63" s="248">
        <v>1</v>
      </c>
      <c r="C63" s="249">
        <v>24</v>
      </c>
      <c r="D63" s="249">
        <v>0</v>
      </c>
      <c r="E63" s="250">
        <v>25</v>
      </c>
      <c r="F63" s="248">
        <v>0</v>
      </c>
      <c r="G63" s="249">
        <v>0</v>
      </c>
      <c r="H63" s="249">
        <v>0</v>
      </c>
      <c r="I63" s="250">
        <v>0</v>
      </c>
      <c r="J63" s="248">
        <v>0</v>
      </c>
      <c r="K63" s="249">
        <v>0</v>
      </c>
      <c r="L63" s="249">
        <v>6</v>
      </c>
      <c r="M63" s="250">
        <v>6</v>
      </c>
      <c r="N63" s="248">
        <v>22</v>
      </c>
      <c r="O63" s="249">
        <v>0</v>
      </c>
      <c r="P63" s="249">
        <v>1</v>
      </c>
      <c r="Q63" s="249">
        <v>0</v>
      </c>
      <c r="R63" s="250">
        <v>23</v>
      </c>
      <c r="S63" s="252">
        <f t="shared" si="10"/>
        <v>54</v>
      </c>
    </row>
    <row r="64" spans="1:19" s="11" customFormat="1" x14ac:dyDescent="0.15">
      <c r="A64" s="247" t="s">
        <v>161</v>
      </c>
      <c r="B64" s="248">
        <v>2</v>
      </c>
      <c r="C64" s="249">
        <v>8</v>
      </c>
      <c r="D64" s="249">
        <v>0</v>
      </c>
      <c r="E64" s="250">
        <v>10</v>
      </c>
      <c r="F64" s="248">
        <v>0</v>
      </c>
      <c r="G64" s="249">
        <v>0</v>
      </c>
      <c r="H64" s="249">
        <v>0</v>
      </c>
      <c r="I64" s="250">
        <v>0</v>
      </c>
      <c r="J64" s="248">
        <v>0</v>
      </c>
      <c r="K64" s="249">
        <v>0</v>
      </c>
      <c r="L64" s="249">
        <v>3</v>
      </c>
      <c r="M64" s="250">
        <v>3</v>
      </c>
      <c r="N64" s="248">
        <v>24</v>
      </c>
      <c r="O64" s="249">
        <v>0</v>
      </c>
      <c r="P64" s="249">
        <v>0</v>
      </c>
      <c r="Q64" s="249">
        <v>1</v>
      </c>
      <c r="R64" s="250">
        <v>25</v>
      </c>
      <c r="S64" s="252">
        <f t="shared" si="10"/>
        <v>38</v>
      </c>
    </row>
    <row r="65" spans="1:19" s="11" customFormat="1" x14ac:dyDescent="0.15">
      <c r="A65" s="247" t="s">
        <v>160</v>
      </c>
      <c r="B65" s="248">
        <v>1</v>
      </c>
      <c r="C65" s="249">
        <v>10</v>
      </c>
      <c r="D65" s="249">
        <v>0</v>
      </c>
      <c r="E65" s="250">
        <v>11</v>
      </c>
      <c r="F65" s="248">
        <v>0</v>
      </c>
      <c r="G65" s="249">
        <v>0</v>
      </c>
      <c r="H65" s="249">
        <v>0</v>
      </c>
      <c r="I65" s="250">
        <v>0</v>
      </c>
      <c r="J65" s="248">
        <v>0</v>
      </c>
      <c r="K65" s="249">
        <v>0</v>
      </c>
      <c r="L65" s="249">
        <v>1</v>
      </c>
      <c r="M65" s="250">
        <v>1</v>
      </c>
      <c r="N65" s="248">
        <v>9</v>
      </c>
      <c r="O65" s="249">
        <v>0</v>
      </c>
      <c r="P65" s="249">
        <v>0</v>
      </c>
      <c r="Q65" s="249">
        <v>0</v>
      </c>
      <c r="R65" s="250">
        <v>9</v>
      </c>
      <c r="S65" s="252">
        <f t="shared" si="10"/>
        <v>21</v>
      </c>
    </row>
    <row r="66" spans="1:19" s="11" customFormat="1" ht="13" customHeight="1" thickBot="1" x14ac:dyDescent="0.2">
      <c r="A66" s="253"/>
      <c r="B66" s="254"/>
      <c r="C66" s="255"/>
      <c r="D66" s="255"/>
      <c r="E66" s="256"/>
      <c r="F66" s="254"/>
      <c r="G66" s="255"/>
      <c r="H66" s="255"/>
      <c r="I66" s="256"/>
      <c r="J66" s="254"/>
      <c r="K66" s="255"/>
      <c r="L66" s="255"/>
      <c r="M66" s="256"/>
      <c r="N66" s="254"/>
      <c r="O66" s="255"/>
      <c r="P66" s="255"/>
      <c r="Q66" s="255"/>
      <c r="R66" s="256"/>
      <c r="S66" s="258"/>
    </row>
    <row r="67" spans="1:19" s="11" customFormat="1" ht="13" hidden="1" customHeight="1" x14ac:dyDescent="0.15">
      <c r="A67" s="247" t="s">
        <v>183</v>
      </c>
      <c r="B67" s="248">
        <f t="shared" ref="B67:S71" si="11">SUM(B58:B61)</f>
        <v>5</v>
      </c>
      <c r="C67" s="249">
        <f t="shared" si="11"/>
        <v>64</v>
      </c>
      <c r="D67" s="249">
        <f t="shared" si="11"/>
        <v>0</v>
      </c>
      <c r="E67" s="250">
        <f t="shared" si="11"/>
        <v>69</v>
      </c>
      <c r="F67" s="248">
        <f t="shared" si="11"/>
        <v>2</v>
      </c>
      <c r="G67" s="249">
        <f t="shared" si="11"/>
        <v>0</v>
      </c>
      <c r="H67" s="249">
        <f t="shared" si="11"/>
        <v>3</v>
      </c>
      <c r="I67" s="250">
        <f t="shared" si="11"/>
        <v>5</v>
      </c>
      <c r="J67" s="248">
        <f t="shared" si="11"/>
        <v>0</v>
      </c>
      <c r="K67" s="249">
        <f t="shared" si="11"/>
        <v>6</v>
      </c>
      <c r="L67" s="249">
        <f t="shared" si="11"/>
        <v>16</v>
      </c>
      <c r="M67" s="250">
        <f t="shared" si="11"/>
        <v>22</v>
      </c>
      <c r="N67" s="248">
        <f t="shared" si="11"/>
        <v>150</v>
      </c>
      <c r="O67" s="249">
        <f t="shared" si="11"/>
        <v>1</v>
      </c>
      <c r="P67" s="249">
        <f t="shared" si="11"/>
        <v>3</v>
      </c>
      <c r="Q67" s="249">
        <f t="shared" si="11"/>
        <v>0</v>
      </c>
      <c r="R67" s="250">
        <f t="shared" si="11"/>
        <v>154</v>
      </c>
      <c r="S67" s="252">
        <f t="shared" si="11"/>
        <v>250</v>
      </c>
    </row>
    <row r="68" spans="1:19" s="11" customFormat="1" ht="13" hidden="1" customHeight="1" x14ac:dyDescent="0.15">
      <c r="A68" s="247" t="s">
        <v>184</v>
      </c>
      <c r="B68" s="248">
        <f t="shared" si="11"/>
        <v>7</v>
      </c>
      <c r="C68" s="249">
        <f t="shared" si="11"/>
        <v>69</v>
      </c>
      <c r="D68" s="249">
        <f t="shared" si="11"/>
        <v>0</v>
      </c>
      <c r="E68" s="250">
        <f t="shared" si="11"/>
        <v>76</v>
      </c>
      <c r="F68" s="248">
        <f t="shared" si="11"/>
        <v>0</v>
      </c>
      <c r="G68" s="249">
        <f t="shared" si="11"/>
        <v>0</v>
      </c>
      <c r="H68" s="249">
        <f t="shared" si="11"/>
        <v>2</v>
      </c>
      <c r="I68" s="250">
        <f t="shared" si="11"/>
        <v>2</v>
      </c>
      <c r="J68" s="248">
        <f t="shared" si="11"/>
        <v>0</v>
      </c>
      <c r="K68" s="249">
        <f t="shared" si="11"/>
        <v>6</v>
      </c>
      <c r="L68" s="249">
        <f t="shared" si="11"/>
        <v>16</v>
      </c>
      <c r="M68" s="250">
        <f t="shared" si="11"/>
        <v>22</v>
      </c>
      <c r="N68" s="248">
        <f t="shared" si="11"/>
        <v>175</v>
      </c>
      <c r="O68" s="249">
        <f t="shared" si="11"/>
        <v>1</v>
      </c>
      <c r="P68" s="249">
        <f t="shared" si="11"/>
        <v>3</v>
      </c>
      <c r="Q68" s="249">
        <f t="shared" si="11"/>
        <v>0</v>
      </c>
      <c r="R68" s="250">
        <f t="shared" si="11"/>
        <v>179</v>
      </c>
      <c r="S68" s="252">
        <f>SUM(S59:S62)</f>
        <v>279</v>
      </c>
    </row>
    <row r="69" spans="1:19" s="11" customFormat="1" ht="13" hidden="1" customHeight="1" x14ac:dyDescent="0.15">
      <c r="A69" s="247" t="s">
        <v>185</v>
      </c>
      <c r="B69" s="248">
        <f t="shared" si="11"/>
        <v>7</v>
      </c>
      <c r="C69" s="249">
        <f t="shared" si="11"/>
        <v>79</v>
      </c>
      <c r="D69" s="249">
        <f t="shared" si="11"/>
        <v>0</v>
      </c>
      <c r="E69" s="250">
        <f t="shared" si="11"/>
        <v>86</v>
      </c>
      <c r="F69" s="248">
        <f t="shared" si="11"/>
        <v>0</v>
      </c>
      <c r="G69" s="249">
        <f t="shared" si="11"/>
        <v>0</v>
      </c>
      <c r="H69" s="249">
        <f t="shared" si="11"/>
        <v>0</v>
      </c>
      <c r="I69" s="250">
        <f t="shared" si="11"/>
        <v>0</v>
      </c>
      <c r="J69" s="248">
        <f t="shared" si="11"/>
        <v>0</v>
      </c>
      <c r="K69" s="249">
        <f t="shared" si="11"/>
        <v>3</v>
      </c>
      <c r="L69" s="249">
        <f t="shared" si="11"/>
        <v>18</v>
      </c>
      <c r="M69" s="250">
        <f t="shared" si="11"/>
        <v>21</v>
      </c>
      <c r="N69" s="248">
        <f t="shared" si="11"/>
        <v>166</v>
      </c>
      <c r="O69" s="249">
        <f t="shared" si="11"/>
        <v>0</v>
      </c>
      <c r="P69" s="249">
        <f t="shared" si="11"/>
        <v>3</v>
      </c>
      <c r="Q69" s="249">
        <f t="shared" si="11"/>
        <v>0</v>
      </c>
      <c r="R69" s="250">
        <f t="shared" si="11"/>
        <v>169</v>
      </c>
      <c r="S69" s="252">
        <f>SUM(S60:S63)</f>
        <v>276</v>
      </c>
    </row>
    <row r="70" spans="1:19" s="11" customFormat="1" ht="13" hidden="1" customHeight="1" x14ac:dyDescent="0.15">
      <c r="A70" s="247" t="s">
        <v>186</v>
      </c>
      <c r="B70" s="248">
        <f t="shared" si="11"/>
        <v>8</v>
      </c>
      <c r="C70" s="249">
        <f t="shared" si="11"/>
        <v>70</v>
      </c>
      <c r="D70" s="249">
        <f t="shared" si="11"/>
        <v>0</v>
      </c>
      <c r="E70" s="250">
        <f t="shared" si="11"/>
        <v>78</v>
      </c>
      <c r="F70" s="248">
        <f t="shared" si="11"/>
        <v>0</v>
      </c>
      <c r="G70" s="249">
        <f t="shared" si="11"/>
        <v>0</v>
      </c>
      <c r="H70" s="249">
        <f t="shared" si="11"/>
        <v>0</v>
      </c>
      <c r="I70" s="250">
        <f t="shared" si="11"/>
        <v>0</v>
      </c>
      <c r="J70" s="248">
        <f t="shared" si="11"/>
        <v>0</v>
      </c>
      <c r="K70" s="249">
        <f t="shared" si="11"/>
        <v>2</v>
      </c>
      <c r="L70" s="249">
        <f t="shared" si="11"/>
        <v>17</v>
      </c>
      <c r="M70" s="250">
        <f t="shared" si="11"/>
        <v>19</v>
      </c>
      <c r="N70" s="248">
        <f t="shared" si="11"/>
        <v>135</v>
      </c>
      <c r="O70" s="249">
        <f t="shared" si="11"/>
        <v>0</v>
      </c>
      <c r="P70" s="249">
        <f t="shared" si="11"/>
        <v>2</v>
      </c>
      <c r="Q70" s="249">
        <f t="shared" si="11"/>
        <v>1</v>
      </c>
      <c r="R70" s="250">
        <f t="shared" si="11"/>
        <v>138</v>
      </c>
      <c r="S70" s="252">
        <f>SUM(S61:S64)</f>
        <v>235</v>
      </c>
    </row>
    <row r="71" spans="1:19" s="11" customFormat="1" ht="13" hidden="1" customHeight="1" x14ac:dyDescent="0.15">
      <c r="A71" s="259" t="s">
        <v>187</v>
      </c>
      <c r="B71" s="260">
        <f>SUM(B62:B65)</f>
        <v>7</v>
      </c>
      <c r="C71" s="261">
        <f>SUM(C62:C65)</f>
        <v>57</v>
      </c>
      <c r="D71" s="261">
        <f>SUM(D62:D65)</f>
        <v>0</v>
      </c>
      <c r="E71" s="262">
        <f t="shared" si="11"/>
        <v>64</v>
      </c>
      <c r="F71" s="260">
        <f t="shared" si="11"/>
        <v>0</v>
      </c>
      <c r="G71" s="261">
        <f t="shared" si="11"/>
        <v>0</v>
      </c>
      <c r="H71" s="261">
        <f t="shared" si="11"/>
        <v>0</v>
      </c>
      <c r="I71" s="262">
        <f t="shared" si="11"/>
        <v>0</v>
      </c>
      <c r="J71" s="260">
        <f t="shared" si="11"/>
        <v>0</v>
      </c>
      <c r="K71" s="261">
        <f t="shared" si="11"/>
        <v>0</v>
      </c>
      <c r="L71" s="261">
        <f t="shared" si="11"/>
        <v>13</v>
      </c>
      <c r="M71" s="262">
        <f t="shared" si="11"/>
        <v>13</v>
      </c>
      <c r="N71" s="260">
        <f t="shared" si="11"/>
        <v>97</v>
      </c>
      <c r="O71" s="261">
        <f t="shared" si="11"/>
        <v>0</v>
      </c>
      <c r="P71" s="261">
        <f t="shared" si="11"/>
        <v>2</v>
      </c>
      <c r="Q71" s="261">
        <f t="shared" si="11"/>
        <v>1</v>
      </c>
      <c r="R71" s="262">
        <f t="shared" si="11"/>
        <v>100</v>
      </c>
      <c r="S71" s="264">
        <f>SUM(S62:S65)</f>
        <v>177</v>
      </c>
    </row>
    <row r="72" spans="1:19" x14ac:dyDescent="0.15">
      <c r="A72" s="265"/>
      <c r="B72" s="266"/>
      <c r="C72" s="267"/>
      <c r="D72" s="267"/>
      <c r="E72" s="268"/>
      <c r="F72" s="266"/>
      <c r="G72" s="267"/>
      <c r="H72" s="267"/>
      <c r="I72" s="268"/>
      <c r="J72" s="266"/>
      <c r="K72" s="267"/>
      <c r="L72" s="267"/>
      <c r="M72" s="268"/>
      <c r="N72" s="266"/>
      <c r="O72" s="267"/>
      <c r="P72" s="267"/>
      <c r="Q72" s="267"/>
      <c r="R72" s="268"/>
      <c r="S72" s="270"/>
    </row>
    <row r="73" spans="1:19" x14ac:dyDescent="0.15">
      <c r="A73" s="253" t="s">
        <v>188</v>
      </c>
      <c r="B73" s="271">
        <f>SUM(B58:B65)</f>
        <v>12</v>
      </c>
      <c r="C73" s="272">
        <f t="shared" ref="C73:S73" si="12">SUM(C58:C65)</f>
        <v>121</v>
      </c>
      <c r="D73" s="272">
        <f t="shared" si="12"/>
        <v>0</v>
      </c>
      <c r="E73" s="273">
        <f t="shared" si="12"/>
        <v>133</v>
      </c>
      <c r="F73" s="271">
        <f t="shared" si="12"/>
        <v>2</v>
      </c>
      <c r="G73" s="272">
        <f t="shared" si="12"/>
        <v>0</v>
      </c>
      <c r="H73" s="272">
        <f t="shared" si="12"/>
        <v>3</v>
      </c>
      <c r="I73" s="273">
        <f t="shared" si="12"/>
        <v>5</v>
      </c>
      <c r="J73" s="271">
        <f t="shared" si="12"/>
        <v>0</v>
      </c>
      <c r="K73" s="272">
        <f t="shared" si="12"/>
        <v>6</v>
      </c>
      <c r="L73" s="272">
        <f t="shared" si="12"/>
        <v>29</v>
      </c>
      <c r="M73" s="273">
        <f t="shared" si="12"/>
        <v>35</v>
      </c>
      <c r="N73" s="271">
        <f t="shared" si="12"/>
        <v>247</v>
      </c>
      <c r="O73" s="272">
        <f t="shared" si="12"/>
        <v>1</v>
      </c>
      <c r="P73" s="271">
        <f t="shared" si="12"/>
        <v>5</v>
      </c>
      <c r="Q73" s="272">
        <f t="shared" si="12"/>
        <v>1</v>
      </c>
      <c r="R73" s="273">
        <f t="shared" si="12"/>
        <v>254</v>
      </c>
      <c r="S73" s="275">
        <f t="shared" si="12"/>
        <v>427</v>
      </c>
    </row>
    <row r="74" spans="1:19" x14ac:dyDescent="0.15">
      <c r="A74" s="253" t="s">
        <v>10</v>
      </c>
      <c r="B74" s="271">
        <f t="shared" ref="B74:R74" si="13">INDEX(B67:B71,MATCH($S74,$S67:$S71,0))</f>
        <v>7</v>
      </c>
      <c r="C74" s="272">
        <f t="shared" si="13"/>
        <v>69</v>
      </c>
      <c r="D74" s="272">
        <f t="shared" si="13"/>
        <v>0</v>
      </c>
      <c r="E74" s="273">
        <f t="shared" si="13"/>
        <v>76</v>
      </c>
      <c r="F74" s="271">
        <f t="shared" si="13"/>
        <v>0</v>
      </c>
      <c r="G74" s="272">
        <f t="shared" si="13"/>
        <v>0</v>
      </c>
      <c r="H74" s="272">
        <f t="shared" si="13"/>
        <v>2</v>
      </c>
      <c r="I74" s="273">
        <f t="shared" si="13"/>
        <v>2</v>
      </c>
      <c r="J74" s="271">
        <f t="shared" si="13"/>
        <v>0</v>
      </c>
      <c r="K74" s="272">
        <f t="shared" si="13"/>
        <v>6</v>
      </c>
      <c r="L74" s="272">
        <f t="shared" si="13"/>
        <v>16</v>
      </c>
      <c r="M74" s="273">
        <f t="shared" si="13"/>
        <v>22</v>
      </c>
      <c r="N74" s="271">
        <f t="shared" si="13"/>
        <v>175</v>
      </c>
      <c r="O74" s="272">
        <f t="shared" si="13"/>
        <v>1</v>
      </c>
      <c r="P74" s="271">
        <f t="shared" si="13"/>
        <v>3</v>
      </c>
      <c r="Q74" s="272">
        <f t="shared" si="13"/>
        <v>0</v>
      </c>
      <c r="R74" s="273">
        <f t="shared" si="13"/>
        <v>179</v>
      </c>
      <c r="S74" s="275">
        <f>MAX(S67:S71)</f>
        <v>279</v>
      </c>
    </row>
    <row r="75" spans="1:19" x14ac:dyDescent="0.15">
      <c r="A75" s="253" t="s">
        <v>11</v>
      </c>
      <c r="B75" s="271">
        <f>B73/2</f>
        <v>6</v>
      </c>
      <c r="C75" s="272">
        <f t="shared" ref="C75:S75" si="14">C73/2</f>
        <v>60.5</v>
      </c>
      <c r="D75" s="272">
        <f t="shared" si="14"/>
        <v>0</v>
      </c>
      <c r="E75" s="273">
        <f t="shared" si="14"/>
        <v>66.5</v>
      </c>
      <c r="F75" s="271">
        <f t="shared" si="14"/>
        <v>1</v>
      </c>
      <c r="G75" s="272">
        <f t="shared" si="14"/>
        <v>0</v>
      </c>
      <c r="H75" s="272">
        <f t="shared" si="14"/>
        <v>1.5</v>
      </c>
      <c r="I75" s="273">
        <f t="shared" si="14"/>
        <v>2.5</v>
      </c>
      <c r="J75" s="271">
        <f t="shared" si="14"/>
        <v>0</v>
      </c>
      <c r="K75" s="272">
        <f t="shared" si="14"/>
        <v>3</v>
      </c>
      <c r="L75" s="272">
        <f t="shared" si="14"/>
        <v>14.5</v>
      </c>
      <c r="M75" s="273">
        <f t="shared" si="14"/>
        <v>17.5</v>
      </c>
      <c r="N75" s="271">
        <f t="shared" si="14"/>
        <v>123.5</v>
      </c>
      <c r="O75" s="272">
        <f t="shared" si="14"/>
        <v>0.5</v>
      </c>
      <c r="P75" s="271">
        <f t="shared" si="14"/>
        <v>2.5</v>
      </c>
      <c r="Q75" s="272">
        <f t="shared" si="14"/>
        <v>0.5</v>
      </c>
      <c r="R75" s="273">
        <f t="shared" si="14"/>
        <v>127</v>
      </c>
      <c r="S75" s="275">
        <f t="shared" si="14"/>
        <v>213.5</v>
      </c>
    </row>
    <row r="76" spans="1:19" ht="14" thickBot="1" x14ac:dyDescent="0.2">
      <c r="A76" s="276"/>
      <c r="B76" s="277"/>
      <c r="C76" s="278"/>
      <c r="D76" s="278"/>
      <c r="E76" s="279"/>
      <c r="F76" s="277"/>
      <c r="G76" s="278"/>
      <c r="H76" s="278"/>
      <c r="I76" s="279"/>
      <c r="J76" s="277"/>
      <c r="K76" s="278"/>
      <c r="L76" s="278"/>
      <c r="M76" s="279"/>
      <c r="N76" s="277"/>
      <c r="O76" s="278"/>
      <c r="P76" s="278"/>
      <c r="Q76" s="278"/>
      <c r="R76" s="279"/>
      <c r="S76" s="281"/>
    </row>
    <row r="77" spans="1:19" x14ac:dyDescent="0.15">
      <c r="A77" s="282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4"/>
    </row>
    <row r="78" spans="1:19" ht="14" thickBot="1" x14ac:dyDescent="0.2">
      <c r="A78" s="285">
        <f>A53+1</f>
        <v>42795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4"/>
      <c r="M78" s="284"/>
      <c r="N78" s="284"/>
      <c r="O78" s="284"/>
      <c r="P78" s="284"/>
      <c r="Q78" s="284"/>
      <c r="R78" s="284"/>
      <c r="S78" s="284"/>
    </row>
    <row r="79" spans="1:19" x14ac:dyDescent="0.15">
      <c r="A79" s="226"/>
      <c r="B79" s="287" t="s">
        <v>2</v>
      </c>
      <c r="C79" s="288"/>
      <c r="D79" s="288"/>
      <c r="E79" s="289"/>
      <c r="F79" s="287" t="s">
        <v>3</v>
      </c>
      <c r="G79" s="288"/>
      <c r="H79" s="288"/>
      <c r="I79" s="289"/>
      <c r="J79" s="287" t="s">
        <v>4</v>
      </c>
      <c r="K79" s="288"/>
      <c r="L79" s="288"/>
      <c r="M79" s="289"/>
      <c r="N79" s="287" t="s">
        <v>5</v>
      </c>
      <c r="O79" s="288"/>
      <c r="P79" s="288"/>
      <c r="Q79" s="288"/>
      <c r="R79" s="289"/>
      <c r="S79" s="270" t="s">
        <v>35</v>
      </c>
    </row>
    <row r="80" spans="1:19" s="11" customFormat="1" ht="14" thickBot="1" x14ac:dyDescent="0.2">
      <c r="A80" s="231"/>
      <c r="B80" s="290" t="s">
        <v>196</v>
      </c>
      <c r="C80" s="291"/>
      <c r="D80" s="291"/>
      <c r="E80" s="292"/>
      <c r="F80" s="290" t="s">
        <v>197</v>
      </c>
      <c r="G80" s="291"/>
      <c r="H80" s="291"/>
      <c r="I80" s="292"/>
      <c r="J80" s="290" t="s">
        <v>21</v>
      </c>
      <c r="K80" s="291"/>
      <c r="L80" s="291"/>
      <c r="M80" s="292"/>
      <c r="N80" s="290" t="s">
        <v>22</v>
      </c>
      <c r="O80" s="291"/>
      <c r="P80" s="291"/>
      <c r="Q80" s="291"/>
      <c r="R80" s="292"/>
      <c r="S80" s="293"/>
    </row>
    <row r="81" spans="1:19" s="32" customFormat="1" ht="11" x14ac:dyDescent="0.15">
      <c r="A81" s="236"/>
      <c r="B81" s="294" t="s">
        <v>23</v>
      </c>
      <c r="C81" s="295" t="s">
        <v>24</v>
      </c>
      <c r="D81" s="295" t="s">
        <v>25</v>
      </c>
      <c r="E81" s="296" t="s">
        <v>9</v>
      </c>
      <c r="F81" s="294" t="s">
        <v>23</v>
      </c>
      <c r="G81" s="295" t="s">
        <v>23</v>
      </c>
      <c r="H81" s="295" t="s">
        <v>25</v>
      </c>
      <c r="I81" s="296" t="s">
        <v>9</v>
      </c>
      <c r="J81" s="294" t="s">
        <v>23</v>
      </c>
      <c r="K81" s="295" t="s">
        <v>23</v>
      </c>
      <c r="L81" s="295" t="s">
        <v>24</v>
      </c>
      <c r="M81" s="296" t="s">
        <v>9</v>
      </c>
      <c r="N81" s="294" t="s">
        <v>23</v>
      </c>
      <c r="O81" s="295" t="s">
        <v>24</v>
      </c>
      <c r="P81" s="295" t="s">
        <v>25</v>
      </c>
      <c r="Q81" s="295" t="s">
        <v>25</v>
      </c>
      <c r="R81" s="296" t="s">
        <v>9</v>
      </c>
      <c r="S81" s="298"/>
    </row>
    <row r="82" spans="1:19" s="11" customFormat="1" ht="14.25" customHeight="1" x14ac:dyDescent="0.15">
      <c r="A82" s="231"/>
      <c r="B82" s="300" t="s">
        <v>27</v>
      </c>
      <c r="C82" s="301" t="s">
        <v>28</v>
      </c>
      <c r="D82" s="301" t="s">
        <v>29</v>
      </c>
      <c r="E82" s="302"/>
      <c r="F82" s="300" t="s">
        <v>26</v>
      </c>
      <c r="G82" s="301" t="s">
        <v>27</v>
      </c>
      <c r="H82" s="301" t="s">
        <v>28</v>
      </c>
      <c r="I82" s="302"/>
      <c r="J82" s="300" t="s">
        <v>29</v>
      </c>
      <c r="K82" s="301" t="s">
        <v>26</v>
      </c>
      <c r="L82" s="301" t="s">
        <v>27</v>
      </c>
      <c r="M82" s="302"/>
      <c r="N82" s="300" t="s">
        <v>28</v>
      </c>
      <c r="O82" s="301" t="s">
        <v>29</v>
      </c>
      <c r="P82" s="301" t="s">
        <v>26</v>
      </c>
      <c r="Q82" s="301" t="s">
        <v>198</v>
      </c>
      <c r="R82" s="308"/>
      <c r="S82" s="258"/>
    </row>
    <row r="83" spans="1:19" s="11" customFormat="1" x14ac:dyDescent="0.15">
      <c r="A83" s="247" t="s">
        <v>167</v>
      </c>
      <c r="B83" s="248">
        <v>2</v>
      </c>
      <c r="C83" s="249">
        <v>13</v>
      </c>
      <c r="D83" s="249">
        <v>0</v>
      </c>
      <c r="E83" s="250">
        <v>15</v>
      </c>
      <c r="F83" s="248">
        <v>0</v>
      </c>
      <c r="G83" s="249">
        <v>1</v>
      </c>
      <c r="H83" s="249">
        <v>2</v>
      </c>
      <c r="I83" s="250">
        <v>3</v>
      </c>
      <c r="J83" s="248">
        <v>1</v>
      </c>
      <c r="K83" s="249">
        <v>2</v>
      </c>
      <c r="L83" s="249">
        <v>4</v>
      </c>
      <c r="M83" s="250">
        <v>7</v>
      </c>
      <c r="N83" s="248">
        <v>19</v>
      </c>
      <c r="O83" s="249">
        <v>0</v>
      </c>
      <c r="P83" s="249">
        <v>1</v>
      </c>
      <c r="Q83" s="249">
        <v>0</v>
      </c>
      <c r="R83" s="250">
        <v>20</v>
      </c>
      <c r="S83" s="252">
        <f>SUM(R83,M83,I83,E83)</f>
        <v>45</v>
      </c>
    </row>
    <row r="84" spans="1:19" s="11" customFormat="1" x14ac:dyDescent="0.15">
      <c r="A84" s="247" t="s">
        <v>166</v>
      </c>
      <c r="B84" s="248">
        <v>2</v>
      </c>
      <c r="C84" s="249">
        <v>15</v>
      </c>
      <c r="D84" s="249">
        <v>0</v>
      </c>
      <c r="E84" s="250">
        <v>17</v>
      </c>
      <c r="F84" s="248">
        <v>0</v>
      </c>
      <c r="G84" s="249">
        <v>0</v>
      </c>
      <c r="H84" s="249">
        <v>2</v>
      </c>
      <c r="I84" s="250">
        <v>2</v>
      </c>
      <c r="J84" s="248">
        <v>0</v>
      </c>
      <c r="K84" s="249">
        <v>1</v>
      </c>
      <c r="L84" s="249">
        <v>5</v>
      </c>
      <c r="M84" s="250">
        <v>6</v>
      </c>
      <c r="N84" s="248">
        <v>27</v>
      </c>
      <c r="O84" s="249">
        <v>0</v>
      </c>
      <c r="P84" s="249">
        <v>1</v>
      </c>
      <c r="Q84" s="249">
        <v>0</v>
      </c>
      <c r="R84" s="250">
        <v>28</v>
      </c>
      <c r="S84" s="252">
        <f t="shared" ref="S84:S90" si="15">SUM(R84,M84,I84,E84)</f>
        <v>53</v>
      </c>
    </row>
    <row r="85" spans="1:19" s="11" customFormat="1" x14ac:dyDescent="0.15">
      <c r="A85" s="247" t="s">
        <v>165</v>
      </c>
      <c r="B85" s="248">
        <v>0</v>
      </c>
      <c r="C85" s="249">
        <v>17</v>
      </c>
      <c r="D85" s="249">
        <v>0</v>
      </c>
      <c r="E85" s="250">
        <v>17</v>
      </c>
      <c r="F85" s="248">
        <v>0</v>
      </c>
      <c r="G85" s="249">
        <v>0</v>
      </c>
      <c r="H85" s="249">
        <v>1</v>
      </c>
      <c r="I85" s="250">
        <v>1</v>
      </c>
      <c r="J85" s="248">
        <v>0</v>
      </c>
      <c r="K85" s="249">
        <v>1</v>
      </c>
      <c r="L85" s="249">
        <v>2</v>
      </c>
      <c r="M85" s="250">
        <v>3</v>
      </c>
      <c r="N85" s="248">
        <v>37</v>
      </c>
      <c r="O85" s="249">
        <v>0</v>
      </c>
      <c r="P85" s="249">
        <v>0</v>
      </c>
      <c r="Q85" s="249">
        <v>0</v>
      </c>
      <c r="R85" s="250">
        <v>37</v>
      </c>
      <c r="S85" s="252">
        <f t="shared" si="15"/>
        <v>58</v>
      </c>
    </row>
    <row r="86" spans="1:19" s="11" customFormat="1" x14ac:dyDescent="0.15">
      <c r="A86" s="247" t="s">
        <v>164</v>
      </c>
      <c r="B86" s="248">
        <v>0</v>
      </c>
      <c r="C86" s="249">
        <v>19</v>
      </c>
      <c r="D86" s="249">
        <v>0</v>
      </c>
      <c r="E86" s="250">
        <v>19</v>
      </c>
      <c r="F86" s="248">
        <v>0</v>
      </c>
      <c r="G86" s="249">
        <v>0</v>
      </c>
      <c r="H86" s="249">
        <v>0</v>
      </c>
      <c r="I86" s="250">
        <v>0</v>
      </c>
      <c r="J86" s="248">
        <v>0</v>
      </c>
      <c r="K86" s="249">
        <v>1</v>
      </c>
      <c r="L86" s="249">
        <v>9</v>
      </c>
      <c r="M86" s="250">
        <v>10</v>
      </c>
      <c r="N86" s="248">
        <v>28</v>
      </c>
      <c r="O86" s="249">
        <v>0</v>
      </c>
      <c r="P86" s="249">
        <v>1</v>
      </c>
      <c r="Q86" s="249">
        <v>0</v>
      </c>
      <c r="R86" s="250">
        <v>29</v>
      </c>
      <c r="S86" s="252">
        <f t="shared" si="15"/>
        <v>58</v>
      </c>
    </row>
    <row r="87" spans="1:19" s="11" customFormat="1" x14ac:dyDescent="0.15">
      <c r="A87" s="247" t="s">
        <v>163</v>
      </c>
      <c r="B87" s="248">
        <v>2</v>
      </c>
      <c r="C87" s="249">
        <v>23</v>
      </c>
      <c r="D87" s="249">
        <v>1</v>
      </c>
      <c r="E87" s="250">
        <v>26</v>
      </c>
      <c r="F87" s="248">
        <v>0</v>
      </c>
      <c r="G87" s="249">
        <v>0</v>
      </c>
      <c r="H87" s="249">
        <v>0</v>
      </c>
      <c r="I87" s="250">
        <v>0</v>
      </c>
      <c r="J87" s="248">
        <v>0</v>
      </c>
      <c r="K87" s="249">
        <v>0</v>
      </c>
      <c r="L87" s="249">
        <v>1</v>
      </c>
      <c r="M87" s="250">
        <v>1</v>
      </c>
      <c r="N87" s="248">
        <v>29</v>
      </c>
      <c r="O87" s="249">
        <v>0</v>
      </c>
      <c r="P87" s="249">
        <v>4</v>
      </c>
      <c r="Q87" s="249">
        <v>0</v>
      </c>
      <c r="R87" s="250">
        <v>33</v>
      </c>
      <c r="S87" s="252">
        <f t="shared" si="15"/>
        <v>60</v>
      </c>
    </row>
    <row r="88" spans="1:19" s="11" customFormat="1" x14ac:dyDescent="0.15">
      <c r="A88" s="247" t="s">
        <v>162</v>
      </c>
      <c r="B88" s="248">
        <v>2</v>
      </c>
      <c r="C88" s="249">
        <v>10</v>
      </c>
      <c r="D88" s="249">
        <v>0</v>
      </c>
      <c r="E88" s="250">
        <v>12</v>
      </c>
      <c r="F88" s="248">
        <v>0</v>
      </c>
      <c r="G88" s="249">
        <v>0</v>
      </c>
      <c r="H88" s="249">
        <v>0</v>
      </c>
      <c r="I88" s="250">
        <v>0</v>
      </c>
      <c r="J88" s="248">
        <v>0</v>
      </c>
      <c r="K88" s="249">
        <v>0</v>
      </c>
      <c r="L88" s="249">
        <v>1</v>
      </c>
      <c r="M88" s="250">
        <v>1</v>
      </c>
      <c r="N88" s="248">
        <v>38</v>
      </c>
      <c r="O88" s="249">
        <v>0</v>
      </c>
      <c r="P88" s="249">
        <v>0</v>
      </c>
      <c r="Q88" s="249">
        <v>0</v>
      </c>
      <c r="R88" s="250">
        <v>38</v>
      </c>
      <c r="S88" s="252">
        <f t="shared" si="15"/>
        <v>51</v>
      </c>
    </row>
    <row r="89" spans="1:19" s="11" customFormat="1" x14ac:dyDescent="0.15">
      <c r="A89" s="247" t="s">
        <v>161</v>
      </c>
      <c r="B89" s="248">
        <v>0</v>
      </c>
      <c r="C89" s="249">
        <v>11</v>
      </c>
      <c r="D89" s="249">
        <v>0</v>
      </c>
      <c r="E89" s="250">
        <v>11</v>
      </c>
      <c r="F89" s="248">
        <v>0</v>
      </c>
      <c r="G89" s="249">
        <v>0</v>
      </c>
      <c r="H89" s="249">
        <v>0</v>
      </c>
      <c r="I89" s="250">
        <v>0</v>
      </c>
      <c r="J89" s="248">
        <v>0</v>
      </c>
      <c r="K89" s="249">
        <v>0</v>
      </c>
      <c r="L89" s="249">
        <v>5</v>
      </c>
      <c r="M89" s="250">
        <v>5</v>
      </c>
      <c r="N89" s="248">
        <v>19</v>
      </c>
      <c r="O89" s="249">
        <v>0</v>
      </c>
      <c r="P89" s="249">
        <v>0</v>
      </c>
      <c r="Q89" s="249">
        <v>0</v>
      </c>
      <c r="R89" s="250">
        <v>19</v>
      </c>
      <c r="S89" s="252">
        <f t="shared" si="15"/>
        <v>35</v>
      </c>
    </row>
    <row r="90" spans="1:19" s="11" customFormat="1" x14ac:dyDescent="0.15">
      <c r="A90" s="247" t="s">
        <v>160</v>
      </c>
      <c r="B90" s="248">
        <v>0</v>
      </c>
      <c r="C90" s="249">
        <v>6</v>
      </c>
      <c r="D90" s="249">
        <v>0</v>
      </c>
      <c r="E90" s="250">
        <v>6</v>
      </c>
      <c r="F90" s="248">
        <v>0</v>
      </c>
      <c r="G90" s="249">
        <v>0</v>
      </c>
      <c r="H90" s="249">
        <v>0</v>
      </c>
      <c r="I90" s="250">
        <v>0</v>
      </c>
      <c r="J90" s="248">
        <v>0</v>
      </c>
      <c r="K90" s="249">
        <v>0</v>
      </c>
      <c r="L90" s="249">
        <v>1</v>
      </c>
      <c r="M90" s="250">
        <v>1</v>
      </c>
      <c r="N90" s="248">
        <v>8</v>
      </c>
      <c r="O90" s="249">
        <v>0</v>
      </c>
      <c r="P90" s="249">
        <v>0</v>
      </c>
      <c r="Q90" s="249">
        <v>0</v>
      </c>
      <c r="R90" s="250">
        <v>8</v>
      </c>
      <c r="S90" s="252">
        <f t="shared" si="15"/>
        <v>15</v>
      </c>
    </row>
    <row r="91" spans="1:19" s="11" customFormat="1" ht="13" customHeight="1" thickBot="1" x14ac:dyDescent="0.2">
      <c r="A91" s="253"/>
      <c r="B91" s="254"/>
      <c r="C91" s="255"/>
      <c r="D91" s="255"/>
      <c r="E91" s="256"/>
      <c r="F91" s="254"/>
      <c r="G91" s="255"/>
      <c r="H91" s="255"/>
      <c r="I91" s="256"/>
      <c r="J91" s="254"/>
      <c r="K91" s="255"/>
      <c r="L91" s="255"/>
      <c r="M91" s="256"/>
      <c r="N91" s="254"/>
      <c r="O91" s="255"/>
      <c r="P91" s="255"/>
      <c r="Q91" s="255"/>
      <c r="R91" s="256"/>
      <c r="S91" s="258"/>
    </row>
    <row r="92" spans="1:19" s="11" customFormat="1" ht="13" hidden="1" customHeight="1" x14ac:dyDescent="0.15">
      <c r="A92" s="247" t="s">
        <v>183</v>
      </c>
      <c r="B92" s="248">
        <f t="shared" ref="B92:S96" si="16">SUM(B83:B86)</f>
        <v>4</v>
      </c>
      <c r="C92" s="249">
        <f t="shared" si="16"/>
        <v>64</v>
      </c>
      <c r="D92" s="249">
        <f t="shared" si="16"/>
        <v>0</v>
      </c>
      <c r="E92" s="250">
        <f t="shared" si="16"/>
        <v>68</v>
      </c>
      <c r="F92" s="248">
        <f t="shared" si="16"/>
        <v>0</v>
      </c>
      <c r="G92" s="249">
        <f t="shared" si="16"/>
        <v>1</v>
      </c>
      <c r="H92" s="249">
        <f t="shared" si="16"/>
        <v>5</v>
      </c>
      <c r="I92" s="250">
        <f t="shared" si="16"/>
        <v>6</v>
      </c>
      <c r="J92" s="248">
        <f t="shared" si="16"/>
        <v>1</v>
      </c>
      <c r="K92" s="249">
        <f t="shared" si="16"/>
        <v>5</v>
      </c>
      <c r="L92" s="249">
        <f t="shared" si="16"/>
        <v>20</v>
      </c>
      <c r="M92" s="250">
        <f t="shared" si="16"/>
        <v>26</v>
      </c>
      <c r="N92" s="248">
        <f t="shared" si="16"/>
        <v>111</v>
      </c>
      <c r="O92" s="249">
        <f t="shared" si="16"/>
        <v>0</v>
      </c>
      <c r="P92" s="249">
        <f t="shared" si="16"/>
        <v>3</v>
      </c>
      <c r="Q92" s="249">
        <f t="shared" si="16"/>
        <v>0</v>
      </c>
      <c r="R92" s="250">
        <f t="shared" si="16"/>
        <v>114</v>
      </c>
      <c r="S92" s="252">
        <f t="shared" si="16"/>
        <v>214</v>
      </c>
    </row>
    <row r="93" spans="1:19" s="11" customFormat="1" ht="13" hidden="1" customHeight="1" x14ac:dyDescent="0.15">
      <c r="A93" s="247" t="s">
        <v>184</v>
      </c>
      <c r="B93" s="248">
        <f t="shared" si="16"/>
        <v>4</v>
      </c>
      <c r="C93" s="249">
        <f t="shared" si="16"/>
        <v>74</v>
      </c>
      <c r="D93" s="249">
        <f t="shared" si="16"/>
        <v>1</v>
      </c>
      <c r="E93" s="250">
        <f t="shared" si="16"/>
        <v>79</v>
      </c>
      <c r="F93" s="248">
        <f t="shared" si="16"/>
        <v>0</v>
      </c>
      <c r="G93" s="249">
        <f t="shared" si="16"/>
        <v>0</v>
      </c>
      <c r="H93" s="249">
        <f t="shared" si="16"/>
        <v>3</v>
      </c>
      <c r="I93" s="250">
        <f t="shared" si="16"/>
        <v>3</v>
      </c>
      <c r="J93" s="248">
        <f t="shared" si="16"/>
        <v>0</v>
      </c>
      <c r="K93" s="249">
        <f t="shared" si="16"/>
        <v>3</v>
      </c>
      <c r="L93" s="249">
        <f t="shared" si="16"/>
        <v>17</v>
      </c>
      <c r="M93" s="250">
        <f t="shared" si="16"/>
        <v>20</v>
      </c>
      <c r="N93" s="248">
        <f t="shared" si="16"/>
        <v>121</v>
      </c>
      <c r="O93" s="249">
        <f t="shared" si="16"/>
        <v>0</v>
      </c>
      <c r="P93" s="249">
        <f t="shared" si="16"/>
        <v>6</v>
      </c>
      <c r="Q93" s="249">
        <f t="shared" si="16"/>
        <v>0</v>
      </c>
      <c r="R93" s="250">
        <f t="shared" si="16"/>
        <v>127</v>
      </c>
      <c r="S93" s="252">
        <f>SUM(S84:S87)</f>
        <v>229</v>
      </c>
    </row>
    <row r="94" spans="1:19" s="11" customFormat="1" ht="13" hidden="1" customHeight="1" x14ac:dyDescent="0.15">
      <c r="A94" s="247" t="s">
        <v>185</v>
      </c>
      <c r="B94" s="248">
        <f t="shared" si="16"/>
        <v>4</v>
      </c>
      <c r="C94" s="249">
        <f t="shared" si="16"/>
        <v>69</v>
      </c>
      <c r="D94" s="249">
        <f t="shared" si="16"/>
        <v>1</v>
      </c>
      <c r="E94" s="250">
        <f t="shared" si="16"/>
        <v>74</v>
      </c>
      <c r="F94" s="248">
        <f t="shared" si="16"/>
        <v>0</v>
      </c>
      <c r="G94" s="249">
        <f t="shared" si="16"/>
        <v>0</v>
      </c>
      <c r="H94" s="249">
        <f t="shared" si="16"/>
        <v>1</v>
      </c>
      <c r="I94" s="250">
        <f t="shared" si="16"/>
        <v>1</v>
      </c>
      <c r="J94" s="248">
        <f t="shared" si="16"/>
        <v>0</v>
      </c>
      <c r="K94" s="249">
        <f t="shared" si="16"/>
        <v>2</v>
      </c>
      <c r="L94" s="249">
        <f t="shared" si="16"/>
        <v>13</v>
      </c>
      <c r="M94" s="250">
        <f t="shared" si="16"/>
        <v>15</v>
      </c>
      <c r="N94" s="248">
        <f t="shared" si="16"/>
        <v>132</v>
      </c>
      <c r="O94" s="249">
        <f t="shared" si="16"/>
        <v>0</v>
      </c>
      <c r="P94" s="249">
        <f t="shared" si="16"/>
        <v>5</v>
      </c>
      <c r="Q94" s="249">
        <f t="shared" si="16"/>
        <v>0</v>
      </c>
      <c r="R94" s="250">
        <f t="shared" si="16"/>
        <v>137</v>
      </c>
      <c r="S94" s="252">
        <f>SUM(S85:S88)</f>
        <v>227</v>
      </c>
    </row>
    <row r="95" spans="1:19" s="11" customFormat="1" ht="13" hidden="1" customHeight="1" x14ac:dyDescent="0.15">
      <c r="A95" s="247" t="s">
        <v>186</v>
      </c>
      <c r="B95" s="248">
        <f t="shared" si="16"/>
        <v>4</v>
      </c>
      <c r="C95" s="249">
        <f t="shared" si="16"/>
        <v>63</v>
      </c>
      <c r="D95" s="249">
        <f t="shared" si="16"/>
        <v>1</v>
      </c>
      <c r="E95" s="250">
        <f t="shared" si="16"/>
        <v>68</v>
      </c>
      <c r="F95" s="248">
        <f t="shared" si="16"/>
        <v>0</v>
      </c>
      <c r="G95" s="249">
        <f t="shared" si="16"/>
        <v>0</v>
      </c>
      <c r="H95" s="249">
        <f t="shared" si="16"/>
        <v>0</v>
      </c>
      <c r="I95" s="250">
        <f t="shared" si="16"/>
        <v>0</v>
      </c>
      <c r="J95" s="248">
        <f t="shared" si="16"/>
        <v>0</v>
      </c>
      <c r="K95" s="249">
        <f t="shared" si="16"/>
        <v>1</v>
      </c>
      <c r="L95" s="249">
        <f t="shared" si="16"/>
        <v>16</v>
      </c>
      <c r="M95" s="250">
        <f t="shared" si="16"/>
        <v>17</v>
      </c>
      <c r="N95" s="248">
        <f t="shared" si="16"/>
        <v>114</v>
      </c>
      <c r="O95" s="249">
        <f t="shared" si="16"/>
        <v>0</v>
      </c>
      <c r="P95" s="249">
        <f t="shared" si="16"/>
        <v>5</v>
      </c>
      <c r="Q95" s="249">
        <f t="shared" si="16"/>
        <v>0</v>
      </c>
      <c r="R95" s="250">
        <f t="shared" si="16"/>
        <v>119</v>
      </c>
      <c r="S95" s="252">
        <f>SUM(S86:S89)</f>
        <v>204</v>
      </c>
    </row>
    <row r="96" spans="1:19" s="11" customFormat="1" ht="13" hidden="1" customHeight="1" x14ac:dyDescent="0.15">
      <c r="A96" s="259" t="s">
        <v>187</v>
      </c>
      <c r="B96" s="260">
        <f>SUM(B87:B90)</f>
        <v>4</v>
      </c>
      <c r="C96" s="261">
        <f>SUM(C87:C90)</f>
        <v>50</v>
      </c>
      <c r="D96" s="261">
        <f>SUM(D87:D90)</f>
        <v>1</v>
      </c>
      <c r="E96" s="262">
        <f t="shared" si="16"/>
        <v>55</v>
      </c>
      <c r="F96" s="260">
        <f t="shared" si="16"/>
        <v>0</v>
      </c>
      <c r="G96" s="261">
        <f t="shared" si="16"/>
        <v>0</v>
      </c>
      <c r="H96" s="261">
        <f t="shared" si="16"/>
        <v>0</v>
      </c>
      <c r="I96" s="262">
        <f t="shared" si="16"/>
        <v>0</v>
      </c>
      <c r="J96" s="260">
        <f t="shared" si="16"/>
        <v>0</v>
      </c>
      <c r="K96" s="261">
        <f t="shared" si="16"/>
        <v>0</v>
      </c>
      <c r="L96" s="261">
        <f t="shared" si="16"/>
        <v>8</v>
      </c>
      <c r="M96" s="262">
        <f t="shared" si="16"/>
        <v>8</v>
      </c>
      <c r="N96" s="260">
        <f t="shared" si="16"/>
        <v>94</v>
      </c>
      <c r="O96" s="261">
        <f t="shared" si="16"/>
        <v>0</v>
      </c>
      <c r="P96" s="261">
        <f t="shared" si="16"/>
        <v>4</v>
      </c>
      <c r="Q96" s="261">
        <f t="shared" si="16"/>
        <v>0</v>
      </c>
      <c r="R96" s="262">
        <f t="shared" si="16"/>
        <v>98</v>
      </c>
      <c r="S96" s="264">
        <f>SUM(S87:S90)</f>
        <v>161</v>
      </c>
    </row>
    <row r="97" spans="1:19" x14ac:dyDescent="0.15">
      <c r="A97" s="265"/>
      <c r="B97" s="266"/>
      <c r="C97" s="267"/>
      <c r="D97" s="267"/>
      <c r="E97" s="268"/>
      <c r="F97" s="266"/>
      <c r="G97" s="267"/>
      <c r="H97" s="267"/>
      <c r="I97" s="268"/>
      <c r="J97" s="266"/>
      <c r="K97" s="267"/>
      <c r="L97" s="267"/>
      <c r="M97" s="268"/>
      <c r="N97" s="266"/>
      <c r="O97" s="267"/>
      <c r="P97" s="267"/>
      <c r="Q97" s="267"/>
      <c r="R97" s="268"/>
      <c r="S97" s="270"/>
    </row>
    <row r="98" spans="1:19" x14ac:dyDescent="0.15">
      <c r="A98" s="253" t="s">
        <v>188</v>
      </c>
      <c r="B98" s="271">
        <f>SUM(B83:B90)</f>
        <v>8</v>
      </c>
      <c r="C98" s="272">
        <f t="shared" ref="C98:S98" si="17">SUM(C83:C90)</f>
        <v>114</v>
      </c>
      <c r="D98" s="272">
        <f t="shared" si="17"/>
        <v>1</v>
      </c>
      <c r="E98" s="273">
        <f t="shared" si="17"/>
        <v>123</v>
      </c>
      <c r="F98" s="271">
        <f t="shared" si="17"/>
        <v>0</v>
      </c>
      <c r="G98" s="272">
        <f t="shared" si="17"/>
        <v>1</v>
      </c>
      <c r="H98" s="272">
        <f t="shared" si="17"/>
        <v>5</v>
      </c>
      <c r="I98" s="273">
        <f t="shared" si="17"/>
        <v>6</v>
      </c>
      <c r="J98" s="271">
        <f t="shared" si="17"/>
        <v>1</v>
      </c>
      <c r="K98" s="272">
        <f t="shared" si="17"/>
        <v>5</v>
      </c>
      <c r="L98" s="272">
        <f t="shared" si="17"/>
        <v>28</v>
      </c>
      <c r="M98" s="273">
        <f t="shared" si="17"/>
        <v>34</v>
      </c>
      <c r="N98" s="271">
        <f t="shared" si="17"/>
        <v>205</v>
      </c>
      <c r="O98" s="272">
        <f t="shared" si="17"/>
        <v>0</v>
      </c>
      <c r="P98" s="271">
        <f t="shared" si="17"/>
        <v>7</v>
      </c>
      <c r="Q98" s="272">
        <f t="shared" si="17"/>
        <v>0</v>
      </c>
      <c r="R98" s="273">
        <f t="shared" si="17"/>
        <v>212</v>
      </c>
      <c r="S98" s="275">
        <f t="shared" si="17"/>
        <v>375</v>
      </c>
    </row>
    <row r="99" spans="1:19" x14ac:dyDescent="0.15">
      <c r="A99" s="253" t="s">
        <v>10</v>
      </c>
      <c r="B99" s="271">
        <f t="shared" ref="B99:R99" si="18">INDEX(B92:B96,MATCH($S99,$S92:$S96,0))</f>
        <v>4</v>
      </c>
      <c r="C99" s="272">
        <f t="shared" si="18"/>
        <v>74</v>
      </c>
      <c r="D99" s="272">
        <f t="shared" si="18"/>
        <v>1</v>
      </c>
      <c r="E99" s="273">
        <f t="shared" si="18"/>
        <v>79</v>
      </c>
      <c r="F99" s="271">
        <f t="shared" si="18"/>
        <v>0</v>
      </c>
      <c r="G99" s="272">
        <f t="shared" si="18"/>
        <v>0</v>
      </c>
      <c r="H99" s="272">
        <f t="shared" si="18"/>
        <v>3</v>
      </c>
      <c r="I99" s="273">
        <f t="shared" si="18"/>
        <v>3</v>
      </c>
      <c r="J99" s="271">
        <f t="shared" si="18"/>
        <v>0</v>
      </c>
      <c r="K99" s="272">
        <f t="shared" si="18"/>
        <v>3</v>
      </c>
      <c r="L99" s="272">
        <f t="shared" si="18"/>
        <v>17</v>
      </c>
      <c r="M99" s="273">
        <f t="shared" si="18"/>
        <v>20</v>
      </c>
      <c r="N99" s="271">
        <f t="shared" si="18"/>
        <v>121</v>
      </c>
      <c r="O99" s="272">
        <f t="shared" si="18"/>
        <v>0</v>
      </c>
      <c r="P99" s="271">
        <f t="shared" si="18"/>
        <v>6</v>
      </c>
      <c r="Q99" s="272">
        <f t="shared" si="18"/>
        <v>0</v>
      </c>
      <c r="R99" s="273">
        <f t="shared" si="18"/>
        <v>127</v>
      </c>
      <c r="S99" s="275">
        <f>MAX(S92:S96)</f>
        <v>229</v>
      </c>
    </row>
    <row r="100" spans="1:19" x14ac:dyDescent="0.15">
      <c r="A100" s="253" t="s">
        <v>11</v>
      </c>
      <c r="B100" s="271">
        <f>B98/2</f>
        <v>4</v>
      </c>
      <c r="C100" s="272">
        <f t="shared" ref="C100:S100" si="19">C98/2</f>
        <v>57</v>
      </c>
      <c r="D100" s="272">
        <f t="shared" si="19"/>
        <v>0.5</v>
      </c>
      <c r="E100" s="273">
        <f t="shared" si="19"/>
        <v>61.5</v>
      </c>
      <c r="F100" s="271">
        <f t="shared" si="19"/>
        <v>0</v>
      </c>
      <c r="G100" s="272">
        <f t="shared" si="19"/>
        <v>0.5</v>
      </c>
      <c r="H100" s="272">
        <f t="shared" si="19"/>
        <v>2.5</v>
      </c>
      <c r="I100" s="273">
        <f t="shared" si="19"/>
        <v>3</v>
      </c>
      <c r="J100" s="271">
        <f t="shared" si="19"/>
        <v>0.5</v>
      </c>
      <c r="K100" s="272">
        <f t="shared" si="19"/>
        <v>2.5</v>
      </c>
      <c r="L100" s="272">
        <f t="shared" si="19"/>
        <v>14</v>
      </c>
      <c r="M100" s="273">
        <f t="shared" si="19"/>
        <v>17</v>
      </c>
      <c r="N100" s="271">
        <f t="shared" si="19"/>
        <v>102.5</v>
      </c>
      <c r="O100" s="272">
        <f t="shared" si="19"/>
        <v>0</v>
      </c>
      <c r="P100" s="271">
        <f t="shared" si="19"/>
        <v>3.5</v>
      </c>
      <c r="Q100" s="272">
        <f t="shared" si="19"/>
        <v>0</v>
      </c>
      <c r="R100" s="273">
        <f t="shared" si="19"/>
        <v>106</v>
      </c>
      <c r="S100" s="275">
        <f t="shared" si="19"/>
        <v>187.5</v>
      </c>
    </row>
    <row r="101" spans="1:19" ht="14" thickBot="1" x14ac:dyDescent="0.2">
      <c r="A101" s="276"/>
      <c r="B101" s="277"/>
      <c r="C101" s="278"/>
      <c r="D101" s="278"/>
      <c r="E101" s="279"/>
      <c r="F101" s="277"/>
      <c r="G101" s="278"/>
      <c r="H101" s="278"/>
      <c r="I101" s="279"/>
      <c r="J101" s="277"/>
      <c r="K101" s="278"/>
      <c r="L101" s="278"/>
      <c r="M101" s="279"/>
      <c r="N101" s="277"/>
      <c r="O101" s="278"/>
      <c r="P101" s="278"/>
      <c r="Q101" s="278"/>
      <c r="R101" s="279"/>
      <c r="S101" s="281"/>
    </row>
    <row r="102" spans="1:19" x14ac:dyDescent="0.15">
      <c r="A102" s="282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4"/>
    </row>
    <row r="103" spans="1:19" ht="14" thickBot="1" x14ac:dyDescent="0.2">
      <c r="A103" s="285">
        <f>A78+1</f>
        <v>42796</v>
      </c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4"/>
      <c r="M103" s="284"/>
      <c r="N103" s="284"/>
      <c r="O103" s="284"/>
      <c r="P103" s="284"/>
      <c r="Q103" s="284"/>
      <c r="R103" s="284"/>
      <c r="S103" s="284"/>
    </row>
    <row r="104" spans="1:19" x14ac:dyDescent="0.15">
      <c r="A104" s="226"/>
      <c r="B104" s="287" t="s">
        <v>2</v>
      </c>
      <c r="C104" s="288"/>
      <c r="D104" s="288"/>
      <c r="E104" s="289"/>
      <c r="F104" s="287" t="s">
        <v>3</v>
      </c>
      <c r="G104" s="288"/>
      <c r="H104" s="288"/>
      <c r="I104" s="289"/>
      <c r="J104" s="287" t="s">
        <v>4</v>
      </c>
      <c r="K104" s="288"/>
      <c r="L104" s="288"/>
      <c r="M104" s="289"/>
      <c r="N104" s="287" t="s">
        <v>5</v>
      </c>
      <c r="O104" s="288"/>
      <c r="P104" s="288"/>
      <c r="Q104" s="288"/>
      <c r="R104" s="289"/>
      <c r="S104" s="270" t="s">
        <v>35</v>
      </c>
    </row>
    <row r="105" spans="1:19" s="11" customFormat="1" ht="14" thickBot="1" x14ac:dyDescent="0.2">
      <c r="A105" s="231"/>
      <c r="B105" s="290" t="s">
        <v>196</v>
      </c>
      <c r="C105" s="291"/>
      <c r="D105" s="291"/>
      <c r="E105" s="292"/>
      <c r="F105" s="290" t="s">
        <v>197</v>
      </c>
      <c r="G105" s="291"/>
      <c r="H105" s="291"/>
      <c r="I105" s="292"/>
      <c r="J105" s="290" t="s">
        <v>21</v>
      </c>
      <c r="K105" s="291"/>
      <c r="L105" s="291"/>
      <c r="M105" s="292"/>
      <c r="N105" s="290" t="s">
        <v>22</v>
      </c>
      <c r="O105" s="291"/>
      <c r="P105" s="291"/>
      <c r="Q105" s="291"/>
      <c r="R105" s="292"/>
      <c r="S105" s="293"/>
    </row>
    <row r="106" spans="1:19" s="32" customFormat="1" ht="11" x14ac:dyDescent="0.15">
      <c r="A106" s="236"/>
      <c r="B106" s="294" t="s">
        <v>23</v>
      </c>
      <c r="C106" s="295" t="s">
        <v>24</v>
      </c>
      <c r="D106" s="295" t="s">
        <v>25</v>
      </c>
      <c r="E106" s="296" t="s">
        <v>9</v>
      </c>
      <c r="F106" s="294" t="s">
        <v>23</v>
      </c>
      <c r="G106" s="295" t="s">
        <v>23</v>
      </c>
      <c r="H106" s="295" t="s">
        <v>25</v>
      </c>
      <c r="I106" s="296" t="s">
        <v>9</v>
      </c>
      <c r="J106" s="294" t="s">
        <v>23</v>
      </c>
      <c r="K106" s="295" t="s">
        <v>23</v>
      </c>
      <c r="L106" s="295" t="s">
        <v>24</v>
      </c>
      <c r="M106" s="296" t="s">
        <v>9</v>
      </c>
      <c r="N106" s="294" t="s">
        <v>23</v>
      </c>
      <c r="O106" s="295" t="s">
        <v>24</v>
      </c>
      <c r="P106" s="295" t="s">
        <v>25</v>
      </c>
      <c r="Q106" s="295"/>
      <c r="R106" s="296" t="s">
        <v>9</v>
      </c>
      <c r="S106" s="298"/>
    </row>
    <row r="107" spans="1:19" s="11" customFormat="1" ht="14.25" customHeight="1" x14ac:dyDescent="0.15">
      <c r="A107" s="231"/>
      <c r="B107" s="300" t="s">
        <v>27</v>
      </c>
      <c r="C107" s="301" t="s">
        <v>28</v>
      </c>
      <c r="D107" s="301" t="s">
        <v>29</v>
      </c>
      <c r="E107" s="302"/>
      <c r="F107" s="300" t="s">
        <v>26</v>
      </c>
      <c r="G107" s="301" t="s">
        <v>27</v>
      </c>
      <c r="H107" s="301" t="s">
        <v>28</v>
      </c>
      <c r="I107" s="302"/>
      <c r="J107" s="300" t="s">
        <v>29</v>
      </c>
      <c r="K107" s="301" t="s">
        <v>26</v>
      </c>
      <c r="L107" s="301" t="s">
        <v>27</v>
      </c>
      <c r="M107" s="302"/>
      <c r="N107" s="300" t="s">
        <v>28</v>
      </c>
      <c r="O107" s="301" t="s">
        <v>29</v>
      </c>
      <c r="P107" s="301" t="s">
        <v>26</v>
      </c>
      <c r="Q107" s="301" t="s">
        <v>198</v>
      </c>
      <c r="R107" s="308"/>
      <c r="S107" s="258"/>
    </row>
    <row r="108" spans="1:19" s="11" customFormat="1" x14ac:dyDescent="0.15">
      <c r="A108" s="247" t="s">
        <v>167</v>
      </c>
      <c r="B108" s="248">
        <v>1</v>
      </c>
      <c r="C108" s="249">
        <v>5</v>
      </c>
      <c r="D108" s="249">
        <v>1</v>
      </c>
      <c r="E108" s="250">
        <v>7</v>
      </c>
      <c r="F108" s="248">
        <v>0</v>
      </c>
      <c r="G108" s="249">
        <v>0</v>
      </c>
      <c r="H108" s="249">
        <v>0</v>
      </c>
      <c r="I108" s="250">
        <v>0</v>
      </c>
      <c r="J108" s="248">
        <v>0</v>
      </c>
      <c r="K108" s="249">
        <v>2</v>
      </c>
      <c r="L108" s="249">
        <v>5</v>
      </c>
      <c r="M108" s="250">
        <v>7</v>
      </c>
      <c r="N108" s="248">
        <v>14</v>
      </c>
      <c r="O108" s="249">
        <v>0</v>
      </c>
      <c r="P108" s="249">
        <v>0</v>
      </c>
      <c r="Q108" s="249">
        <v>1</v>
      </c>
      <c r="R108" s="250">
        <v>15</v>
      </c>
      <c r="S108" s="252">
        <f>SUM(R108,M108,I108,E108)</f>
        <v>29</v>
      </c>
    </row>
    <row r="109" spans="1:19" s="11" customFormat="1" x14ac:dyDescent="0.15">
      <c r="A109" s="247" t="s">
        <v>166</v>
      </c>
      <c r="B109" s="248">
        <v>2</v>
      </c>
      <c r="C109" s="249">
        <v>15</v>
      </c>
      <c r="D109" s="249">
        <v>0</v>
      </c>
      <c r="E109" s="250">
        <v>17</v>
      </c>
      <c r="F109" s="248">
        <v>0</v>
      </c>
      <c r="G109" s="249">
        <v>1</v>
      </c>
      <c r="H109" s="249">
        <v>1</v>
      </c>
      <c r="I109" s="250">
        <v>2</v>
      </c>
      <c r="J109" s="248">
        <v>0</v>
      </c>
      <c r="K109" s="249">
        <v>2</v>
      </c>
      <c r="L109" s="249">
        <v>4</v>
      </c>
      <c r="M109" s="250">
        <v>6</v>
      </c>
      <c r="N109" s="248">
        <v>26</v>
      </c>
      <c r="O109" s="249">
        <v>0</v>
      </c>
      <c r="P109" s="249">
        <v>1</v>
      </c>
      <c r="Q109" s="249">
        <v>0</v>
      </c>
      <c r="R109" s="250">
        <v>27</v>
      </c>
      <c r="S109" s="252">
        <f t="shared" ref="S109:S115" si="20">SUM(R109,M109,I109,E109)</f>
        <v>52</v>
      </c>
    </row>
    <row r="110" spans="1:19" s="11" customFormat="1" x14ac:dyDescent="0.15">
      <c r="A110" s="247" t="s">
        <v>165</v>
      </c>
      <c r="B110" s="248">
        <v>1</v>
      </c>
      <c r="C110" s="249">
        <v>19</v>
      </c>
      <c r="D110" s="249">
        <v>1</v>
      </c>
      <c r="E110" s="250">
        <v>21</v>
      </c>
      <c r="F110" s="248">
        <v>0</v>
      </c>
      <c r="G110" s="249">
        <v>0</v>
      </c>
      <c r="H110" s="249">
        <v>3</v>
      </c>
      <c r="I110" s="250">
        <v>3</v>
      </c>
      <c r="J110" s="248">
        <v>0</v>
      </c>
      <c r="K110" s="249">
        <v>1</v>
      </c>
      <c r="L110" s="249">
        <v>2</v>
      </c>
      <c r="M110" s="250">
        <v>3</v>
      </c>
      <c r="N110" s="248">
        <v>30</v>
      </c>
      <c r="O110" s="249">
        <v>0</v>
      </c>
      <c r="P110" s="249">
        <v>0</v>
      </c>
      <c r="Q110" s="249">
        <v>0</v>
      </c>
      <c r="R110" s="250">
        <v>30</v>
      </c>
      <c r="S110" s="252">
        <f t="shared" si="20"/>
        <v>57</v>
      </c>
    </row>
    <row r="111" spans="1:19" s="11" customFormat="1" x14ac:dyDescent="0.15">
      <c r="A111" s="247" t="s">
        <v>164</v>
      </c>
      <c r="B111" s="248">
        <v>1</v>
      </c>
      <c r="C111" s="249">
        <v>20</v>
      </c>
      <c r="D111" s="249">
        <v>0</v>
      </c>
      <c r="E111" s="250">
        <v>21</v>
      </c>
      <c r="F111" s="248">
        <v>0</v>
      </c>
      <c r="G111" s="249">
        <v>0</v>
      </c>
      <c r="H111" s="249">
        <v>0</v>
      </c>
      <c r="I111" s="250">
        <v>0</v>
      </c>
      <c r="J111" s="248">
        <v>0</v>
      </c>
      <c r="K111" s="249">
        <v>0</v>
      </c>
      <c r="L111" s="249">
        <v>3</v>
      </c>
      <c r="M111" s="250">
        <v>3</v>
      </c>
      <c r="N111" s="248">
        <v>39</v>
      </c>
      <c r="O111" s="249">
        <v>0</v>
      </c>
      <c r="P111" s="249">
        <v>0</v>
      </c>
      <c r="Q111" s="249">
        <v>0</v>
      </c>
      <c r="R111" s="250">
        <v>39</v>
      </c>
      <c r="S111" s="252">
        <f t="shared" si="20"/>
        <v>63</v>
      </c>
    </row>
    <row r="112" spans="1:19" s="11" customFormat="1" x14ac:dyDescent="0.15">
      <c r="A112" s="247" t="s">
        <v>163</v>
      </c>
      <c r="B112" s="248">
        <v>0</v>
      </c>
      <c r="C112" s="249">
        <v>16</v>
      </c>
      <c r="D112" s="249">
        <v>0</v>
      </c>
      <c r="E112" s="250">
        <v>16</v>
      </c>
      <c r="F112" s="248">
        <v>0</v>
      </c>
      <c r="G112" s="249">
        <v>0</v>
      </c>
      <c r="H112" s="249">
        <v>0</v>
      </c>
      <c r="I112" s="250">
        <v>0</v>
      </c>
      <c r="J112" s="248">
        <v>0</v>
      </c>
      <c r="K112" s="249">
        <v>0</v>
      </c>
      <c r="L112" s="249">
        <v>3</v>
      </c>
      <c r="M112" s="250">
        <v>3</v>
      </c>
      <c r="N112" s="248">
        <v>36</v>
      </c>
      <c r="O112" s="249">
        <v>0</v>
      </c>
      <c r="P112" s="249">
        <v>3</v>
      </c>
      <c r="Q112" s="249">
        <v>0</v>
      </c>
      <c r="R112" s="250">
        <v>39</v>
      </c>
      <c r="S112" s="252">
        <f t="shared" si="20"/>
        <v>58</v>
      </c>
    </row>
    <row r="113" spans="1:19" s="11" customFormat="1" x14ac:dyDescent="0.15">
      <c r="A113" s="247" t="s">
        <v>162</v>
      </c>
      <c r="B113" s="248">
        <v>2</v>
      </c>
      <c r="C113" s="249">
        <v>15</v>
      </c>
      <c r="D113" s="249">
        <v>0</v>
      </c>
      <c r="E113" s="250">
        <v>17</v>
      </c>
      <c r="F113" s="248">
        <v>0</v>
      </c>
      <c r="G113" s="249">
        <v>0</v>
      </c>
      <c r="H113" s="249">
        <v>0</v>
      </c>
      <c r="I113" s="250">
        <v>0</v>
      </c>
      <c r="J113" s="248">
        <v>0</v>
      </c>
      <c r="K113" s="249">
        <v>0</v>
      </c>
      <c r="L113" s="249">
        <v>3</v>
      </c>
      <c r="M113" s="250">
        <v>3</v>
      </c>
      <c r="N113" s="248">
        <v>39</v>
      </c>
      <c r="O113" s="249">
        <v>0</v>
      </c>
      <c r="P113" s="249">
        <v>0</v>
      </c>
      <c r="Q113" s="249">
        <v>0</v>
      </c>
      <c r="R113" s="250">
        <v>39</v>
      </c>
      <c r="S113" s="252">
        <f t="shared" si="20"/>
        <v>59</v>
      </c>
    </row>
    <row r="114" spans="1:19" s="11" customFormat="1" x14ac:dyDescent="0.15">
      <c r="A114" s="247" t="s">
        <v>161</v>
      </c>
      <c r="B114" s="248">
        <v>0</v>
      </c>
      <c r="C114" s="249">
        <v>6</v>
      </c>
      <c r="D114" s="249">
        <v>0</v>
      </c>
      <c r="E114" s="250">
        <v>6</v>
      </c>
      <c r="F114" s="248">
        <v>0</v>
      </c>
      <c r="G114" s="249">
        <v>0</v>
      </c>
      <c r="H114" s="249">
        <v>0</v>
      </c>
      <c r="I114" s="250">
        <v>0</v>
      </c>
      <c r="J114" s="248">
        <v>0</v>
      </c>
      <c r="K114" s="249">
        <v>0</v>
      </c>
      <c r="L114" s="249">
        <v>1</v>
      </c>
      <c r="M114" s="250">
        <v>1</v>
      </c>
      <c r="N114" s="248">
        <v>10</v>
      </c>
      <c r="O114" s="249">
        <v>0</v>
      </c>
      <c r="P114" s="249">
        <v>0</v>
      </c>
      <c r="Q114" s="249">
        <v>0</v>
      </c>
      <c r="R114" s="250">
        <v>10</v>
      </c>
      <c r="S114" s="252">
        <f t="shared" si="20"/>
        <v>17</v>
      </c>
    </row>
    <row r="115" spans="1:19" s="11" customFormat="1" x14ac:dyDescent="0.15">
      <c r="A115" s="247" t="s">
        <v>160</v>
      </c>
      <c r="B115" s="248">
        <v>1</v>
      </c>
      <c r="C115" s="249">
        <v>5</v>
      </c>
      <c r="D115" s="249">
        <v>0</v>
      </c>
      <c r="E115" s="250">
        <v>6</v>
      </c>
      <c r="F115" s="248">
        <v>0</v>
      </c>
      <c r="G115" s="249">
        <v>0</v>
      </c>
      <c r="H115" s="249">
        <v>0</v>
      </c>
      <c r="I115" s="250">
        <v>0</v>
      </c>
      <c r="J115" s="248">
        <v>0</v>
      </c>
      <c r="K115" s="249">
        <v>1</v>
      </c>
      <c r="L115" s="249">
        <v>3</v>
      </c>
      <c r="M115" s="250">
        <v>4</v>
      </c>
      <c r="N115" s="248">
        <v>5</v>
      </c>
      <c r="O115" s="249">
        <v>0</v>
      </c>
      <c r="P115" s="249">
        <v>0</v>
      </c>
      <c r="Q115" s="249">
        <v>0</v>
      </c>
      <c r="R115" s="250">
        <v>5</v>
      </c>
      <c r="S115" s="252">
        <f t="shared" si="20"/>
        <v>15</v>
      </c>
    </row>
    <row r="116" spans="1:19" s="11" customFormat="1" ht="13" customHeight="1" thickBot="1" x14ac:dyDescent="0.2">
      <c r="A116" s="253"/>
      <c r="B116" s="254"/>
      <c r="C116" s="255"/>
      <c r="D116" s="255"/>
      <c r="E116" s="256"/>
      <c r="F116" s="254"/>
      <c r="G116" s="255"/>
      <c r="H116" s="255"/>
      <c r="I116" s="256"/>
      <c r="J116" s="254"/>
      <c r="K116" s="255"/>
      <c r="L116" s="255"/>
      <c r="M116" s="256"/>
      <c r="N116" s="254"/>
      <c r="O116" s="255"/>
      <c r="P116" s="255"/>
      <c r="Q116" s="255"/>
      <c r="R116" s="256"/>
      <c r="S116" s="258"/>
    </row>
    <row r="117" spans="1:19" s="11" customFormat="1" ht="13" hidden="1" customHeight="1" x14ac:dyDescent="0.15">
      <c r="A117" s="247" t="s">
        <v>183</v>
      </c>
      <c r="B117" s="248">
        <f t="shared" ref="B117:S121" si="21">SUM(B108:B111)</f>
        <v>5</v>
      </c>
      <c r="C117" s="249">
        <f t="shared" si="21"/>
        <v>59</v>
      </c>
      <c r="D117" s="249">
        <f t="shared" si="21"/>
        <v>2</v>
      </c>
      <c r="E117" s="250">
        <f t="shared" si="21"/>
        <v>66</v>
      </c>
      <c r="F117" s="248">
        <f t="shared" si="21"/>
        <v>0</v>
      </c>
      <c r="G117" s="249">
        <f t="shared" si="21"/>
        <v>1</v>
      </c>
      <c r="H117" s="249">
        <f t="shared" si="21"/>
        <v>4</v>
      </c>
      <c r="I117" s="250">
        <f t="shared" si="21"/>
        <v>5</v>
      </c>
      <c r="J117" s="248">
        <f t="shared" si="21"/>
        <v>0</v>
      </c>
      <c r="K117" s="249">
        <f t="shared" si="21"/>
        <v>5</v>
      </c>
      <c r="L117" s="249">
        <f t="shared" si="21"/>
        <v>14</v>
      </c>
      <c r="M117" s="250">
        <f t="shared" si="21"/>
        <v>19</v>
      </c>
      <c r="N117" s="248">
        <f t="shared" si="21"/>
        <v>109</v>
      </c>
      <c r="O117" s="249">
        <f t="shared" si="21"/>
        <v>0</v>
      </c>
      <c r="P117" s="249">
        <f t="shared" si="21"/>
        <v>1</v>
      </c>
      <c r="Q117" s="249">
        <f t="shared" si="21"/>
        <v>1</v>
      </c>
      <c r="R117" s="250">
        <f t="shared" si="21"/>
        <v>111</v>
      </c>
      <c r="S117" s="252">
        <f t="shared" si="21"/>
        <v>201</v>
      </c>
    </row>
    <row r="118" spans="1:19" s="11" customFormat="1" ht="13" hidden="1" customHeight="1" x14ac:dyDescent="0.15">
      <c r="A118" s="247" t="s">
        <v>184</v>
      </c>
      <c r="B118" s="248">
        <f t="shared" si="21"/>
        <v>4</v>
      </c>
      <c r="C118" s="249">
        <f t="shared" si="21"/>
        <v>70</v>
      </c>
      <c r="D118" s="249">
        <f t="shared" si="21"/>
        <v>1</v>
      </c>
      <c r="E118" s="250">
        <f t="shared" si="21"/>
        <v>75</v>
      </c>
      <c r="F118" s="248">
        <f t="shared" si="21"/>
        <v>0</v>
      </c>
      <c r="G118" s="249">
        <f t="shared" si="21"/>
        <v>1</v>
      </c>
      <c r="H118" s="249">
        <f t="shared" si="21"/>
        <v>4</v>
      </c>
      <c r="I118" s="250">
        <f t="shared" si="21"/>
        <v>5</v>
      </c>
      <c r="J118" s="248">
        <f t="shared" si="21"/>
        <v>0</v>
      </c>
      <c r="K118" s="249">
        <f t="shared" si="21"/>
        <v>3</v>
      </c>
      <c r="L118" s="249">
        <f t="shared" si="21"/>
        <v>12</v>
      </c>
      <c r="M118" s="250">
        <f t="shared" si="21"/>
        <v>15</v>
      </c>
      <c r="N118" s="248">
        <f t="shared" si="21"/>
        <v>131</v>
      </c>
      <c r="O118" s="249">
        <f t="shared" si="21"/>
        <v>0</v>
      </c>
      <c r="P118" s="249">
        <f t="shared" si="21"/>
        <v>4</v>
      </c>
      <c r="Q118" s="249">
        <f t="shared" si="21"/>
        <v>0</v>
      </c>
      <c r="R118" s="250">
        <f t="shared" si="21"/>
        <v>135</v>
      </c>
      <c r="S118" s="252">
        <f>SUM(S109:S112)</f>
        <v>230</v>
      </c>
    </row>
    <row r="119" spans="1:19" s="11" customFormat="1" ht="13" hidden="1" customHeight="1" x14ac:dyDescent="0.15">
      <c r="A119" s="247" t="s">
        <v>185</v>
      </c>
      <c r="B119" s="248">
        <f t="shared" si="21"/>
        <v>4</v>
      </c>
      <c r="C119" s="249">
        <f t="shared" si="21"/>
        <v>70</v>
      </c>
      <c r="D119" s="249">
        <f t="shared" si="21"/>
        <v>1</v>
      </c>
      <c r="E119" s="250">
        <f t="shared" si="21"/>
        <v>75</v>
      </c>
      <c r="F119" s="248">
        <f t="shared" si="21"/>
        <v>0</v>
      </c>
      <c r="G119" s="249">
        <f t="shared" si="21"/>
        <v>0</v>
      </c>
      <c r="H119" s="249">
        <f t="shared" si="21"/>
        <v>3</v>
      </c>
      <c r="I119" s="250">
        <f t="shared" si="21"/>
        <v>3</v>
      </c>
      <c r="J119" s="248">
        <f t="shared" si="21"/>
        <v>0</v>
      </c>
      <c r="K119" s="249">
        <f t="shared" si="21"/>
        <v>1</v>
      </c>
      <c r="L119" s="249">
        <f t="shared" si="21"/>
        <v>11</v>
      </c>
      <c r="M119" s="250">
        <f t="shared" si="21"/>
        <v>12</v>
      </c>
      <c r="N119" s="248">
        <f t="shared" si="21"/>
        <v>144</v>
      </c>
      <c r="O119" s="249">
        <f t="shared" si="21"/>
        <v>0</v>
      </c>
      <c r="P119" s="249">
        <f t="shared" si="21"/>
        <v>3</v>
      </c>
      <c r="Q119" s="249">
        <f t="shared" si="21"/>
        <v>0</v>
      </c>
      <c r="R119" s="250">
        <f t="shared" si="21"/>
        <v>147</v>
      </c>
      <c r="S119" s="252">
        <f>SUM(S110:S113)</f>
        <v>237</v>
      </c>
    </row>
    <row r="120" spans="1:19" s="11" customFormat="1" ht="13" hidden="1" customHeight="1" x14ac:dyDescent="0.15">
      <c r="A120" s="247" t="s">
        <v>186</v>
      </c>
      <c r="B120" s="248">
        <f t="shared" si="21"/>
        <v>3</v>
      </c>
      <c r="C120" s="249">
        <f t="shared" si="21"/>
        <v>57</v>
      </c>
      <c r="D120" s="249">
        <f t="shared" si="21"/>
        <v>0</v>
      </c>
      <c r="E120" s="250">
        <f t="shared" si="21"/>
        <v>60</v>
      </c>
      <c r="F120" s="248">
        <f t="shared" si="21"/>
        <v>0</v>
      </c>
      <c r="G120" s="249">
        <f t="shared" si="21"/>
        <v>0</v>
      </c>
      <c r="H120" s="249">
        <f t="shared" si="21"/>
        <v>0</v>
      </c>
      <c r="I120" s="250">
        <f t="shared" si="21"/>
        <v>0</v>
      </c>
      <c r="J120" s="248">
        <f t="shared" si="21"/>
        <v>0</v>
      </c>
      <c r="K120" s="249">
        <f t="shared" si="21"/>
        <v>0</v>
      </c>
      <c r="L120" s="249">
        <f t="shared" si="21"/>
        <v>10</v>
      </c>
      <c r="M120" s="250">
        <f t="shared" si="21"/>
        <v>10</v>
      </c>
      <c r="N120" s="248">
        <f t="shared" si="21"/>
        <v>124</v>
      </c>
      <c r="O120" s="249">
        <f t="shared" si="21"/>
        <v>0</v>
      </c>
      <c r="P120" s="249">
        <f t="shared" si="21"/>
        <v>3</v>
      </c>
      <c r="Q120" s="249">
        <f t="shared" si="21"/>
        <v>0</v>
      </c>
      <c r="R120" s="250">
        <f t="shared" si="21"/>
        <v>127</v>
      </c>
      <c r="S120" s="252">
        <f>SUM(S111:S114)</f>
        <v>197</v>
      </c>
    </row>
    <row r="121" spans="1:19" s="11" customFormat="1" ht="13" hidden="1" customHeight="1" x14ac:dyDescent="0.15">
      <c r="A121" s="259" t="s">
        <v>187</v>
      </c>
      <c r="B121" s="260">
        <f>SUM(B112:B115)</f>
        <v>3</v>
      </c>
      <c r="C121" s="261">
        <f>SUM(C112:C115)</f>
        <v>42</v>
      </c>
      <c r="D121" s="261">
        <f>SUM(D112:D115)</f>
        <v>0</v>
      </c>
      <c r="E121" s="262">
        <f t="shared" si="21"/>
        <v>45</v>
      </c>
      <c r="F121" s="260">
        <f t="shared" si="21"/>
        <v>0</v>
      </c>
      <c r="G121" s="261">
        <f t="shared" si="21"/>
        <v>0</v>
      </c>
      <c r="H121" s="261">
        <f t="shared" si="21"/>
        <v>0</v>
      </c>
      <c r="I121" s="262">
        <f t="shared" si="21"/>
        <v>0</v>
      </c>
      <c r="J121" s="260">
        <f t="shared" si="21"/>
        <v>0</v>
      </c>
      <c r="K121" s="261">
        <f t="shared" si="21"/>
        <v>1</v>
      </c>
      <c r="L121" s="261">
        <f t="shared" si="21"/>
        <v>10</v>
      </c>
      <c r="M121" s="262">
        <f t="shared" si="21"/>
        <v>11</v>
      </c>
      <c r="N121" s="260">
        <f t="shared" si="21"/>
        <v>90</v>
      </c>
      <c r="O121" s="261">
        <f t="shared" si="21"/>
        <v>0</v>
      </c>
      <c r="P121" s="261">
        <f t="shared" si="21"/>
        <v>3</v>
      </c>
      <c r="Q121" s="261">
        <f t="shared" si="21"/>
        <v>0</v>
      </c>
      <c r="R121" s="262">
        <f t="shared" si="21"/>
        <v>93</v>
      </c>
      <c r="S121" s="264">
        <f>SUM(S112:S115)</f>
        <v>149</v>
      </c>
    </row>
    <row r="122" spans="1:19" x14ac:dyDescent="0.15">
      <c r="A122" s="265"/>
      <c r="B122" s="266"/>
      <c r="C122" s="267"/>
      <c r="D122" s="267"/>
      <c r="E122" s="268"/>
      <c r="F122" s="266"/>
      <c r="G122" s="267"/>
      <c r="H122" s="267"/>
      <c r="I122" s="268"/>
      <c r="J122" s="266"/>
      <c r="K122" s="267"/>
      <c r="L122" s="267"/>
      <c r="M122" s="268"/>
      <c r="N122" s="266"/>
      <c r="O122" s="267"/>
      <c r="P122" s="267"/>
      <c r="Q122" s="267"/>
      <c r="R122" s="268"/>
      <c r="S122" s="270"/>
    </row>
    <row r="123" spans="1:19" x14ac:dyDescent="0.15">
      <c r="A123" s="253" t="s">
        <v>188</v>
      </c>
      <c r="B123" s="271">
        <f>SUM(B108:B115)</f>
        <v>8</v>
      </c>
      <c r="C123" s="272">
        <f t="shared" ref="C123:S123" si="22">SUM(C108:C115)</f>
        <v>101</v>
      </c>
      <c r="D123" s="272">
        <f t="shared" si="22"/>
        <v>2</v>
      </c>
      <c r="E123" s="273">
        <f t="shared" si="22"/>
        <v>111</v>
      </c>
      <c r="F123" s="271">
        <f t="shared" si="22"/>
        <v>0</v>
      </c>
      <c r="G123" s="272">
        <f t="shared" si="22"/>
        <v>1</v>
      </c>
      <c r="H123" s="272">
        <f t="shared" si="22"/>
        <v>4</v>
      </c>
      <c r="I123" s="273">
        <f t="shared" si="22"/>
        <v>5</v>
      </c>
      <c r="J123" s="271">
        <f t="shared" si="22"/>
        <v>0</v>
      </c>
      <c r="K123" s="272">
        <f t="shared" si="22"/>
        <v>6</v>
      </c>
      <c r="L123" s="272">
        <f t="shared" si="22"/>
        <v>24</v>
      </c>
      <c r="M123" s="273">
        <f t="shared" si="22"/>
        <v>30</v>
      </c>
      <c r="N123" s="271">
        <f t="shared" si="22"/>
        <v>199</v>
      </c>
      <c r="O123" s="272">
        <f t="shared" si="22"/>
        <v>0</v>
      </c>
      <c r="P123" s="271">
        <f t="shared" si="22"/>
        <v>4</v>
      </c>
      <c r="Q123" s="272">
        <f t="shared" si="22"/>
        <v>1</v>
      </c>
      <c r="R123" s="273">
        <f t="shared" si="22"/>
        <v>204</v>
      </c>
      <c r="S123" s="275">
        <f t="shared" si="22"/>
        <v>350</v>
      </c>
    </row>
    <row r="124" spans="1:19" x14ac:dyDescent="0.15">
      <c r="A124" s="253" t="s">
        <v>10</v>
      </c>
      <c r="B124" s="271">
        <f t="shared" ref="B124:R124" si="23">INDEX(B117:B121,MATCH($S124,$S117:$S121,0))</f>
        <v>4</v>
      </c>
      <c r="C124" s="272">
        <f t="shared" si="23"/>
        <v>70</v>
      </c>
      <c r="D124" s="272">
        <f t="shared" si="23"/>
        <v>1</v>
      </c>
      <c r="E124" s="273">
        <f t="shared" si="23"/>
        <v>75</v>
      </c>
      <c r="F124" s="271">
        <f t="shared" si="23"/>
        <v>0</v>
      </c>
      <c r="G124" s="272">
        <f t="shared" si="23"/>
        <v>0</v>
      </c>
      <c r="H124" s="272">
        <f t="shared" si="23"/>
        <v>3</v>
      </c>
      <c r="I124" s="273">
        <f t="shared" si="23"/>
        <v>3</v>
      </c>
      <c r="J124" s="271">
        <f t="shared" si="23"/>
        <v>0</v>
      </c>
      <c r="K124" s="272">
        <f t="shared" si="23"/>
        <v>1</v>
      </c>
      <c r="L124" s="272">
        <f t="shared" si="23"/>
        <v>11</v>
      </c>
      <c r="M124" s="273">
        <f t="shared" si="23"/>
        <v>12</v>
      </c>
      <c r="N124" s="271">
        <f t="shared" si="23"/>
        <v>144</v>
      </c>
      <c r="O124" s="272">
        <f t="shared" si="23"/>
        <v>0</v>
      </c>
      <c r="P124" s="271">
        <f t="shared" si="23"/>
        <v>3</v>
      </c>
      <c r="Q124" s="272">
        <f t="shared" si="23"/>
        <v>0</v>
      </c>
      <c r="R124" s="273">
        <f t="shared" si="23"/>
        <v>147</v>
      </c>
      <c r="S124" s="275">
        <f>MAX(S117:S121)</f>
        <v>237</v>
      </c>
    </row>
    <row r="125" spans="1:19" x14ac:dyDescent="0.15">
      <c r="A125" s="253" t="s">
        <v>11</v>
      </c>
      <c r="B125" s="271">
        <f>B123/2</f>
        <v>4</v>
      </c>
      <c r="C125" s="272">
        <f t="shared" ref="C125:S125" si="24">C123/2</f>
        <v>50.5</v>
      </c>
      <c r="D125" s="272">
        <f t="shared" si="24"/>
        <v>1</v>
      </c>
      <c r="E125" s="273">
        <f t="shared" si="24"/>
        <v>55.5</v>
      </c>
      <c r="F125" s="271">
        <f t="shared" si="24"/>
        <v>0</v>
      </c>
      <c r="G125" s="272">
        <f t="shared" si="24"/>
        <v>0.5</v>
      </c>
      <c r="H125" s="272">
        <f t="shared" si="24"/>
        <v>2</v>
      </c>
      <c r="I125" s="273">
        <f t="shared" si="24"/>
        <v>2.5</v>
      </c>
      <c r="J125" s="271">
        <f t="shared" si="24"/>
        <v>0</v>
      </c>
      <c r="K125" s="272">
        <f t="shared" si="24"/>
        <v>3</v>
      </c>
      <c r="L125" s="272">
        <f t="shared" si="24"/>
        <v>12</v>
      </c>
      <c r="M125" s="273">
        <f t="shared" si="24"/>
        <v>15</v>
      </c>
      <c r="N125" s="271">
        <f t="shared" si="24"/>
        <v>99.5</v>
      </c>
      <c r="O125" s="272">
        <f t="shared" si="24"/>
        <v>0</v>
      </c>
      <c r="P125" s="271">
        <f t="shared" si="24"/>
        <v>2</v>
      </c>
      <c r="Q125" s="272">
        <f t="shared" si="24"/>
        <v>0.5</v>
      </c>
      <c r="R125" s="273">
        <f t="shared" si="24"/>
        <v>102</v>
      </c>
      <c r="S125" s="275">
        <f t="shared" si="24"/>
        <v>175</v>
      </c>
    </row>
    <row r="126" spans="1:19" ht="14" thickBot="1" x14ac:dyDescent="0.2">
      <c r="A126" s="276"/>
      <c r="B126" s="277"/>
      <c r="C126" s="278"/>
      <c r="D126" s="278"/>
      <c r="E126" s="279"/>
      <c r="F126" s="277"/>
      <c r="G126" s="278"/>
      <c r="H126" s="278"/>
      <c r="I126" s="279"/>
      <c r="J126" s="277"/>
      <c r="K126" s="278"/>
      <c r="L126" s="278"/>
      <c r="M126" s="279"/>
      <c r="N126" s="277"/>
      <c r="O126" s="278"/>
      <c r="P126" s="278"/>
      <c r="Q126" s="278"/>
      <c r="R126" s="279"/>
      <c r="S126" s="281"/>
    </row>
    <row r="127" spans="1:19" x14ac:dyDescent="0.15">
      <c r="A127" s="282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4"/>
    </row>
    <row r="128" spans="1:19" ht="14" thickBot="1" x14ac:dyDescent="0.2">
      <c r="A128" s="285">
        <f>A103+1</f>
        <v>42797</v>
      </c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4"/>
      <c r="M128" s="284"/>
      <c r="N128" s="284"/>
      <c r="O128" s="284"/>
      <c r="P128" s="284"/>
      <c r="Q128" s="284"/>
      <c r="R128" s="284"/>
      <c r="S128" s="284"/>
    </row>
    <row r="129" spans="1:19" x14ac:dyDescent="0.15">
      <c r="A129" s="226"/>
      <c r="B129" s="287" t="s">
        <v>2</v>
      </c>
      <c r="C129" s="288"/>
      <c r="D129" s="288"/>
      <c r="E129" s="289"/>
      <c r="F129" s="287" t="s">
        <v>3</v>
      </c>
      <c r="G129" s="288"/>
      <c r="H129" s="288"/>
      <c r="I129" s="289"/>
      <c r="J129" s="287" t="s">
        <v>4</v>
      </c>
      <c r="K129" s="288"/>
      <c r="L129" s="288"/>
      <c r="M129" s="289"/>
      <c r="N129" s="287" t="s">
        <v>5</v>
      </c>
      <c r="O129" s="288"/>
      <c r="P129" s="288"/>
      <c r="Q129" s="288"/>
      <c r="R129" s="289"/>
      <c r="S129" s="270" t="s">
        <v>35</v>
      </c>
    </row>
    <row r="130" spans="1:19" s="11" customFormat="1" ht="14" thickBot="1" x14ac:dyDescent="0.2">
      <c r="A130" s="231"/>
      <c r="B130" s="290" t="s">
        <v>196</v>
      </c>
      <c r="C130" s="291"/>
      <c r="D130" s="291"/>
      <c r="E130" s="292"/>
      <c r="F130" s="290" t="s">
        <v>197</v>
      </c>
      <c r="G130" s="291"/>
      <c r="H130" s="291"/>
      <c r="I130" s="292"/>
      <c r="J130" s="290" t="s">
        <v>21</v>
      </c>
      <c r="K130" s="291"/>
      <c r="L130" s="291"/>
      <c r="M130" s="292"/>
      <c r="N130" s="290" t="s">
        <v>22</v>
      </c>
      <c r="O130" s="291"/>
      <c r="P130" s="291"/>
      <c r="Q130" s="291"/>
      <c r="R130" s="292"/>
      <c r="S130" s="293"/>
    </row>
    <row r="131" spans="1:19" s="32" customFormat="1" ht="11" x14ac:dyDescent="0.15">
      <c r="A131" s="236"/>
      <c r="B131" s="294" t="s">
        <v>23</v>
      </c>
      <c r="C131" s="295" t="s">
        <v>24</v>
      </c>
      <c r="D131" s="295" t="s">
        <v>25</v>
      </c>
      <c r="E131" s="296" t="s">
        <v>9</v>
      </c>
      <c r="F131" s="294" t="s">
        <v>23</v>
      </c>
      <c r="G131" s="295" t="s">
        <v>23</v>
      </c>
      <c r="H131" s="295" t="s">
        <v>25</v>
      </c>
      <c r="I131" s="296" t="s">
        <v>9</v>
      </c>
      <c r="J131" s="294" t="s">
        <v>23</v>
      </c>
      <c r="K131" s="295" t="s">
        <v>23</v>
      </c>
      <c r="L131" s="295" t="s">
        <v>24</v>
      </c>
      <c r="M131" s="296" t="s">
        <v>9</v>
      </c>
      <c r="N131" s="294" t="s">
        <v>23</v>
      </c>
      <c r="O131" s="295" t="s">
        <v>24</v>
      </c>
      <c r="P131" s="295" t="s">
        <v>25</v>
      </c>
      <c r="Q131" s="295"/>
      <c r="R131" s="296" t="s">
        <v>9</v>
      </c>
      <c r="S131" s="298"/>
    </row>
    <row r="132" spans="1:19" s="11" customFormat="1" ht="15" customHeight="1" x14ac:dyDescent="0.15">
      <c r="A132" s="231"/>
      <c r="B132" s="300" t="s">
        <v>27</v>
      </c>
      <c r="C132" s="301" t="s">
        <v>28</v>
      </c>
      <c r="D132" s="301" t="s">
        <v>29</v>
      </c>
      <c r="E132" s="302"/>
      <c r="F132" s="300" t="s">
        <v>26</v>
      </c>
      <c r="G132" s="301" t="s">
        <v>27</v>
      </c>
      <c r="H132" s="301" t="s">
        <v>28</v>
      </c>
      <c r="I132" s="302"/>
      <c r="J132" s="300" t="s">
        <v>29</v>
      </c>
      <c r="K132" s="301" t="s">
        <v>26</v>
      </c>
      <c r="L132" s="301" t="s">
        <v>27</v>
      </c>
      <c r="M132" s="302"/>
      <c r="N132" s="300" t="s">
        <v>28</v>
      </c>
      <c r="O132" s="301" t="s">
        <v>29</v>
      </c>
      <c r="P132" s="301" t="s">
        <v>26</v>
      </c>
      <c r="Q132" s="301" t="s">
        <v>198</v>
      </c>
      <c r="R132" s="308"/>
      <c r="S132" s="258"/>
    </row>
    <row r="133" spans="1:19" s="11" customFormat="1" x14ac:dyDescent="0.15">
      <c r="A133" s="247" t="s">
        <v>167</v>
      </c>
      <c r="B133" s="248">
        <v>1</v>
      </c>
      <c r="C133" s="249">
        <v>5</v>
      </c>
      <c r="D133" s="249">
        <v>0</v>
      </c>
      <c r="E133" s="250">
        <v>6</v>
      </c>
      <c r="F133" s="248">
        <v>0</v>
      </c>
      <c r="G133" s="249">
        <v>0</v>
      </c>
      <c r="H133" s="249">
        <v>0</v>
      </c>
      <c r="I133" s="250">
        <v>0</v>
      </c>
      <c r="J133" s="248">
        <v>0</v>
      </c>
      <c r="K133" s="249">
        <v>1</v>
      </c>
      <c r="L133" s="249">
        <v>3</v>
      </c>
      <c r="M133" s="250">
        <v>4</v>
      </c>
      <c r="N133" s="248">
        <v>5</v>
      </c>
      <c r="O133" s="249">
        <v>0</v>
      </c>
      <c r="P133" s="249">
        <v>0</v>
      </c>
      <c r="Q133" s="249">
        <v>0</v>
      </c>
      <c r="R133" s="250">
        <v>5</v>
      </c>
      <c r="S133" s="252">
        <f>SUM(R133,M133,I133,E133)</f>
        <v>15</v>
      </c>
    </row>
    <row r="134" spans="1:19" s="11" customFormat="1" x14ac:dyDescent="0.15">
      <c r="A134" s="247" t="s">
        <v>166</v>
      </c>
      <c r="B134" s="248">
        <v>2</v>
      </c>
      <c r="C134" s="249">
        <v>8</v>
      </c>
      <c r="D134" s="249">
        <v>0</v>
      </c>
      <c r="E134" s="250">
        <v>10</v>
      </c>
      <c r="F134" s="248">
        <v>0</v>
      </c>
      <c r="G134" s="249">
        <v>0</v>
      </c>
      <c r="H134" s="249">
        <v>0</v>
      </c>
      <c r="I134" s="250">
        <v>0</v>
      </c>
      <c r="J134" s="248">
        <v>0</v>
      </c>
      <c r="K134" s="249">
        <v>1</v>
      </c>
      <c r="L134" s="249">
        <v>3</v>
      </c>
      <c r="M134" s="250">
        <v>4</v>
      </c>
      <c r="N134" s="248">
        <v>22</v>
      </c>
      <c r="O134" s="249">
        <v>0</v>
      </c>
      <c r="P134" s="249">
        <v>1</v>
      </c>
      <c r="Q134" s="249">
        <v>1</v>
      </c>
      <c r="R134" s="250">
        <v>24</v>
      </c>
      <c r="S134" s="252">
        <f t="shared" ref="S134:S140" si="25">SUM(R134,M134,I134,E134)</f>
        <v>38</v>
      </c>
    </row>
    <row r="135" spans="1:19" s="11" customFormat="1" x14ac:dyDescent="0.15">
      <c r="A135" s="247" t="s">
        <v>165</v>
      </c>
      <c r="B135" s="248">
        <v>0</v>
      </c>
      <c r="C135" s="249">
        <v>12</v>
      </c>
      <c r="D135" s="249">
        <v>0</v>
      </c>
      <c r="E135" s="250">
        <v>12</v>
      </c>
      <c r="F135" s="248">
        <v>0</v>
      </c>
      <c r="G135" s="249">
        <v>0</v>
      </c>
      <c r="H135" s="249">
        <v>0</v>
      </c>
      <c r="I135" s="250">
        <v>0</v>
      </c>
      <c r="J135" s="248">
        <v>0</v>
      </c>
      <c r="K135" s="249">
        <v>1</v>
      </c>
      <c r="L135" s="249">
        <v>3</v>
      </c>
      <c r="M135" s="250">
        <v>4</v>
      </c>
      <c r="N135" s="248">
        <v>26</v>
      </c>
      <c r="O135" s="249">
        <v>0</v>
      </c>
      <c r="P135" s="249">
        <v>0</v>
      </c>
      <c r="Q135" s="249">
        <v>0</v>
      </c>
      <c r="R135" s="250">
        <v>26</v>
      </c>
      <c r="S135" s="252">
        <f t="shared" si="25"/>
        <v>42</v>
      </c>
    </row>
    <row r="136" spans="1:19" s="11" customFormat="1" x14ac:dyDescent="0.15">
      <c r="A136" s="247" t="s">
        <v>164</v>
      </c>
      <c r="B136" s="248">
        <v>1</v>
      </c>
      <c r="C136" s="249">
        <v>12</v>
      </c>
      <c r="D136" s="249">
        <v>0</v>
      </c>
      <c r="E136" s="250">
        <v>13</v>
      </c>
      <c r="F136" s="248">
        <v>0</v>
      </c>
      <c r="G136" s="249">
        <v>0</v>
      </c>
      <c r="H136" s="249">
        <v>0</v>
      </c>
      <c r="I136" s="250">
        <v>0</v>
      </c>
      <c r="J136" s="248">
        <v>0</v>
      </c>
      <c r="K136" s="249">
        <v>0</v>
      </c>
      <c r="L136" s="249">
        <v>2</v>
      </c>
      <c r="M136" s="250">
        <v>2</v>
      </c>
      <c r="N136" s="248">
        <v>22</v>
      </c>
      <c r="O136" s="249">
        <v>0</v>
      </c>
      <c r="P136" s="249">
        <v>0</v>
      </c>
      <c r="Q136" s="249">
        <v>0</v>
      </c>
      <c r="R136" s="250">
        <v>22</v>
      </c>
      <c r="S136" s="252">
        <f t="shared" si="25"/>
        <v>37</v>
      </c>
    </row>
    <row r="137" spans="1:19" s="11" customFormat="1" x14ac:dyDescent="0.15">
      <c r="A137" s="247" t="s">
        <v>163</v>
      </c>
      <c r="B137" s="248">
        <v>2</v>
      </c>
      <c r="C137" s="249">
        <v>20</v>
      </c>
      <c r="D137" s="249">
        <v>0</v>
      </c>
      <c r="E137" s="250">
        <v>22</v>
      </c>
      <c r="F137" s="248">
        <v>1</v>
      </c>
      <c r="G137" s="249">
        <v>0</v>
      </c>
      <c r="H137" s="249">
        <v>0</v>
      </c>
      <c r="I137" s="250">
        <v>1</v>
      </c>
      <c r="J137" s="248">
        <v>0</v>
      </c>
      <c r="K137" s="249">
        <v>0</v>
      </c>
      <c r="L137" s="249">
        <v>1</v>
      </c>
      <c r="M137" s="250">
        <v>1</v>
      </c>
      <c r="N137" s="248">
        <v>22</v>
      </c>
      <c r="O137" s="249">
        <v>0</v>
      </c>
      <c r="P137" s="249">
        <v>0</v>
      </c>
      <c r="Q137" s="249">
        <v>0</v>
      </c>
      <c r="R137" s="250">
        <v>22</v>
      </c>
      <c r="S137" s="252">
        <f t="shared" si="25"/>
        <v>46</v>
      </c>
    </row>
    <row r="138" spans="1:19" s="11" customFormat="1" x14ac:dyDescent="0.15">
      <c r="A138" s="247" t="s">
        <v>162</v>
      </c>
      <c r="B138" s="248">
        <v>0</v>
      </c>
      <c r="C138" s="249">
        <v>9</v>
      </c>
      <c r="D138" s="249">
        <v>0</v>
      </c>
      <c r="E138" s="250">
        <v>9</v>
      </c>
      <c r="F138" s="248">
        <v>1</v>
      </c>
      <c r="G138" s="249">
        <v>0</v>
      </c>
      <c r="H138" s="249">
        <v>0</v>
      </c>
      <c r="I138" s="250">
        <v>1</v>
      </c>
      <c r="J138" s="248">
        <v>0</v>
      </c>
      <c r="K138" s="249">
        <v>0</v>
      </c>
      <c r="L138" s="249">
        <v>2</v>
      </c>
      <c r="M138" s="250">
        <v>2</v>
      </c>
      <c r="N138" s="248">
        <v>24</v>
      </c>
      <c r="O138" s="249">
        <v>0</v>
      </c>
      <c r="P138" s="249">
        <v>1</v>
      </c>
      <c r="Q138" s="249">
        <v>0</v>
      </c>
      <c r="R138" s="250">
        <v>25</v>
      </c>
      <c r="S138" s="252">
        <f t="shared" si="25"/>
        <v>37</v>
      </c>
    </row>
    <row r="139" spans="1:19" s="11" customFormat="1" x14ac:dyDescent="0.15">
      <c r="A139" s="247" t="s">
        <v>161</v>
      </c>
      <c r="B139" s="248">
        <v>0</v>
      </c>
      <c r="C139" s="249">
        <v>11</v>
      </c>
      <c r="D139" s="249">
        <v>0</v>
      </c>
      <c r="E139" s="250">
        <v>11</v>
      </c>
      <c r="F139" s="248">
        <v>0</v>
      </c>
      <c r="G139" s="249">
        <v>0</v>
      </c>
      <c r="H139" s="249">
        <v>2</v>
      </c>
      <c r="I139" s="250">
        <v>2</v>
      </c>
      <c r="J139" s="248">
        <v>0</v>
      </c>
      <c r="K139" s="249">
        <v>0</v>
      </c>
      <c r="L139" s="249">
        <v>1</v>
      </c>
      <c r="M139" s="250">
        <v>1</v>
      </c>
      <c r="N139" s="248">
        <v>17</v>
      </c>
      <c r="O139" s="249">
        <v>0</v>
      </c>
      <c r="P139" s="249">
        <v>0</v>
      </c>
      <c r="Q139" s="249">
        <v>0</v>
      </c>
      <c r="R139" s="250">
        <v>17</v>
      </c>
      <c r="S139" s="252">
        <f t="shared" si="25"/>
        <v>31</v>
      </c>
    </row>
    <row r="140" spans="1:19" s="11" customFormat="1" x14ac:dyDescent="0.15">
      <c r="A140" s="247" t="s">
        <v>160</v>
      </c>
      <c r="B140" s="248">
        <v>1</v>
      </c>
      <c r="C140" s="249">
        <v>1</v>
      </c>
      <c r="D140" s="249">
        <v>0</v>
      </c>
      <c r="E140" s="250">
        <v>2</v>
      </c>
      <c r="F140" s="248">
        <v>0</v>
      </c>
      <c r="G140" s="249">
        <v>0</v>
      </c>
      <c r="H140" s="249">
        <v>0</v>
      </c>
      <c r="I140" s="250">
        <v>0</v>
      </c>
      <c r="J140" s="248">
        <v>0</v>
      </c>
      <c r="K140" s="249">
        <v>0</v>
      </c>
      <c r="L140" s="249">
        <v>1</v>
      </c>
      <c r="M140" s="250">
        <v>1</v>
      </c>
      <c r="N140" s="248">
        <v>3</v>
      </c>
      <c r="O140" s="249">
        <v>0</v>
      </c>
      <c r="P140" s="249">
        <v>0</v>
      </c>
      <c r="Q140" s="249">
        <v>0</v>
      </c>
      <c r="R140" s="250">
        <v>3</v>
      </c>
      <c r="S140" s="252">
        <f t="shared" si="25"/>
        <v>6</v>
      </c>
    </row>
    <row r="141" spans="1:19" s="11" customFormat="1" ht="13" customHeight="1" thickBot="1" x14ac:dyDescent="0.2">
      <c r="A141" s="253"/>
      <c r="B141" s="254"/>
      <c r="C141" s="255"/>
      <c r="D141" s="255"/>
      <c r="E141" s="256"/>
      <c r="F141" s="254"/>
      <c r="G141" s="255"/>
      <c r="H141" s="255"/>
      <c r="I141" s="256"/>
      <c r="J141" s="254"/>
      <c r="K141" s="255"/>
      <c r="L141" s="255"/>
      <c r="M141" s="256"/>
      <c r="N141" s="254"/>
      <c r="O141" s="255"/>
      <c r="P141" s="255"/>
      <c r="Q141" s="255"/>
      <c r="R141" s="256"/>
      <c r="S141" s="258"/>
    </row>
    <row r="142" spans="1:19" s="11" customFormat="1" ht="13" hidden="1" customHeight="1" x14ac:dyDescent="0.15">
      <c r="A142" s="247" t="s">
        <v>183</v>
      </c>
      <c r="B142" s="248">
        <f t="shared" ref="B142:S146" si="26">SUM(B133:B136)</f>
        <v>4</v>
      </c>
      <c r="C142" s="249">
        <f t="shared" si="26"/>
        <v>37</v>
      </c>
      <c r="D142" s="249">
        <f t="shared" si="26"/>
        <v>0</v>
      </c>
      <c r="E142" s="250">
        <f t="shared" si="26"/>
        <v>41</v>
      </c>
      <c r="F142" s="248">
        <f t="shared" si="26"/>
        <v>0</v>
      </c>
      <c r="G142" s="249">
        <f t="shared" si="26"/>
        <v>0</v>
      </c>
      <c r="H142" s="249">
        <f t="shared" si="26"/>
        <v>0</v>
      </c>
      <c r="I142" s="250">
        <f t="shared" si="26"/>
        <v>0</v>
      </c>
      <c r="J142" s="248">
        <f t="shared" si="26"/>
        <v>0</v>
      </c>
      <c r="K142" s="249">
        <f t="shared" si="26"/>
        <v>3</v>
      </c>
      <c r="L142" s="249">
        <f t="shared" si="26"/>
        <v>11</v>
      </c>
      <c r="M142" s="250">
        <f t="shared" si="26"/>
        <v>14</v>
      </c>
      <c r="N142" s="248">
        <f t="shared" si="26"/>
        <v>75</v>
      </c>
      <c r="O142" s="249">
        <f t="shared" si="26"/>
        <v>0</v>
      </c>
      <c r="P142" s="249">
        <f t="shared" si="26"/>
        <v>1</v>
      </c>
      <c r="Q142" s="249">
        <f t="shared" si="26"/>
        <v>1</v>
      </c>
      <c r="R142" s="250">
        <f t="shared" si="26"/>
        <v>77</v>
      </c>
      <c r="S142" s="252">
        <f t="shared" si="26"/>
        <v>132</v>
      </c>
    </row>
    <row r="143" spans="1:19" s="11" customFormat="1" ht="13" hidden="1" customHeight="1" x14ac:dyDescent="0.15">
      <c r="A143" s="247" t="s">
        <v>184</v>
      </c>
      <c r="B143" s="248">
        <f t="shared" si="26"/>
        <v>5</v>
      </c>
      <c r="C143" s="249">
        <f t="shared" si="26"/>
        <v>52</v>
      </c>
      <c r="D143" s="249">
        <f t="shared" si="26"/>
        <v>0</v>
      </c>
      <c r="E143" s="250">
        <f t="shared" si="26"/>
        <v>57</v>
      </c>
      <c r="F143" s="248">
        <f t="shared" si="26"/>
        <v>1</v>
      </c>
      <c r="G143" s="249">
        <f t="shared" si="26"/>
        <v>0</v>
      </c>
      <c r="H143" s="249">
        <f t="shared" si="26"/>
        <v>0</v>
      </c>
      <c r="I143" s="250">
        <f t="shared" si="26"/>
        <v>1</v>
      </c>
      <c r="J143" s="248">
        <f t="shared" si="26"/>
        <v>0</v>
      </c>
      <c r="K143" s="249">
        <f t="shared" si="26"/>
        <v>2</v>
      </c>
      <c r="L143" s="249">
        <f t="shared" si="26"/>
        <v>9</v>
      </c>
      <c r="M143" s="250">
        <f t="shared" si="26"/>
        <v>11</v>
      </c>
      <c r="N143" s="248">
        <f t="shared" si="26"/>
        <v>92</v>
      </c>
      <c r="O143" s="249">
        <f t="shared" si="26"/>
        <v>0</v>
      </c>
      <c r="P143" s="249">
        <f t="shared" si="26"/>
        <v>1</v>
      </c>
      <c r="Q143" s="249">
        <f t="shared" si="26"/>
        <v>1</v>
      </c>
      <c r="R143" s="250">
        <f t="shared" si="26"/>
        <v>94</v>
      </c>
      <c r="S143" s="252">
        <f>SUM(S134:S137)</f>
        <v>163</v>
      </c>
    </row>
    <row r="144" spans="1:19" s="11" customFormat="1" ht="13" hidden="1" customHeight="1" x14ac:dyDescent="0.15">
      <c r="A144" s="247" t="s">
        <v>185</v>
      </c>
      <c r="B144" s="248">
        <f t="shared" si="26"/>
        <v>3</v>
      </c>
      <c r="C144" s="249">
        <f t="shared" si="26"/>
        <v>53</v>
      </c>
      <c r="D144" s="249">
        <f t="shared" si="26"/>
        <v>0</v>
      </c>
      <c r="E144" s="250">
        <f t="shared" si="26"/>
        <v>56</v>
      </c>
      <c r="F144" s="248">
        <f t="shared" si="26"/>
        <v>2</v>
      </c>
      <c r="G144" s="249">
        <f t="shared" si="26"/>
        <v>0</v>
      </c>
      <c r="H144" s="249">
        <f t="shared" si="26"/>
        <v>0</v>
      </c>
      <c r="I144" s="250">
        <f t="shared" si="26"/>
        <v>2</v>
      </c>
      <c r="J144" s="248">
        <f t="shared" si="26"/>
        <v>0</v>
      </c>
      <c r="K144" s="249">
        <f t="shared" si="26"/>
        <v>1</v>
      </c>
      <c r="L144" s="249">
        <f t="shared" si="26"/>
        <v>8</v>
      </c>
      <c r="M144" s="250">
        <f t="shared" si="26"/>
        <v>9</v>
      </c>
      <c r="N144" s="248">
        <f t="shared" si="26"/>
        <v>94</v>
      </c>
      <c r="O144" s="249">
        <f t="shared" si="26"/>
        <v>0</v>
      </c>
      <c r="P144" s="249">
        <f t="shared" si="26"/>
        <v>1</v>
      </c>
      <c r="Q144" s="249">
        <f t="shared" si="26"/>
        <v>0</v>
      </c>
      <c r="R144" s="250">
        <f t="shared" si="26"/>
        <v>95</v>
      </c>
      <c r="S144" s="252">
        <f>SUM(S135:S138)</f>
        <v>162</v>
      </c>
    </row>
    <row r="145" spans="1:19" s="11" customFormat="1" ht="13" hidden="1" customHeight="1" x14ac:dyDescent="0.15">
      <c r="A145" s="247" t="s">
        <v>186</v>
      </c>
      <c r="B145" s="248">
        <f t="shared" si="26"/>
        <v>3</v>
      </c>
      <c r="C145" s="249">
        <f t="shared" si="26"/>
        <v>52</v>
      </c>
      <c r="D145" s="249">
        <f t="shared" si="26"/>
        <v>0</v>
      </c>
      <c r="E145" s="250">
        <f t="shared" si="26"/>
        <v>55</v>
      </c>
      <c r="F145" s="248">
        <f t="shared" si="26"/>
        <v>2</v>
      </c>
      <c r="G145" s="249">
        <f t="shared" si="26"/>
        <v>0</v>
      </c>
      <c r="H145" s="249">
        <f t="shared" si="26"/>
        <v>2</v>
      </c>
      <c r="I145" s="250">
        <f t="shared" si="26"/>
        <v>4</v>
      </c>
      <c r="J145" s="248">
        <f t="shared" si="26"/>
        <v>0</v>
      </c>
      <c r="K145" s="249">
        <f t="shared" si="26"/>
        <v>0</v>
      </c>
      <c r="L145" s="249">
        <f t="shared" si="26"/>
        <v>6</v>
      </c>
      <c r="M145" s="250">
        <f t="shared" si="26"/>
        <v>6</v>
      </c>
      <c r="N145" s="248">
        <f t="shared" si="26"/>
        <v>85</v>
      </c>
      <c r="O145" s="249">
        <f t="shared" si="26"/>
        <v>0</v>
      </c>
      <c r="P145" s="249">
        <f t="shared" si="26"/>
        <v>1</v>
      </c>
      <c r="Q145" s="249">
        <f t="shared" si="26"/>
        <v>0</v>
      </c>
      <c r="R145" s="250">
        <f t="shared" si="26"/>
        <v>86</v>
      </c>
      <c r="S145" s="252">
        <f>SUM(S136:S139)</f>
        <v>151</v>
      </c>
    </row>
    <row r="146" spans="1:19" s="11" customFormat="1" ht="13" hidden="1" customHeight="1" x14ac:dyDescent="0.15">
      <c r="A146" s="259" t="s">
        <v>187</v>
      </c>
      <c r="B146" s="260">
        <f>SUM(B137:B140)</f>
        <v>3</v>
      </c>
      <c r="C146" s="261">
        <f>SUM(C137:C140)</f>
        <v>41</v>
      </c>
      <c r="D146" s="261">
        <f>SUM(D137:D140)</f>
        <v>0</v>
      </c>
      <c r="E146" s="262">
        <f t="shared" si="26"/>
        <v>44</v>
      </c>
      <c r="F146" s="260">
        <f t="shared" si="26"/>
        <v>2</v>
      </c>
      <c r="G146" s="261">
        <f t="shared" si="26"/>
        <v>0</v>
      </c>
      <c r="H146" s="261">
        <f t="shared" si="26"/>
        <v>2</v>
      </c>
      <c r="I146" s="262">
        <f t="shared" si="26"/>
        <v>4</v>
      </c>
      <c r="J146" s="260">
        <f t="shared" si="26"/>
        <v>0</v>
      </c>
      <c r="K146" s="261">
        <f t="shared" si="26"/>
        <v>0</v>
      </c>
      <c r="L146" s="261">
        <f t="shared" si="26"/>
        <v>5</v>
      </c>
      <c r="M146" s="262">
        <f t="shared" si="26"/>
        <v>5</v>
      </c>
      <c r="N146" s="260">
        <f t="shared" si="26"/>
        <v>66</v>
      </c>
      <c r="O146" s="261">
        <f t="shared" si="26"/>
        <v>0</v>
      </c>
      <c r="P146" s="261">
        <f t="shared" si="26"/>
        <v>1</v>
      </c>
      <c r="Q146" s="261">
        <f t="shared" si="26"/>
        <v>0</v>
      </c>
      <c r="R146" s="262">
        <f t="shared" si="26"/>
        <v>67</v>
      </c>
      <c r="S146" s="264">
        <f>SUM(S137:S140)</f>
        <v>120</v>
      </c>
    </row>
    <row r="147" spans="1:19" x14ac:dyDescent="0.15">
      <c r="A147" s="265"/>
      <c r="B147" s="266"/>
      <c r="C147" s="267"/>
      <c r="D147" s="267"/>
      <c r="E147" s="268"/>
      <c r="F147" s="266"/>
      <c r="G147" s="267"/>
      <c r="H147" s="267"/>
      <c r="I147" s="268"/>
      <c r="J147" s="266"/>
      <c r="K147" s="267"/>
      <c r="L147" s="267"/>
      <c r="M147" s="268"/>
      <c r="N147" s="266"/>
      <c r="O147" s="267"/>
      <c r="P147" s="267"/>
      <c r="Q147" s="267"/>
      <c r="R147" s="268"/>
      <c r="S147" s="270"/>
    </row>
    <row r="148" spans="1:19" x14ac:dyDescent="0.15">
      <c r="A148" s="253" t="s">
        <v>188</v>
      </c>
      <c r="B148" s="271">
        <f>SUM(B133:B140)</f>
        <v>7</v>
      </c>
      <c r="C148" s="272">
        <f t="shared" ref="C148:S148" si="27">SUM(C133:C140)</f>
        <v>78</v>
      </c>
      <c r="D148" s="272">
        <f t="shared" si="27"/>
        <v>0</v>
      </c>
      <c r="E148" s="273">
        <f t="shared" si="27"/>
        <v>85</v>
      </c>
      <c r="F148" s="271">
        <f t="shared" si="27"/>
        <v>2</v>
      </c>
      <c r="G148" s="272">
        <f t="shared" si="27"/>
        <v>0</v>
      </c>
      <c r="H148" s="272">
        <f t="shared" si="27"/>
        <v>2</v>
      </c>
      <c r="I148" s="273">
        <f t="shared" si="27"/>
        <v>4</v>
      </c>
      <c r="J148" s="271">
        <f t="shared" si="27"/>
        <v>0</v>
      </c>
      <c r="K148" s="272">
        <f t="shared" si="27"/>
        <v>3</v>
      </c>
      <c r="L148" s="272">
        <f t="shared" si="27"/>
        <v>16</v>
      </c>
      <c r="M148" s="273">
        <f t="shared" si="27"/>
        <v>19</v>
      </c>
      <c r="N148" s="271">
        <f t="shared" si="27"/>
        <v>141</v>
      </c>
      <c r="O148" s="272">
        <f t="shared" si="27"/>
        <v>0</v>
      </c>
      <c r="P148" s="271">
        <f t="shared" si="27"/>
        <v>2</v>
      </c>
      <c r="Q148" s="272">
        <f t="shared" si="27"/>
        <v>1</v>
      </c>
      <c r="R148" s="273">
        <f t="shared" si="27"/>
        <v>144</v>
      </c>
      <c r="S148" s="275">
        <f t="shared" si="27"/>
        <v>252</v>
      </c>
    </row>
    <row r="149" spans="1:19" x14ac:dyDescent="0.15">
      <c r="A149" s="253" t="s">
        <v>10</v>
      </c>
      <c r="B149" s="271">
        <f t="shared" ref="B149:R149" si="28">INDEX(B142:B146,MATCH($S149,$S142:$S146,0))</f>
        <v>5</v>
      </c>
      <c r="C149" s="272">
        <f t="shared" si="28"/>
        <v>52</v>
      </c>
      <c r="D149" s="272">
        <f t="shared" si="28"/>
        <v>0</v>
      </c>
      <c r="E149" s="273">
        <f t="shared" si="28"/>
        <v>57</v>
      </c>
      <c r="F149" s="271">
        <f t="shared" si="28"/>
        <v>1</v>
      </c>
      <c r="G149" s="272">
        <f t="shared" si="28"/>
        <v>0</v>
      </c>
      <c r="H149" s="272">
        <f t="shared" si="28"/>
        <v>0</v>
      </c>
      <c r="I149" s="273">
        <f t="shared" si="28"/>
        <v>1</v>
      </c>
      <c r="J149" s="271">
        <f t="shared" si="28"/>
        <v>0</v>
      </c>
      <c r="K149" s="272">
        <f t="shared" si="28"/>
        <v>2</v>
      </c>
      <c r="L149" s="272">
        <f t="shared" si="28"/>
        <v>9</v>
      </c>
      <c r="M149" s="273">
        <f t="shared" si="28"/>
        <v>11</v>
      </c>
      <c r="N149" s="271">
        <f t="shared" si="28"/>
        <v>92</v>
      </c>
      <c r="O149" s="272">
        <f t="shared" si="28"/>
        <v>0</v>
      </c>
      <c r="P149" s="271">
        <f t="shared" si="28"/>
        <v>1</v>
      </c>
      <c r="Q149" s="272">
        <f t="shared" si="28"/>
        <v>1</v>
      </c>
      <c r="R149" s="273">
        <f t="shared" si="28"/>
        <v>94</v>
      </c>
      <c r="S149" s="275">
        <f>MAX(S142:S146)</f>
        <v>163</v>
      </c>
    </row>
    <row r="150" spans="1:19" x14ac:dyDescent="0.15">
      <c r="A150" s="253" t="s">
        <v>11</v>
      </c>
      <c r="B150" s="271">
        <f>B148/2</f>
        <v>3.5</v>
      </c>
      <c r="C150" s="272">
        <f>C148/2</f>
        <v>39</v>
      </c>
      <c r="D150" s="272">
        <f t="shared" ref="D150:S150" si="29">D148/2</f>
        <v>0</v>
      </c>
      <c r="E150" s="273">
        <f t="shared" si="29"/>
        <v>42.5</v>
      </c>
      <c r="F150" s="271">
        <f t="shared" si="29"/>
        <v>1</v>
      </c>
      <c r="G150" s="272">
        <f t="shared" si="29"/>
        <v>0</v>
      </c>
      <c r="H150" s="272">
        <f t="shared" si="29"/>
        <v>1</v>
      </c>
      <c r="I150" s="273">
        <f t="shared" si="29"/>
        <v>2</v>
      </c>
      <c r="J150" s="271">
        <f t="shared" si="29"/>
        <v>0</v>
      </c>
      <c r="K150" s="272">
        <f t="shared" si="29"/>
        <v>1.5</v>
      </c>
      <c r="L150" s="272">
        <f t="shared" si="29"/>
        <v>8</v>
      </c>
      <c r="M150" s="273">
        <f t="shared" si="29"/>
        <v>9.5</v>
      </c>
      <c r="N150" s="271">
        <f t="shared" si="29"/>
        <v>70.5</v>
      </c>
      <c r="O150" s="272">
        <f t="shared" si="29"/>
        <v>0</v>
      </c>
      <c r="P150" s="271">
        <f t="shared" si="29"/>
        <v>1</v>
      </c>
      <c r="Q150" s="272">
        <f t="shared" si="29"/>
        <v>0.5</v>
      </c>
      <c r="R150" s="273">
        <f t="shared" si="29"/>
        <v>72</v>
      </c>
      <c r="S150" s="275">
        <f t="shared" si="29"/>
        <v>126</v>
      </c>
    </row>
    <row r="151" spans="1:19" ht="14" thickBot="1" x14ac:dyDescent="0.2">
      <c r="A151" s="276"/>
      <c r="B151" s="277"/>
      <c r="C151" s="278"/>
      <c r="D151" s="278"/>
      <c r="E151" s="279"/>
      <c r="F151" s="277"/>
      <c r="G151" s="278"/>
      <c r="H151" s="278"/>
      <c r="I151" s="279"/>
      <c r="J151" s="277"/>
      <c r="K151" s="278"/>
      <c r="L151" s="278"/>
      <c r="M151" s="279"/>
      <c r="N151" s="277"/>
      <c r="O151" s="278"/>
      <c r="P151" s="278"/>
      <c r="Q151" s="278"/>
      <c r="R151" s="279"/>
      <c r="S151" s="281"/>
    </row>
    <row r="152" spans="1:19" x14ac:dyDescent="0.15">
      <c r="A152" s="223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</row>
    <row r="153" spans="1:19" x14ac:dyDescent="0.15">
      <c r="A153" s="223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</row>
    <row r="154" spans="1:19" x14ac:dyDescent="0.15">
      <c r="A154" s="223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</row>
    <row r="155" spans="1:19" x14ac:dyDescent="0.15">
      <c r="A155" s="223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</row>
    <row r="156" spans="1:19" x14ac:dyDescent="0.15">
      <c r="A156" s="223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</row>
    <row r="157" spans="1:19" x14ac:dyDescent="0.15">
      <c r="A157" s="223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</row>
    <row r="158" spans="1:19" x14ac:dyDescent="0.15">
      <c r="A158" s="223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</row>
    <row r="159" spans="1:19" x14ac:dyDescent="0.15">
      <c r="A159" s="223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</row>
    <row r="160" spans="1:19" x14ac:dyDescent="0.15">
      <c r="A160" s="223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</row>
    <row r="161" spans="2:19" x14ac:dyDescent="0.1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</row>
    <row r="162" spans="2:19" x14ac:dyDescent="0.1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</row>
    <row r="163" spans="2:19" x14ac:dyDescent="0.1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</row>
    <row r="164" spans="2:19" x14ac:dyDescent="0.1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</row>
    <row r="165" spans="2:19" x14ac:dyDescent="0.15"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</row>
    <row r="166" spans="2:19" x14ac:dyDescent="0.15"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</row>
    <row r="167" spans="2:19" x14ac:dyDescent="0.15"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</row>
    <row r="168" spans="2:19" x14ac:dyDescent="0.15"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</row>
    <row r="169" spans="2:19" x14ac:dyDescent="0.15"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</row>
    <row r="170" spans="2:19" x14ac:dyDescent="0.15"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</row>
    <row r="171" spans="2:19" x14ac:dyDescent="0.15"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</row>
    <row r="172" spans="2:19" x14ac:dyDescent="0.15"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</row>
    <row r="173" spans="2:19" x14ac:dyDescent="0.15"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</row>
    <row r="174" spans="2:19" x14ac:dyDescent="0.15">
      <c r="B174" s="284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</row>
    <row r="175" spans="2:19" x14ac:dyDescent="0.15">
      <c r="B175" s="284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</row>
    <row r="176" spans="2:19" x14ac:dyDescent="0.15">
      <c r="B176" s="284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</row>
    <row r="177" spans="2:19" x14ac:dyDescent="0.15"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</row>
    <row r="178" spans="2:19" x14ac:dyDescent="0.15"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</row>
    <row r="179" spans="2:19" x14ac:dyDescent="0.15"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</row>
    <row r="180" spans="2:19" x14ac:dyDescent="0.15"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</row>
    <row r="181" spans="2:19" x14ac:dyDescent="0.15"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</row>
    <row r="182" spans="2:19" x14ac:dyDescent="0.15">
      <c r="B182" s="284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</row>
    <row r="183" spans="2:19" x14ac:dyDescent="0.15"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</row>
    <row r="184" spans="2:19" x14ac:dyDescent="0.15">
      <c r="B184" s="284"/>
      <c r="C184" s="284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</row>
    <row r="185" spans="2:19" x14ac:dyDescent="0.15">
      <c r="B185" s="284"/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</row>
    <row r="186" spans="2:19" x14ac:dyDescent="0.15"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</row>
    <row r="187" spans="2:19" x14ac:dyDescent="0.15"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</row>
    <row r="188" spans="2:19" x14ac:dyDescent="0.15">
      <c r="B188" s="284"/>
      <c r="C188" s="284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</row>
    <row r="189" spans="2:19" x14ac:dyDescent="0.15">
      <c r="B189" s="284"/>
      <c r="C189" s="284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</row>
    <row r="190" spans="2:19" x14ac:dyDescent="0.15">
      <c r="B190" s="284"/>
      <c r="C190" s="284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</row>
    <row r="191" spans="2:19" x14ac:dyDescent="0.15"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</row>
    <row r="192" spans="2:19" x14ac:dyDescent="0.15">
      <c r="B192" s="284"/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</row>
    <row r="193" spans="2:19" x14ac:dyDescent="0.15">
      <c r="B193" s="284"/>
      <c r="C193" s="284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</row>
    <row r="194" spans="2:19" x14ac:dyDescent="0.15">
      <c r="B194" s="284"/>
      <c r="C194" s="284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</row>
    <row r="195" spans="2:19" x14ac:dyDescent="0.15"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</row>
    <row r="196" spans="2:19" x14ac:dyDescent="0.15"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</row>
    <row r="197" spans="2:19" x14ac:dyDescent="0.15"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</row>
    <row r="198" spans="2:19" x14ac:dyDescent="0.15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</row>
    <row r="199" spans="2:19" x14ac:dyDescent="0.15">
      <c r="B199" s="284"/>
      <c r="C199" s="284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</row>
    <row r="200" spans="2:19" x14ac:dyDescent="0.15">
      <c r="B200" s="284"/>
      <c r="C200" s="284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</row>
    <row r="201" spans="2:19" x14ac:dyDescent="0.15">
      <c r="B201" s="284"/>
      <c r="C201" s="28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</row>
    <row r="202" spans="2:19" x14ac:dyDescent="0.15">
      <c r="B202" s="284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</row>
    <row r="203" spans="2:19" x14ac:dyDescent="0.15">
      <c r="B203" s="284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</row>
    <row r="204" spans="2:19" x14ac:dyDescent="0.15"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</row>
    <row r="205" spans="2:19" x14ac:dyDescent="0.15"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</row>
    <row r="206" spans="2:19" x14ac:dyDescent="0.15"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</row>
    <row r="207" spans="2:19" x14ac:dyDescent="0.15"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</row>
    <row r="208" spans="2:19" x14ac:dyDescent="0.15">
      <c r="B208" s="284"/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</row>
    <row r="209" spans="2:19" x14ac:dyDescent="0.15">
      <c r="B209" s="284"/>
      <c r="C209" s="284"/>
      <c r="D209" s="284"/>
      <c r="E209" s="284"/>
      <c r="F209" s="284"/>
      <c r="G209" s="284"/>
      <c r="H209" s="284"/>
      <c r="I209" s="284"/>
      <c r="J209" s="284"/>
      <c r="K209" s="284"/>
      <c r="L209" s="284"/>
      <c r="M209" s="284"/>
      <c r="N209" s="284"/>
      <c r="O209" s="284"/>
      <c r="P209" s="284"/>
      <c r="Q209" s="284"/>
      <c r="R209" s="284"/>
      <c r="S209" s="284"/>
    </row>
    <row r="210" spans="2:19" x14ac:dyDescent="0.15"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4"/>
      <c r="P210" s="284"/>
      <c r="Q210" s="284"/>
      <c r="R210" s="284"/>
      <c r="S210" s="284"/>
    </row>
    <row r="211" spans="2:19" x14ac:dyDescent="0.15">
      <c r="B211" s="284"/>
      <c r="C211" s="284"/>
      <c r="D211" s="284"/>
      <c r="E211" s="284"/>
      <c r="F211" s="284"/>
      <c r="G211" s="284"/>
      <c r="H211" s="284"/>
      <c r="I211" s="284"/>
      <c r="J211" s="284"/>
      <c r="K211" s="284"/>
      <c r="L211" s="284"/>
      <c r="M211" s="284"/>
      <c r="N211" s="284"/>
      <c r="O211" s="284"/>
      <c r="P211" s="284"/>
      <c r="Q211" s="284"/>
      <c r="R211" s="284"/>
      <c r="S211" s="284"/>
    </row>
    <row r="212" spans="2:19" x14ac:dyDescent="0.15">
      <c r="B212" s="284"/>
      <c r="C212" s="284"/>
      <c r="D212" s="284"/>
      <c r="E212" s="284"/>
      <c r="F212" s="284"/>
      <c r="G212" s="284"/>
      <c r="H212" s="284"/>
      <c r="I212" s="284"/>
      <c r="J212" s="284"/>
      <c r="K212" s="284"/>
      <c r="L212" s="284"/>
      <c r="M212" s="284"/>
      <c r="N212" s="284"/>
      <c r="O212" s="284"/>
      <c r="P212" s="284"/>
      <c r="Q212" s="284"/>
      <c r="R212" s="284"/>
      <c r="S212" s="284"/>
    </row>
    <row r="213" spans="2:19" x14ac:dyDescent="0.15">
      <c r="B213" s="284"/>
      <c r="C213" s="284"/>
      <c r="D213" s="284"/>
      <c r="E213" s="284"/>
      <c r="F213" s="284"/>
      <c r="G213" s="284"/>
      <c r="H213" s="284"/>
      <c r="I213" s="284"/>
      <c r="J213" s="284"/>
      <c r="K213" s="284"/>
      <c r="L213" s="284"/>
      <c r="M213" s="284"/>
      <c r="N213" s="284"/>
      <c r="O213" s="284"/>
      <c r="P213" s="284"/>
      <c r="Q213" s="284"/>
      <c r="R213" s="284"/>
      <c r="S213" s="284"/>
    </row>
    <row r="214" spans="2:19" x14ac:dyDescent="0.15"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P214" s="284"/>
      <c r="Q214" s="284"/>
      <c r="R214" s="284"/>
      <c r="S214" s="284"/>
    </row>
    <row r="215" spans="2:19" x14ac:dyDescent="0.15">
      <c r="B215" s="284"/>
      <c r="C215" s="284"/>
      <c r="D215" s="284"/>
      <c r="E215" s="284"/>
      <c r="F215" s="284"/>
      <c r="G215" s="284"/>
      <c r="H215" s="284"/>
      <c r="I215" s="284"/>
      <c r="J215" s="284"/>
      <c r="K215" s="284"/>
      <c r="L215" s="284"/>
      <c r="M215" s="284"/>
      <c r="N215" s="284"/>
      <c r="O215" s="284"/>
      <c r="P215" s="284"/>
      <c r="Q215" s="284"/>
      <c r="R215" s="284"/>
      <c r="S215" s="284"/>
    </row>
    <row r="216" spans="2:19" x14ac:dyDescent="0.15">
      <c r="B216" s="284"/>
      <c r="C216" s="284"/>
      <c r="D216" s="284"/>
      <c r="E216" s="284"/>
      <c r="F216" s="284"/>
      <c r="G216" s="284"/>
      <c r="H216" s="284"/>
      <c r="I216" s="284"/>
      <c r="J216" s="284"/>
      <c r="K216" s="284"/>
      <c r="L216" s="284"/>
      <c r="M216" s="284"/>
      <c r="N216" s="284"/>
      <c r="O216" s="284"/>
      <c r="P216" s="284"/>
      <c r="Q216" s="284"/>
      <c r="R216" s="284"/>
      <c r="S216" s="284"/>
    </row>
    <row r="217" spans="2:19" x14ac:dyDescent="0.15">
      <c r="B217" s="284"/>
      <c r="C217" s="284"/>
      <c r="D217" s="284"/>
      <c r="E217" s="284"/>
      <c r="F217" s="284"/>
      <c r="G217" s="284"/>
      <c r="H217" s="284"/>
      <c r="I217" s="284"/>
      <c r="J217" s="284"/>
      <c r="K217" s="284"/>
      <c r="L217" s="284"/>
      <c r="M217" s="284"/>
      <c r="N217" s="284"/>
      <c r="O217" s="284"/>
      <c r="P217" s="284"/>
      <c r="Q217" s="284"/>
      <c r="R217" s="284"/>
      <c r="S217" s="284"/>
    </row>
    <row r="218" spans="2:19" x14ac:dyDescent="0.15">
      <c r="B218" s="284"/>
      <c r="C218" s="284"/>
      <c r="D218" s="284"/>
      <c r="E218" s="284"/>
      <c r="F218" s="284"/>
      <c r="G218" s="284"/>
      <c r="H218" s="284"/>
      <c r="I218" s="284"/>
      <c r="J218" s="284"/>
      <c r="K218" s="284"/>
      <c r="L218" s="284"/>
      <c r="M218" s="284"/>
      <c r="N218" s="284"/>
      <c r="O218" s="284"/>
      <c r="P218" s="284"/>
      <c r="Q218" s="284"/>
      <c r="R218" s="284"/>
      <c r="S218" s="284"/>
    </row>
    <row r="219" spans="2:19" x14ac:dyDescent="0.15">
      <c r="B219" s="284"/>
      <c r="C219" s="284"/>
      <c r="D219" s="284"/>
      <c r="E219" s="284"/>
      <c r="F219" s="284"/>
      <c r="G219" s="284"/>
      <c r="H219" s="284"/>
      <c r="I219" s="284"/>
      <c r="J219" s="284"/>
      <c r="K219" s="284"/>
      <c r="L219" s="284"/>
      <c r="M219" s="284"/>
      <c r="N219" s="284"/>
      <c r="O219" s="284"/>
      <c r="P219" s="284"/>
      <c r="Q219" s="284"/>
      <c r="R219" s="284"/>
      <c r="S219" s="284"/>
    </row>
    <row r="220" spans="2:19" x14ac:dyDescent="0.15">
      <c r="B220" s="284"/>
      <c r="C220" s="284"/>
      <c r="D220" s="284"/>
      <c r="E220" s="284"/>
      <c r="F220" s="284"/>
      <c r="G220" s="284"/>
      <c r="H220" s="284"/>
      <c r="I220" s="284"/>
      <c r="J220" s="284"/>
      <c r="K220" s="284"/>
      <c r="L220" s="284"/>
      <c r="M220" s="284"/>
      <c r="N220" s="284"/>
      <c r="O220" s="284"/>
      <c r="P220" s="284"/>
      <c r="Q220" s="284"/>
      <c r="R220" s="284"/>
      <c r="S220" s="284"/>
    </row>
    <row r="221" spans="2:19" x14ac:dyDescent="0.15">
      <c r="B221" s="284"/>
      <c r="C221" s="284"/>
      <c r="D221" s="284"/>
      <c r="E221" s="284"/>
      <c r="F221" s="284"/>
      <c r="G221" s="284"/>
      <c r="H221" s="284"/>
      <c r="I221" s="284"/>
      <c r="J221" s="284"/>
      <c r="K221" s="284"/>
      <c r="L221" s="284"/>
      <c r="M221" s="284"/>
      <c r="N221" s="284"/>
      <c r="O221" s="284"/>
      <c r="P221" s="284"/>
      <c r="Q221" s="284"/>
      <c r="R221" s="284"/>
      <c r="S221" s="284"/>
    </row>
    <row r="222" spans="2:19" x14ac:dyDescent="0.15">
      <c r="B222" s="284"/>
      <c r="C222" s="284"/>
      <c r="D222" s="284"/>
      <c r="E222" s="284"/>
      <c r="F222" s="284"/>
      <c r="G222" s="284"/>
      <c r="H222" s="284"/>
      <c r="I222" s="284"/>
      <c r="J222" s="284"/>
      <c r="K222" s="284"/>
      <c r="L222" s="284"/>
      <c r="M222" s="284"/>
      <c r="N222" s="284"/>
      <c r="O222" s="284"/>
      <c r="P222" s="284"/>
      <c r="Q222" s="284"/>
      <c r="R222" s="284"/>
      <c r="S222" s="284"/>
    </row>
    <row r="223" spans="2:19" x14ac:dyDescent="0.15"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4"/>
      <c r="N223" s="284"/>
      <c r="O223" s="284"/>
      <c r="P223" s="284"/>
      <c r="Q223" s="284"/>
      <c r="R223" s="284"/>
      <c r="S223" s="284"/>
    </row>
    <row r="224" spans="2:19" x14ac:dyDescent="0.15">
      <c r="B224" s="284"/>
      <c r="C224" s="284"/>
      <c r="D224" s="284"/>
      <c r="E224" s="284"/>
      <c r="F224" s="284"/>
      <c r="G224" s="284"/>
      <c r="H224" s="284"/>
      <c r="I224" s="284"/>
      <c r="J224" s="284"/>
      <c r="K224" s="284"/>
      <c r="L224" s="284"/>
      <c r="M224" s="284"/>
      <c r="N224" s="284"/>
      <c r="O224" s="284"/>
      <c r="P224" s="284"/>
      <c r="Q224" s="284"/>
      <c r="R224" s="284"/>
      <c r="S224" s="284"/>
    </row>
    <row r="225" spans="2:19" x14ac:dyDescent="0.15">
      <c r="B225" s="284"/>
      <c r="C225" s="284"/>
      <c r="D225" s="284"/>
      <c r="E225" s="284"/>
      <c r="F225" s="284"/>
      <c r="G225" s="284"/>
      <c r="H225" s="284"/>
      <c r="I225" s="284"/>
      <c r="J225" s="284"/>
      <c r="K225" s="284"/>
      <c r="L225" s="284"/>
      <c r="M225" s="284"/>
      <c r="N225" s="284"/>
      <c r="O225" s="284"/>
      <c r="P225" s="284"/>
      <c r="Q225" s="284"/>
      <c r="R225" s="284"/>
      <c r="S225" s="284"/>
    </row>
    <row r="226" spans="2:19" x14ac:dyDescent="0.15">
      <c r="B226" s="284"/>
      <c r="C226" s="284"/>
      <c r="D226" s="284"/>
      <c r="E226" s="284"/>
      <c r="F226" s="284"/>
      <c r="G226" s="284"/>
      <c r="H226" s="284"/>
      <c r="I226" s="284"/>
      <c r="J226" s="284"/>
      <c r="K226" s="284"/>
      <c r="L226" s="284"/>
      <c r="M226" s="284"/>
      <c r="N226" s="284"/>
      <c r="O226" s="284"/>
      <c r="P226" s="284"/>
      <c r="Q226" s="284"/>
      <c r="R226" s="284"/>
      <c r="S226" s="284"/>
    </row>
    <row r="227" spans="2:19" x14ac:dyDescent="0.15">
      <c r="B227" s="284"/>
      <c r="C227" s="284"/>
      <c r="D227" s="284"/>
      <c r="E227" s="284"/>
      <c r="F227" s="284"/>
      <c r="G227" s="284"/>
      <c r="H227" s="284"/>
      <c r="I227" s="284"/>
      <c r="J227" s="284"/>
      <c r="K227" s="284"/>
      <c r="L227" s="284"/>
      <c r="M227" s="284"/>
      <c r="N227" s="284"/>
      <c r="O227" s="284"/>
      <c r="P227" s="284"/>
      <c r="Q227" s="284"/>
      <c r="R227" s="284"/>
      <c r="S227" s="284"/>
    </row>
    <row r="228" spans="2:19" x14ac:dyDescent="0.15">
      <c r="B228" s="284"/>
      <c r="C228" s="284"/>
      <c r="D228" s="284"/>
      <c r="E228" s="284"/>
      <c r="F228" s="284"/>
      <c r="G228" s="284"/>
      <c r="H228" s="284"/>
      <c r="I228" s="284"/>
      <c r="J228" s="284"/>
      <c r="K228" s="284"/>
      <c r="L228" s="284"/>
      <c r="M228" s="284"/>
      <c r="N228" s="284"/>
      <c r="O228" s="284"/>
      <c r="P228" s="284"/>
      <c r="Q228" s="284"/>
      <c r="R228" s="284"/>
      <c r="S228" s="284"/>
    </row>
    <row r="229" spans="2:19" x14ac:dyDescent="0.15">
      <c r="B229" s="284"/>
      <c r="C229" s="284"/>
      <c r="D229" s="284"/>
      <c r="E229" s="284"/>
      <c r="F229" s="284"/>
      <c r="G229" s="284"/>
      <c r="H229" s="284"/>
      <c r="I229" s="284"/>
      <c r="J229" s="284"/>
      <c r="K229" s="284"/>
      <c r="L229" s="284"/>
      <c r="M229" s="284"/>
      <c r="N229" s="284"/>
      <c r="O229" s="284"/>
      <c r="P229" s="284"/>
      <c r="Q229" s="284"/>
      <c r="R229" s="284"/>
      <c r="S229" s="284"/>
    </row>
    <row r="230" spans="2:19" x14ac:dyDescent="0.15">
      <c r="B230" s="284"/>
      <c r="C230" s="284"/>
      <c r="D230" s="284"/>
      <c r="E230" s="284"/>
      <c r="F230" s="284"/>
      <c r="G230" s="284"/>
      <c r="H230" s="284"/>
      <c r="I230" s="284"/>
      <c r="J230" s="284"/>
      <c r="K230" s="284"/>
      <c r="L230" s="284"/>
      <c r="M230" s="284"/>
      <c r="N230" s="284"/>
      <c r="O230" s="284"/>
      <c r="P230" s="284"/>
      <c r="Q230" s="284"/>
      <c r="R230" s="284"/>
      <c r="S230" s="284"/>
    </row>
    <row r="231" spans="2:19" x14ac:dyDescent="0.15">
      <c r="B231" s="284"/>
      <c r="C231" s="284"/>
      <c r="D231" s="284"/>
      <c r="E231" s="284"/>
      <c r="F231" s="284"/>
      <c r="G231" s="284"/>
      <c r="H231" s="284"/>
      <c r="I231" s="284"/>
      <c r="J231" s="284"/>
      <c r="K231" s="284"/>
      <c r="L231" s="284"/>
      <c r="M231" s="284"/>
      <c r="N231" s="284"/>
      <c r="O231" s="284"/>
      <c r="P231" s="284"/>
      <c r="Q231" s="284"/>
      <c r="R231" s="284"/>
      <c r="S231" s="284"/>
    </row>
    <row r="232" spans="2:19" x14ac:dyDescent="0.15"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4"/>
      <c r="N232" s="284"/>
      <c r="O232" s="284"/>
      <c r="P232" s="284"/>
      <c r="Q232" s="284"/>
      <c r="R232" s="284"/>
      <c r="S232" s="284"/>
    </row>
    <row r="233" spans="2:19" x14ac:dyDescent="0.15">
      <c r="B233" s="284"/>
      <c r="C233" s="284"/>
      <c r="D233" s="284"/>
      <c r="E233" s="284"/>
      <c r="F233" s="284"/>
      <c r="G233" s="284"/>
      <c r="H233" s="284"/>
      <c r="I233" s="284"/>
      <c r="J233" s="284"/>
      <c r="K233" s="284"/>
      <c r="L233" s="284"/>
      <c r="M233" s="284"/>
      <c r="N233" s="284"/>
      <c r="O233" s="284"/>
      <c r="P233" s="284"/>
      <c r="Q233" s="284"/>
      <c r="R233" s="284"/>
      <c r="S233" s="284"/>
    </row>
    <row r="234" spans="2:19" x14ac:dyDescent="0.15">
      <c r="B234" s="284"/>
      <c r="C234" s="284"/>
      <c r="D234" s="284"/>
      <c r="E234" s="284"/>
      <c r="F234" s="284"/>
      <c r="G234" s="284"/>
      <c r="H234" s="284"/>
      <c r="I234" s="284"/>
      <c r="J234" s="284"/>
      <c r="K234" s="284"/>
      <c r="L234" s="284"/>
      <c r="M234" s="284"/>
      <c r="N234" s="284"/>
      <c r="O234" s="284"/>
      <c r="P234" s="284"/>
      <c r="Q234" s="284"/>
      <c r="R234" s="284"/>
      <c r="S234" s="284"/>
    </row>
    <row r="235" spans="2:19" x14ac:dyDescent="0.15">
      <c r="B235" s="284"/>
      <c r="C235" s="284"/>
      <c r="D235" s="284"/>
      <c r="E235" s="284"/>
      <c r="F235" s="284"/>
      <c r="G235" s="284"/>
      <c r="H235" s="284"/>
      <c r="I235" s="284"/>
      <c r="J235" s="284"/>
      <c r="K235" s="284"/>
      <c r="L235" s="284"/>
      <c r="M235" s="284"/>
      <c r="N235" s="284"/>
      <c r="O235" s="284"/>
      <c r="P235" s="284"/>
      <c r="Q235" s="284"/>
      <c r="R235" s="284"/>
      <c r="S235" s="284"/>
    </row>
    <row r="236" spans="2:19" x14ac:dyDescent="0.15">
      <c r="B236" s="284"/>
      <c r="C236" s="284"/>
      <c r="D236" s="284"/>
      <c r="E236" s="284"/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</row>
    <row r="237" spans="2:19" x14ac:dyDescent="0.15">
      <c r="B237" s="284"/>
      <c r="C237" s="284"/>
      <c r="D237" s="284"/>
      <c r="E237" s="284"/>
      <c r="F237" s="284"/>
      <c r="G237" s="284"/>
      <c r="H237" s="284"/>
      <c r="I237" s="284"/>
      <c r="J237" s="284"/>
      <c r="K237" s="284"/>
      <c r="L237" s="284"/>
      <c r="M237" s="284"/>
      <c r="N237" s="284"/>
      <c r="O237" s="284"/>
      <c r="P237" s="284"/>
      <c r="Q237" s="284"/>
      <c r="R237" s="284"/>
      <c r="S237" s="284"/>
    </row>
    <row r="238" spans="2:19" x14ac:dyDescent="0.15">
      <c r="B238" s="284"/>
      <c r="C238" s="284"/>
      <c r="D238" s="284"/>
      <c r="E238" s="284"/>
      <c r="F238" s="284"/>
      <c r="G238" s="284"/>
      <c r="H238" s="284"/>
      <c r="I238" s="284"/>
      <c r="J238" s="284"/>
      <c r="K238" s="284"/>
      <c r="L238" s="284"/>
      <c r="M238" s="284"/>
      <c r="N238" s="284"/>
      <c r="O238" s="284"/>
      <c r="P238" s="284"/>
      <c r="Q238" s="284"/>
      <c r="R238" s="284"/>
      <c r="S238" s="284"/>
    </row>
    <row r="239" spans="2:19" x14ac:dyDescent="0.15">
      <c r="B239" s="284"/>
      <c r="C239" s="284"/>
      <c r="D239" s="284"/>
      <c r="E239" s="284"/>
      <c r="F239" s="284"/>
      <c r="G239" s="284"/>
      <c r="H239" s="284"/>
      <c r="I239" s="284"/>
      <c r="J239" s="284"/>
      <c r="K239" s="284"/>
      <c r="L239" s="284"/>
      <c r="M239" s="284"/>
      <c r="N239" s="284"/>
      <c r="O239" s="284"/>
      <c r="P239" s="284"/>
      <c r="Q239" s="284"/>
      <c r="R239" s="284"/>
      <c r="S239" s="284"/>
    </row>
    <row r="240" spans="2:19" x14ac:dyDescent="0.15">
      <c r="B240" s="284"/>
      <c r="C240" s="284"/>
      <c r="D240" s="284"/>
      <c r="E240" s="284"/>
      <c r="F240" s="284"/>
      <c r="G240" s="284"/>
      <c r="H240" s="284"/>
      <c r="I240" s="284"/>
      <c r="J240" s="284"/>
      <c r="K240" s="284"/>
      <c r="L240" s="284"/>
      <c r="M240" s="284"/>
      <c r="N240" s="284"/>
      <c r="O240" s="284"/>
      <c r="P240" s="284"/>
      <c r="Q240" s="284"/>
      <c r="R240" s="284"/>
      <c r="S240" s="284"/>
    </row>
    <row r="241" spans="2:19" x14ac:dyDescent="0.15"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4"/>
      <c r="N241" s="284"/>
      <c r="O241" s="284"/>
      <c r="P241" s="284"/>
      <c r="Q241" s="284"/>
      <c r="R241" s="284"/>
      <c r="S241" s="284"/>
    </row>
    <row r="242" spans="2:19" x14ac:dyDescent="0.15">
      <c r="B242" s="284"/>
      <c r="C242" s="284"/>
      <c r="D242" s="284"/>
      <c r="E242" s="284"/>
      <c r="F242" s="284"/>
      <c r="G242" s="284"/>
      <c r="H242" s="284"/>
      <c r="I242" s="284"/>
      <c r="J242" s="284"/>
      <c r="K242" s="284"/>
      <c r="L242" s="284"/>
      <c r="M242" s="284"/>
      <c r="N242" s="284"/>
      <c r="O242" s="284"/>
      <c r="P242" s="284"/>
      <c r="Q242" s="284"/>
      <c r="R242" s="284"/>
      <c r="S242" s="284"/>
    </row>
    <row r="243" spans="2:19" x14ac:dyDescent="0.15">
      <c r="B243" s="284"/>
      <c r="C243" s="284"/>
      <c r="D243" s="284"/>
      <c r="E243" s="284"/>
      <c r="F243" s="284"/>
      <c r="G243" s="284"/>
      <c r="H243" s="284"/>
      <c r="I243" s="284"/>
      <c r="J243" s="284"/>
      <c r="K243" s="284"/>
      <c r="L243" s="284"/>
      <c r="M243" s="284"/>
      <c r="N243" s="284"/>
      <c r="O243" s="284"/>
      <c r="P243" s="284"/>
      <c r="Q243" s="284"/>
      <c r="R243" s="284"/>
      <c r="S243" s="284"/>
    </row>
    <row r="244" spans="2:19" x14ac:dyDescent="0.15">
      <c r="B244" s="284"/>
      <c r="C244" s="284"/>
      <c r="D244" s="284"/>
      <c r="E244" s="284"/>
      <c r="F244" s="284"/>
      <c r="G244" s="284"/>
      <c r="H244" s="284"/>
      <c r="I244" s="284"/>
      <c r="J244" s="284"/>
      <c r="K244" s="284"/>
      <c r="L244" s="284"/>
      <c r="M244" s="284"/>
      <c r="N244" s="284"/>
      <c r="O244" s="284"/>
      <c r="P244" s="284"/>
      <c r="Q244" s="284"/>
      <c r="R244" s="284"/>
      <c r="S244" s="284"/>
    </row>
    <row r="245" spans="2:19" x14ac:dyDescent="0.15">
      <c r="B245" s="284"/>
      <c r="C245" s="284"/>
      <c r="D245" s="284"/>
      <c r="E245" s="284"/>
      <c r="F245" s="284"/>
      <c r="G245" s="284"/>
      <c r="H245" s="284"/>
      <c r="I245" s="284"/>
      <c r="J245" s="284"/>
      <c r="K245" s="284"/>
      <c r="L245" s="284"/>
      <c r="M245" s="284"/>
      <c r="N245" s="284"/>
      <c r="O245" s="284"/>
      <c r="P245" s="284"/>
      <c r="Q245" s="284"/>
      <c r="R245" s="284"/>
      <c r="S245" s="284"/>
    </row>
    <row r="246" spans="2:19" x14ac:dyDescent="0.15">
      <c r="B246" s="284"/>
      <c r="C246" s="284"/>
      <c r="D246" s="284"/>
      <c r="E246" s="284"/>
      <c r="F246" s="284"/>
      <c r="G246" s="284"/>
      <c r="H246" s="284"/>
      <c r="I246" s="284"/>
      <c r="J246" s="284"/>
      <c r="K246" s="284"/>
      <c r="L246" s="284"/>
      <c r="M246" s="284"/>
      <c r="N246" s="284"/>
      <c r="O246" s="284"/>
      <c r="P246" s="284"/>
      <c r="Q246" s="284"/>
      <c r="R246" s="284"/>
      <c r="S246" s="284"/>
    </row>
    <row r="247" spans="2:19" x14ac:dyDescent="0.15">
      <c r="B247" s="284"/>
      <c r="C247" s="284"/>
      <c r="D247" s="284"/>
      <c r="E247" s="284"/>
      <c r="F247" s="284"/>
      <c r="G247" s="284"/>
      <c r="H247" s="284"/>
      <c r="I247" s="284"/>
      <c r="J247" s="284"/>
      <c r="K247" s="284"/>
      <c r="L247" s="284"/>
      <c r="M247" s="284"/>
      <c r="N247" s="284"/>
      <c r="O247" s="284"/>
      <c r="P247" s="284"/>
      <c r="Q247" s="284"/>
      <c r="R247" s="284"/>
      <c r="S247" s="284"/>
    </row>
    <row r="248" spans="2:19" x14ac:dyDescent="0.15">
      <c r="B248" s="284"/>
      <c r="C248" s="284"/>
      <c r="D248" s="284"/>
      <c r="E248" s="284"/>
      <c r="F248" s="284"/>
      <c r="G248" s="284"/>
      <c r="H248" s="284"/>
      <c r="I248" s="284"/>
      <c r="J248" s="284"/>
      <c r="K248" s="284"/>
      <c r="L248" s="284"/>
      <c r="M248" s="284"/>
      <c r="N248" s="284"/>
      <c r="O248" s="284"/>
      <c r="P248" s="284"/>
      <c r="Q248" s="284"/>
      <c r="R248" s="284"/>
      <c r="S248" s="284"/>
    </row>
    <row r="249" spans="2:19" x14ac:dyDescent="0.15">
      <c r="B249" s="284"/>
      <c r="C249" s="284"/>
      <c r="D249" s="284"/>
      <c r="E249" s="284"/>
      <c r="F249" s="284"/>
      <c r="G249" s="284"/>
      <c r="H249" s="284"/>
      <c r="I249" s="284"/>
      <c r="J249" s="284"/>
      <c r="K249" s="284"/>
      <c r="L249" s="284"/>
      <c r="M249" s="284"/>
      <c r="N249" s="284"/>
      <c r="O249" s="284"/>
      <c r="P249" s="284"/>
      <c r="Q249" s="284"/>
      <c r="R249" s="284"/>
      <c r="S249" s="284"/>
    </row>
    <row r="250" spans="2:19" x14ac:dyDescent="0.15"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4"/>
      <c r="N250" s="284"/>
      <c r="O250" s="284"/>
      <c r="P250" s="284"/>
      <c r="Q250" s="284"/>
      <c r="R250" s="284"/>
      <c r="S250" s="284"/>
    </row>
    <row r="251" spans="2:19" x14ac:dyDescent="0.15">
      <c r="B251" s="284"/>
      <c r="C251" s="284"/>
      <c r="D251" s="284"/>
      <c r="E251" s="284"/>
      <c r="F251" s="284"/>
      <c r="G251" s="284"/>
      <c r="H251" s="284"/>
      <c r="I251" s="284"/>
      <c r="J251" s="284"/>
      <c r="K251" s="284"/>
      <c r="L251" s="284"/>
      <c r="M251" s="284"/>
      <c r="N251" s="284"/>
      <c r="O251" s="284"/>
      <c r="P251" s="284"/>
      <c r="Q251" s="284"/>
      <c r="R251" s="284"/>
      <c r="S251" s="284"/>
    </row>
    <row r="252" spans="2:19" x14ac:dyDescent="0.15">
      <c r="B252" s="284"/>
      <c r="C252" s="284"/>
      <c r="D252" s="284"/>
      <c r="E252" s="284"/>
      <c r="F252" s="284"/>
      <c r="G252" s="284"/>
      <c r="H252" s="284"/>
      <c r="I252" s="284"/>
      <c r="J252" s="284"/>
      <c r="K252" s="284"/>
      <c r="L252" s="284"/>
      <c r="M252" s="284"/>
      <c r="N252" s="284"/>
      <c r="O252" s="284"/>
      <c r="P252" s="284"/>
      <c r="Q252" s="284"/>
      <c r="R252" s="284"/>
      <c r="S252" s="284"/>
    </row>
    <row r="253" spans="2:19" x14ac:dyDescent="0.15"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284"/>
      <c r="N253" s="284"/>
      <c r="O253" s="284"/>
      <c r="P253" s="284"/>
      <c r="Q253" s="284"/>
      <c r="R253" s="284"/>
      <c r="S253" s="284"/>
    </row>
    <row r="254" spans="2:19" x14ac:dyDescent="0.15">
      <c r="B254" s="284"/>
      <c r="C254" s="284"/>
      <c r="D254" s="284"/>
      <c r="E254" s="284"/>
      <c r="F254" s="284"/>
      <c r="G254" s="284"/>
      <c r="H254" s="284"/>
      <c r="I254" s="284"/>
      <c r="J254" s="284"/>
      <c r="K254" s="284"/>
      <c r="L254" s="284"/>
      <c r="M254" s="284"/>
      <c r="N254" s="284"/>
      <c r="O254" s="284"/>
      <c r="P254" s="284"/>
      <c r="Q254" s="284"/>
      <c r="R254" s="284"/>
      <c r="S254" s="284"/>
    </row>
    <row r="255" spans="2:19" x14ac:dyDescent="0.15">
      <c r="B255" s="284"/>
      <c r="C255" s="284"/>
      <c r="D255" s="284"/>
      <c r="E255" s="284"/>
      <c r="F255" s="284"/>
      <c r="G255" s="284"/>
      <c r="H255" s="284"/>
      <c r="I255" s="284"/>
      <c r="J255" s="284"/>
      <c r="K255" s="284"/>
      <c r="L255" s="284"/>
      <c r="M255" s="284"/>
      <c r="N255" s="284"/>
      <c r="O255" s="284"/>
      <c r="P255" s="284"/>
      <c r="Q255" s="284"/>
      <c r="R255" s="284"/>
      <c r="S255" s="284"/>
    </row>
    <row r="256" spans="2:19" x14ac:dyDescent="0.15">
      <c r="B256" s="284"/>
      <c r="C256" s="284"/>
      <c r="D256" s="284"/>
      <c r="E256" s="284"/>
      <c r="F256" s="284"/>
      <c r="G256" s="284"/>
      <c r="H256" s="284"/>
      <c r="I256" s="284"/>
      <c r="J256" s="284"/>
      <c r="K256" s="284"/>
      <c r="L256" s="284"/>
      <c r="M256" s="284"/>
      <c r="N256" s="284"/>
      <c r="O256" s="284"/>
      <c r="P256" s="284"/>
      <c r="Q256" s="284"/>
      <c r="R256" s="284"/>
      <c r="S256" s="284"/>
    </row>
    <row r="257" spans="2:19" x14ac:dyDescent="0.15">
      <c r="B257" s="284"/>
      <c r="C257" s="284"/>
      <c r="D257" s="284"/>
      <c r="E257" s="284"/>
      <c r="F257" s="284"/>
      <c r="G257" s="284"/>
      <c r="H257" s="284"/>
      <c r="I257" s="284"/>
      <c r="J257" s="284"/>
      <c r="K257" s="284"/>
      <c r="L257" s="284"/>
      <c r="M257" s="284"/>
      <c r="N257" s="284"/>
      <c r="O257" s="284"/>
      <c r="P257" s="284"/>
      <c r="Q257" s="284"/>
      <c r="R257" s="284"/>
      <c r="S257" s="284"/>
    </row>
    <row r="258" spans="2:19" x14ac:dyDescent="0.15">
      <c r="B258" s="284"/>
      <c r="C258" s="284"/>
      <c r="D258" s="284"/>
      <c r="E258" s="284"/>
      <c r="F258" s="284"/>
      <c r="G258" s="284"/>
      <c r="H258" s="284"/>
      <c r="I258" s="284"/>
      <c r="J258" s="284"/>
      <c r="K258" s="284"/>
      <c r="L258" s="284"/>
      <c r="M258" s="284"/>
      <c r="N258" s="284"/>
      <c r="O258" s="284"/>
      <c r="P258" s="284"/>
      <c r="Q258" s="284"/>
      <c r="R258" s="284"/>
      <c r="S258" s="284"/>
    </row>
    <row r="259" spans="2:19" x14ac:dyDescent="0.15">
      <c r="B259" s="284"/>
      <c r="C259" s="284"/>
      <c r="D259" s="284"/>
      <c r="E259" s="284"/>
      <c r="F259" s="284"/>
      <c r="G259" s="284"/>
      <c r="H259" s="284"/>
      <c r="I259" s="284"/>
      <c r="J259" s="284"/>
      <c r="K259" s="284"/>
      <c r="L259" s="284"/>
      <c r="M259" s="284"/>
      <c r="N259" s="284"/>
      <c r="O259" s="284"/>
      <c r="P259" s="284"/>
      <c r="Q259" s="284"/>
      <c r="R259" s="284"/>
      <c r="S259" s="284"/>
    </row>
    <row r="260" spans="2:19" x14ac:dyDescent="0.15">
      <c r="B260" s="284"/>
      <c r="C260" s="284"/>
      <c r="D260" s="284"/>
      <c r="E260" s="284"/>
      <c r="F260" s="284"/>
      <c r="G260" s="284"/>
      <c r="H260" s="284"/>
      <c r="I260" s="284"/>
      <c r="J260" s="284"/>
      <c r="K260" s="284"/>
      <c r="L260" s="284"/>
      <c r="M260" s="284"/>
      <c r="N260" s="284"/>
      <c r="O260" s="284"/>
      <c r="P260" s="284"/>
      <c r="Q260" s="284"/>
      <c r="R260" s="284"/>
      <c r="S260" s="284"/>
    </row>
    <row r="261" spans="2:19" x14ac:dyDescent="0.15">
      <c r="B261" s="284"/>
      <c r="C261" s="284"/>
      <c r="D261" s="284"/>
      <c r="E261" s="284"/>
      <c r="F261" s="284"/>
      <c r="G261" s="284"/>
      <c r="H261" s="284"/>
      <c r="I261" s="284"/>
      <c r="J261" s="284"/>
      <c r="K261" s="284"/>
      <c r="L261" s="284"/>
      <c r="M261" s="284"/>
      <c r="N261" s="284"/>
      <c r="O261" s="284"/>
      <c r="P261" s="284"/>
      <c r="Q261" s="284"/>
      <c r="R261" s="284"/>
      <c r="S261" s="284"/>
    </row>
    <row r="262" spans="2:19" x14ac:dyDescent="0.15">
      <c r="B262" s="284"/>
      <c r="C262" s="284"/>
      <c r="D262" s="284"/>
      <c r="E262" s="284"/>
      <c r="F262" s="284"/>
      <c r="G262" s="284"/>
      <c r="H262" s="284"/>
      <c r="I262" s="284"/>
      <c r="J262" s="284"/>
      <c r="K262" s="284"/>
      <c r="L262" s="284"/>
      <c r="M262" s="284"/>
      <c r="N262" s="284"/>
      <c r="O262" s="284"/>
      <c r="P262" s="284"/>
      <c r="Q262" s="284"/>
      <c r="R262" s="284"/>
      <c r="S262" s="284"/>
    </row>
    <row r="263" spans="2:19" x14ac:dyDescent="0.15">
      <c r="B263" s="284"/>
      <c r="C263" s="284"/>
      <c r="D263" s="284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284"/>
      <c r="R263" s="284"/>
      <c r="S263" s="284"/>
    </row>
    <row r="264" spans="2:19" x14ac:dyDescent="0.15">
      <c r="B264" s="284"/>
      <c r="C264" s="284"/>
      <c r="D264" s="284"/>
      <c r="E264" s="284"/>
      <c r="F264" s="284"/>
      <c r="G264" s="284"/>
      <c r="H264" s="284"/>
      <c r="I264" s="284"/>
      <c r="J264" s="284"/>
      <c r="K264" s="284"/>
      <c r="L264" s="284"/>
      <c r="M264" s="284"/>
      <c r="N264" s="284"/>
      <c r="O264" s="284"/>
      <c r="P264" s="284"/>
      <c r="Q264" s="284"/>
      <c r="R264" s="284"/>
      <c r="S264" s="284"/>
    </row>
    <row r="265" spans="2:19" x14ac:dyDescent="0.15">
      <c r="B265" s="284"/>
      <c r="C265" s="284"/>
      <c r="D265" s="284"/>
      <c r="E265" s="284"/>
      <c r="F265" s="284"/>
      <c r="G265" s="284"/>
      <c r="H265" s="284"/>
      <c r="I265" s="284"/>
      <c r="J265" s="284"/>
      <c r="K265" s="284"/>
      <c r="L265" s="284"/>
      <c r="M265" s="284"/>
      <c r="N265" s="284"/>
      <c r="O265" s="284"/>
      <c r="P265" s="284"/>
      <c r="Q265" s="284"/>
      <c r="R265" s="284"/>
      <c r="S265" s="284"/>
    </row>
    <row r="266" spans="2:19" x14ac:dyDescent="0.15">
      <c r="B266" s="284"/>
      <c r="C266" s="284"/>
      <c r="D266" s="284"/>
      <c r="E266" s="284"/>
      <c r="F266" s="284"/>
      <c r="G266" s="284"/>
      <c r="H266" s="284"/>
      <c r="I266" s="284"/>
      <c r="J266" s="284"/>
      <c r="K266" s="284"/>
      <c r="L266" s="284"/>
      <c r="M266" s="284"/>
      <c r="N266" s="284"/>
      <c r="O266" s="284"/>
      <c r="P266" s="284"/>
      <c r="Q266" s="284"/>
      <c r="R266" s="284"/>
      <c r="S266" s="284"/>
    </row>
    <row r="267" spans="2:19" x14ac:dyDescent="0.15">
      <c r="B267" s="284"/>
      <c r="C267" s="284"/>
      <c r="D267" s="284"/>
      <c r="E267" s="284"/>
      <c r="F267" s="284"/>
      <c r="G267" s="284"/>
      <c r="H267" s="284"/>
      <c r="I267" s="284"/>
      <c r="J267" s="284"/>
      <c r="K267" s="284"/>
      <c r="L267" s="284"/>
      <c r="M267" s="284"/>
      <c r="N267" s="284"/>
      <c r="O267" s="284"/>
      <c r="P267" s="284"/>
      <c r="Q267" s="284"/>
      <c r="R267" s="284"/>
      <c r="S267" s="284"/>
    </row>
    <row r="268" spans="2:19" x14ac:dyDescent="0.15">
      <c r="B268" s="284"/>
      <c r="C268" s="284"/>
      <c r="D268" s="284"/>
      <c r="E268" s="284"/>
      <c r="F268" s="284"/>
      <c r="G268" s="284"/>
      <c r="H268" s="284"/>
      <c r="I268" s="284"/>
      <c r="J268" s="284"/>
      <c r="K268" s="284"/>
      <c r="L268" s="284"/>
      <c r="M268" s="284"/>
      <c r="N268" s="284"/>
      <c r="O268" s="284"/>
      <c r="P268" s="284"/>
      <c r="Q268" s="284"/>
      <c r="R268" s="284"/>
      <c r="S268" s="284"/>
    </row>
    <row r="269" spans="2:19" x14ac:dyDescent="0.15">
      <c r="B269" s="284"/>
      <c r="C269" s="284"/>
      <c r="D269" s="284"/>
      <c r="E269" s="284"/>
      <c r="F269" s="284"/>
      <c r="G269" s="284"/>
      <c r="H269" s="284"/>
      <c r="I269" s="284"/>
      <c r="J269" s="284"/>
      <c r="K269" s="284"/>
      <c r="L269" s="284"/>
      <c r="M269" s="284"/>
      <c r="N269" s="284"/>
      <c r="O269" s="284"/>
      <c r="P269" s="284"/>
      <c r="Q269" s="284"/>
      <c r="R269" s="284"/>
      <c r="S269" s="284"/>
    </row>
    <row r="270" spans="2:19" x14ac:dyDescent="0.15">
      <c r="B270" s="284"/>
      <c r="C270" s="284"/>
      <c r="D270" s="284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  <c r="R270" s="284"/>
      <c r="S270" s="284"/>
    </row>
    <row r="271" spans="2:19" x14ac:dyDescent="0.15">
      <c r="B271" s="284"/>
      <c r="C271" s="284"/>
      <c r="D271" s="284"/>
      <c r="E271" s="284"/>
      <c r="F271" s="284"/>
      <c r="G271" s="284"/>
      <c r="H271" s="284"/>
      <c r="I271" s="284"/>
      <c r="J271" s="284"/>
      <c r="K271" s="284"/>
      <c r="L271" s="284"/>
      <c r="M271" s="284"/>
      <c r="N271" s="284"/>
      <c r="O271" s="284"/>
      <c r="P271" s="284"/>
      <c r="Q271" s="284"/>
      <c r="R271" s="284"/>
      <c r="S271" s="284"/>
    </row>
    <row r="272" spans="2:19" x14ac:dyDescent="0.15">
      <c r="B272" s="284"/>
      <c r="C272" s="284"/>
      <c r="D272" s="284"/>
      <c r="E272" s="284"/>
      <c r="F272" s="284"/>
      <c r="G272" s="284"/>
      <c r="H272" s="284"/>
      <c r="I272" s="284"/>
      <c r="J272" s="284"/>
      <c r="K272" s="284"/>
      <c r="L272" s="284"/>
      <c r="M272" s="284"/>
      <c r="N272" s="284"/>
      <c r="O272" s="284"/>
      <c r="P272" s="284"/>
      <c r="Q272" s="284"/>
      <c r="R272" s="284"/>
      <c r="S272" s="284"/>
    </row>
    <row r="273" spans="2:19" x14ac:dyDescent="0.15">
      <c r="B273" s="284"/>
      <c r="C273" s="284"/>
      <c r="D273" s="284"/>
      <c r="E273" s="284"/>
      <c r="F273" s="284"/>
      <c r="G273" s="284"/>
      <c r="H273" s="284"/>
      <c r="I273" s="284"/>
      <c r="J273" s="284"/>
      <c r="K273" s="284"/>
      <c r="L273" s="284"/>
      <c r="M273" s="284"/>
      <c r="N273" s="284"/>
      <c r="O273" s="284"/>
      <c r="P273" s="284"/>
      <c r="Q273" s="284"/>
      <c r="R273" s="284"/>
      <c r="S273" s="284"/>
    </row>
    <row r="274" spans="2:19" x14ac:dyDescent="0.15">
      <c r="B274" s="284"/>
      <c r="C274" s="284"/>
      <c r="D274" s="284"/>
      <c r="E274" s="284"/>
      <c r="F274" s="284"/>
      <c r="G274" s="284"/>
      <c r="H274" s="284"/>
      <c r="I274" s="284"/>
      <c r="J274" s="284"/>
      <c r="K274" s="284"/>
      <c r="L274" s="284"/>
      <c r="M274" s="284"/>
      <c r="N274" s="284"/>
      <c r="O274" s="284"/>
      <c r="P274" s="284"/>
      <c r="Q274" s="284"/>
      <c r="R274" s="284"/>
      <c r="S274" s="284"/>
    </row>
    <row r="275" spans="2:19" x14ac:dyDescent="0.15">
      <c r="B275" s="284"/>
      <c r="C275" s="284"/>
      <c r="D275" s="284"/>
      <c r="E275" s="284"/>
      <c r="F275" s="284"/>
      <c r="G275" s="284"/>
      <c r="H275" s="284"/>
      <c r="I275" s="284"/>
      <c r="J275" s="284"/>
      <c r="K275" s="284"/>
      <c r="L275" s="284"/>
      <c r="M275" s="284"/>
      <c r="N275" s="284"/>
      <c r="O275" s="284"/>
      <c r="P275" s="284"/>
      <c r="Q275" s="284"/>
      <c r="R275" s="284"/>
      <c r="S275" s="284"/>
    </row>
    <row r="276" spans="2:19" x14ac:dyDescent="0.15">
      <c r="B276" s="284"/>
      <c r="C276" s="284"/>
      <c r="D276" s="284"/>
      <c r="E276" s="284"/>
      <c r="F276" s="284"/>
      <c r="G276" s="284"/>
      <c r="H276" s="284"/>
      <c r="I276" s="284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</row>
    <row r="277" spans="2:19" x14ac:dyDescent="0.15">
      <c r="B277" s="284"/>
      <c r="C277" s="284"/>
      <c r="D277" s="284"/>
      <c r="E277" s="284"/>
      <c r="F277" s="284"/>
      <c r="G277" s="284"/>
      <c r="H277" s="284"/>
      <c r="I277" s="284"/>
      <c r="J277" s="284"/>
      <c r="K277" s="284"/>
      <c r="L277" s="284"/>
      <c r="M277" s="284"/>
      <c r="N277" s="284"/>
      <c r="O277" s="284"/>
      <c r="P277" s="284"/>
      <c r="Q277" s="284"/>
      <c r="R277" s="284"/>
      <c r="S277" s="284"/>
    </row>
    <row r="278" spans="2:19" x14ac:dyDescent="0.15">
      <c r="B278" s="284"/>
      <c r="C278" s="284"/>
      <c r="D278" s="284"/>
      <c r="E278" s="284"/>
      <c r="F278" s="284"/>
      <c r="G278" s="284"/>
      <c r="H278" s="284"/>
      <c r="I278" s="284"/>
      <c r="J278" s="284"/>
      <c r="K278" s="284"/>
      <c r="L278" s="284"/>
      <c r="M278" s="284"/>
      <c r="N278" s="284"/>
      <c r="O278" s="284"/>
      <c r="P278" s="284"/>
      <c r="Q278" s="284"/>
      <c r="R278" s="284"/>
      <c r="S278" s="284"/>
    </row>
    <row r="279" spans="2:19" x14ac:dyDescent="0.15">
      <c r="B279" s="284"/>
      <c r="C279" s="284"/>
      <c r="D279" s="284"/>
      <c r="E279" s="284"/>
      <c r="F279" s="284"/>
      <c r="G279" s="284"/>
      <c r="H279" s="284"/>
      <c r="I279" s="284"/>
      <c r="J279" s="284"/>
      <c r="K279" s="284"/>
      <c r="L279" s="284"/>
      <c r="M279" s="284"/>
      <c r="N279" s="284"/>
      <c r="O279" s="284"/>
      <c r="P279" s="284"/>
      <c r="Q279" s="284"/>
      <c r="R279" s="284"/>
      <c r="S279" s="284"/>
    </row>
    <row r="280" spans="2:19" x14ac:dyDescent="0.15">
      <c r="B280" s="284"/>
      <c r="C280" s="284"/>
      <c r="D280" s="284"/>
      <c r="E280" s="284"/>
      <c r="F280" s="284"/>
      <c r="G280" s="284"/>
      <c r="H280" s="284"/>
      <c r="I280" s="284"/>
      <c r="J280" s="284"/>
      <c r="K280" s="284"/>
      <c r="L280" s="284"/>
      <c r="M280" s="284"/>
      <c r="N280" s="284"/>
      <c r="O280" s="284"/>
      <c r="P280" s="284"/>
      <c r="Q280" s="284"/>
      <c r="R280" s="284"/>
      <c r="S280" s="284"/>
    </row>
    <row r="281" spans="2:19" x14ac:dyDescent="0.15">
      <c r="B281" s="284"/>
      <c r="C281" s="284"/>
      <c r="D281" s="284"/>
      <c r="E281" s="284"/>
      <c r="F281" s="284"/>
      <c r="G281" s="284"/>
      <c r="H281" s="284"/>
      <c r="I281" s="284"/>
      <c r="J281" s="284"/>
      <c r="K281" s="284"/>
      <c r="L281" s="284"/>
      <c r="M281" s="284"/>
      <c r="N281" s="284"/>
      <c r="O281" s="284"/>
      <c r="P281" s="284"/>
      <c r="Q281" s="284"/>
      <c r="R281" s="284"/>
      <c r="S281" s="284"/>
    </row>
    <row r="282" spans="2:19" x14ac:dyDescent="0.15">
      <c r="B282" s="284"/>
      <c r="C282" s="284"/>
      <c r="D282" s="284"/>
      <c r="E282" s="284"/>
      <c r="F282" s="284"/>
      <c r="G282" s="284"/>
      <c r="H282" s="284"/>
      <c r="I282" s="284"/>
      <c r="J282" s="284"/>
      <c r="K282" s="284"/>
      <c r="L282" s="284"/>
      <c r="M282" s="284"/>
      <c r="N282" s="284"/>
      <c r="O282" s="284"/>
      <c r="P282" s="284"/>
      <c r="Q282" s="284"/>
      <c r="R282" s="284"/>
      <c r="S282" s="284"/>
    </row>
    <row r="283" spans="2:19" x14ac:dyDescent="0.15">
      <c r="B283" s="284"/>
      <c r="C283" s="284"/>
      <c r="D283" s="284"/>
      <c r="E283" s="284"/>
      <c r="F283" s="284"/>
      <c r="G283" s="284"/>
      <c r="H283" s="284"/>
      <c r="I283" s="284"/>
      <c r="J283" s="284"/>
      <c r="K283" s="284"/>
      <c r="L283" s="284"/>
      <c r="M283" s="284"/>
      <c r="N283" s="284"/>
      <c r="O283" s="284"/>
      <c r="P283" s="284"/>
      <c r="Q283" s="284"/>
      <c r="R283" s="284"/>
      <c r="S283" s="284"/>
    </row>
    <row r="284" spans="2:19" x14ac:dyDescent="0.15">
      <c r="B284" s="284"/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4"/>
      <c r="N284" s="284"/>
      <c r="O284" s="284"/>
      <c r="P284" s="284"/>
      <c r="Q284" s="284"/>
      <c r="R284" s="284"/>
      <c r="S284" s="284"/>
    </row>
    <row r="285" spans="2:19" x14ac:dyDescent="0.15">
      <c r="B285" s="284"/>
      <c r="C285" s="284"/>
      <c r="D285" s="284"/>
      <c r="E285" s="284"/>
      <c r="F285" s="284"/>
      <c r="G285" s="284"/>
      <c r="H285" s="284"/>
      <c r="I285" s="284"/>
      <c r="J285" s="284"/>
      <c r="K285" s="284"/>
      <c r="L285" s="284"/>
      <c r="M285" s="284"/>
      <c r="N285" s="284"/>
      <c r="O285" s="284"/>
      <c r="P285" s="284"/>
      <c r="Q285" s="284"/>
      <c r="R285" s="284"/>
      <c r="S285" s="284"/>
    </row>
    <row r="286" spans="2:19" x14ac:dyDescent="0.15">
      <c r="B286" s="284"/>
      <c r="C286" s="28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4"/>
      <c r="N286" s="284"/>
      <c r="O286" s="284"/>
      <c r="P286" s="284"/>
      <c r="Q286" s="284"/>
      <c r="R286" s="284"/>
      <c r="S286" s="284"/>
    </row>
    <row r="287" spans="2:19" x14ac:dyDescent="0.15">
      <c r="B287" s="284"/>
      <c r="C287" s="284"/>
      <c r="D287" s="284"/>
      <c r="E287" s="284"/>
      <c r="F287" s="284"/>
      <c r="G287" s="284"/>
      <c r="H287" s="284"/>
      <c r="I287" s="284"/>
      <c r="J287" s="284"/>
      <c r="K287" s="284"/>
      <c r="L287" s="284"/>
      <c r="M287" s="284"/>
      <c r="N287" s="284"/>
      <c r="O287" s="284"/>
      <c r="P287" s="284"/>
      <c r="Q287" s="284"/>
      <c r="R287" s="284"/>
      <c r="S287" s="284"/>
    </row>
    <row r="288" spans="2:19" x14ac:dyDescent="0.15">
      <c r="B288" s="284"/>
      <c r="C288" s="284"/>
      <c r="D288" s="284"/>
      <c r="E288" s="284"/>
      <c r="F288" s="284"/>
      <c r="G288" s="284"/>
      <c r="H288" s="284"/>
      <c r="I288" s="284"/>
      <c r="J288" s="284"/>
      <c r="K288" s="284"/>
      <c r="L288" s="284"/>
      <c r="M288" s="284"/>
      <c r="N288" s="284"/>
      <c r="O288" s="284"/>
      <c r="P288" s="284"/>
      <c r="Q288" s="284"/>
      <c r="R288" s="284"/>
      <c r="S288" s="284"/>
    </row>
    <row r="289" spans="2:19" x14ac:dyDescent="0.15">
      <c r="B289" s="284"/>
      <c r="C289" s="284"/>
      <c r="D289" s="284"/>
      <c r="E289" s="284"/>
      <c r="F289" s="284"/>
      <c r="G289" s="284"/>
      <c r="H289" s="284"/>
      <c r="I289" s="284"/>
      <c r="J289" s="284"/>
      <c r="K289" s="284"/>
      <c r="L289" s="284"/>
      <c r="M289" s="284"/>
      <c r="N289" s="284"/>
      <c r="O289" s="284"/>
      <c r="P289" s="284"/>
      <c r="Q289" s="284"/>
      <c r="R289" s="284"/>
      <c r="S289" s="284"/>
    </row>
    <row r="290" spans="2:19" x14ac:dyDescent="0.15">
      <c r="B290" s="284"/>
      <c r="C290" s="284"/>
      <c r="D290" s="284"/>
      <c r="E290" s="284"/>
      <c r="F290" s="284"/>
      <c r="G290" s="284"/>
      <c r="H290" s="284"/>
      <c r="I290" s="284"/>
      <c r="J290" s="284"/>
      <c r="K290" s="284"/>
      <c r="L290" s="284"/>
      <c r="M290" s="284"/>
      <c r="N290" s="284"/>
      <c r="O290" s="284"/>
      <c r="P290" s="284"/>
      <c r="Q290" s="284"/>
      <c r="R290" s="284"/>
      <c r="S290" s="284"/>
    </row>
    <row r="291" spans="2:19" x14ac:dyDescent="0.15">
      <c r="B291" s="284"/>
      <c r="C291" s="284"/>
      <c r="D291" s="284"/>
      <c r="E291" s="284"/>
      <c r="F291" s="284"/>
      <c r="G291" s="284"/>
      <c r="H291" s="284"/>
      <c r="I291" s="284"/>
      <c r="J291" s="284"/>
      <c r="K291" s="284"/>
      <c r="L291" s="284"/>
      <c r="M291" s="284"/>
      <c r="N291" s="284"/>
      <c r="O291" s="284"/>
      <c r="P291" s="284"/>
      <c r="Q291" s="284"/>
      <c r="R291" s="284"/>
      <c r="S291" s="284"/>
    </row>
    <row r="292" spans="2:19" x14ac:dyDescent="0.15">
      <c r="B292" s="284"/>
      <c r="C292" s="284"/>
      <c r="D292" s="284"/>
      <c r="E292" s="284"/>
      <c r="F292" s="284"/>
      <c r="G292" s="284"/>
      <c r="H292" s="284"/>
      <c r="I292" s="284"/>
      <c r="J292" s="284"/>
      <c r="K292" s="284"/>
      <c r="L292" s="284"/>
      <c r="M292" s="284"/>
      <c r="N292" s="284"/>
      <c r="O292" s="284"/>
      <c r="P292" s="284"/>
      <c r="Q292" s="284"/>
      <c r="R292" s="284"/>
      <c r="S292" s="284"/>
    </row>
    <row r="293" spans="2:19" x14ac:dyDescent="0.15">
      <c r="B293" s="284"/>
      <c r="C293" s="284"/>
      <c r="D293" s="284"/>
      <c r="E293" s="284"/>
      <c r="F293" s="284"/>
      <c r="G293" s="284"/>
      <c r="H293" s="284"/>
      <c r="I293" s="284"/>
      <c r="J293" s="284"/>
      <c r="K293" s="284"/>
      <c r="L293" s="284"/>
      <c r="M293" s="284"/>
      <c r="N293" s="284"/>
      <c r="O293" s="284"/>
      <c r="P293" s="284"/>
      <c r="Q293" s="284"/>
      <c r="R293" s="284"/>
      <c r="S293" s="284"/>
    </row>
    <row r="294" spans="2:19" x14ac:dyDescent="0.15">
      <c r="B294" s="284"/>
      <c r="C294" s="284"/>
      <c r="D294" s="284"/>
      <c r="E294" s="284"/>
      <c r="F294" s="284"/>
      <c r="G294" s="284"/>
      <c r="H294" s="284"/>
      <c r="I294" s="284"/>
      <c r="J294" s="284"/>
      <c r="K294" s="284"/>
      <c r="L294" s="284"/>
      <c r="M294" s="284"/>
      <c r="N294" s="284"/>
      <c r="O294" s="284"/>
      <c r="P294" s="284"/>
      <c r="Q294" s="284"/>
      <c r="R294" s="284"/>
      <c r="S294" s="284"/>
    </row>
    <row r="295" spans="2:19" x14ac:dyDescent="0.15">
      <c r="B295" s="284"/>
      <c r="C295" s="284"/>
      <c r="D295" s="284"/>
      <c r="E295" s="284"/>
      <c r="F295" s="284"/>
      <c r="G295" s="284"/>
      <c r="H295" s="284"/>
      <c r="I295" s="284"/>
      <c r="J295" s="284"/>
      <c r="K295" s="284"/>
      <c r="L295" s="284"/>
      <c r="M295" s="284"/>
      <c r="N295" s="284"/>
      <c r="O295" s="284"/>
      <c r="P295" s="284"/>
      <c r="Q295" s="284"/>
      <c r="R295" s="284"/>
      <c r="S295" s="284"/>
    </row>
    <row r="296" spans="2:19" x14ac:dyDescent="0.15">
      <c r="B296" s="284"/>
      <c r="C296" s="284"/>
      <c r="D296" s="284"/>
      <c r="E296" s="284"/>
      <c r="F296" s="284"/>
      <c r="G296" s="284"/>
      <c r="H296" s="284"/>
      <c r="I296" s="284"/>
      <c r="J296" s="284"/>
      <c r="K296" s="284"/>
      <c r="L296" s="284"/>
      <c r="M296" s="284"/>
      <c r="N296" s="284"/>
      <c r="O296" s="284"/>
      <c r="P296" s="284"/>
      <c r="Q296" s="284"/>
      <c r="R296" s="284"/>
      <c r="S296" s="284"/>
    </row>
    <row r="297" spans="2:19" x14ac:dyDescent="0.15">
      <c r="B297" s="284"/>
      <c r="C297" s="284"/>
      <c r="D297" s="284"/>
      <c r="E297" s="284"/>
      <c r="F297" s="284"/>
      <c r="G297" s="284"/>
      <c r="H297" s="284"/>
      <c r="I297" s="284"/>
      <c r="J297" s="284"/>
      <c r="K297" s="284"/>
      <c r="L297" s="284"/>
      <c r="M297" s="284"/>
      <c r="N297" s="284"/>
      <c r="O297" s="284"/>
      <c r="P297" s="284"/>
      <c r="Q297" s="284"/>
      <c r="R297" s="284"/>
      <c r="S297" s="284"/>
    </row>
    <row r="298" spans="2:19" x14ac:dyDescent="0.15">
      <c r="B298" s="284"/>
      <c r="C298" s="284"/>
      <c r="D298" s="284"/>
      <c r="E298" s="284"/>
      <c r="F298" s="284"/>
      <c r="G298" s="284"/>
      <c r="H298" s="284"/>
      <c r="I298" s="284"/>
      <c r="J298" s="284"/>
      <c r="K298" s="284"/>
      <c r="L298" s="284"/>
      <c r="M298" s="284"/>
      <c r="N298" s="284"/>
      <c r="O298" s="284"/>
      <c r="P298" s="284"/>
      <c r="Q298" s="284"/>
      <c r="R298" s="284"/>
      <c r="S298" s="284"/>
    </row>
    <row r="299" spans="2:19" x14ac:dyDescent="0.15">
      <c r="B299" s="284"/>
      <c r="C299" s="284"/>
      <c r="D299" s="284"/>
      <c r="E299" s="284"/>
      <c r="F299" s="284"/>
      <c r="G299" s="284"/>
      <c r="H299" s="284"/>
      <c r="I299" s="284"/>
      <c r="J299" s="284"/>
      <c r="K299" s="284"/>
      <c r="L299" s="284"/>
      <c r="M299" s="284"/>
      <c r="N299" s="284"/>
      <c r="O299" s="284"/>
      <c r="P299" s="284"/>
      <c r="Q299" s="284"/>
      <c r="R299" s="284"/>
      <c r="S299" s="284"/>
    </row>
    <row r="300" spans="2:19" x14ac:dyDescent="0.15">
      <c r="B300" s="284"/>
      <c r="C300" s="284"/>
      <c r="D300" s="284"/>
      <c r="E300" s="284"/>
      <c r="F300" s="284"/>
      <c r="G300" s="284"/>
      <c r="H300" s="284"/>
      <c r="I300" s="284"/>
      <c r="J300" s="284"/>
      <c r="K300" s="284"/>
      <c r="L300" s="284"/>
      <c r="M300" s="284"/>
      <c r="N300" s="284"/>
      <c r="O300" s="284"/>
      <c r="P300" s="284"/>
      <c r="Q300" s="284"/>
      <c r="R300" s="284"/>
      <c r="S300" s="284"/>
    </row>
    <row r="301" spans="2:19" x14ac:dyDescent="0.15">
      <c r="B301" s="284"/>
      <c r="C301" s="284"/>
      <c r="D301" s="284"/>
      <c r="E301" s="284"/>
      <c r="F301" s="284"/>
      <c r="G301" s="284"/>
      <c r="H301" s="284"/>
      <c r="I301" s="284"/>
      <c r="J301" s="284"/>
      <c r="K301" s="284"/>
      <c r="L301" s="284"/>
      <c r="M301" s="284"/>
      <c r="N301" s="284"/>
      <c r="O301" s="284"/>
      <c r="P301" s="284"/>
      <c r="Q301" s="284"/>
      <c r="R301" s="284"/>
      <c r="S301" s="284"/>
    </row>
    <row r="302" spans="2:19" x14ac:dyDescent="0.15">
      <c r="B302" s="284"/>
      <c r="C302" s="284"/>
      <c r="D302" s="284"/>
      <c r="E302" s="284"/>
      <c r="F302" s="284"/>
      <c r="G302" s="284"/>
      <c r="H302" s="284"/>
      <c r="I302" s="284"/>
      <c r="J302" s="284"/>
      <c r="K302" s="284"/>
      <c r="L302" s="284"/>
      <c r="M302" s="284"/>
      <c r="N302" s="284"/>
      <c r="O302" s="284"/>
      <c r="P302" s="284"/>
      <c r="Q302" s="284"/>
      <c r="R302" s="284"/>
      <c r="S302" s="284"/>
    </row>
    <row r="303" spans="2:19" x14ac:dyDescent="0.15">
      <c r="B303" s="284"/>
      <c r="C303" s="284"/>
      <c r="D303" s="284"/>
      <c r="E303" s="284"/>
      <c r="F303" s="284"/>
      <c r="G303" s="284"/>
      <c r="H303" s="284"/>
      <c r="I303" s="284"/>
      <c r="J303" s="284"/>
      <c r="K303" s="284"/>
      <c r="L303" s="284"/>
      <c r="M303" s="284"/>
      <c r="N303" s="284"/>
      <c r="O303" s="284"/>
      <c r="P303" s="284"/>
      <c r="Q303" s="284"/>
      <c r="R303" s="284"/>
      <c r="S303" s="284"/>
    </row>
    <row r="304" spans="2:19" x14ac:dyDescent="0.15">
      <c r="B304" s="284"/>
      <c r="C304" s="284"/>
      <c r="D304" s="284"/>
      <c r="E304" s="284"/>
      <c r="F304" s="284"/>
      <c r="G304" s="284"/>
      <c r="H304" s="284"/>
      <c r="I304" s="284"/>
      <c r="J304" s="284"/>
      <c r="K304" s="284"/>
      <c r="L304" s="284"/>
      <c r="M304" s="284"/>
      <c r="N304" s="284"/>
      <c r="O304" s="284"/>
      <c r="P304" s="284"/>
      <c r="Q304" s="284"/>
      <c r="R304" s="284"/>
      <c r="S304" s="284"/>
    </row>
    <row r="305" spans="2:19" x14ac:dyDescent="0.15">
      <c r="B305" s="284"/>
      <c r="C305" s="284"/>
      <c r="D305" s="284"/>
      <c r="E305" s="284"/>
      <c r="F305" s="284"/>
      <c r="G305" s="284"/>
      <c r="H305" s="284"/>
      <c r="I305" s="284"/>
      <c r="J305" s="284"/>
      <c r="K305" s="284"/>
      <c r="L305" s="284"/>
      <c r="M305" s="284"/>
      <c r="N305" s="284"/>
      <c r="O305" s="284"/>
      <c r="P305" s="284"/>
      <c r="Q305" s="284"/>
      <c r="R305" s="284"/>
      <c r="S305" s="284"/>
    </row>
    <row r="306" spans="2:19" x14ac:dyDescent="0.15"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4"/>
      <c r="N306" s="284"/>
      <c r="O306" s="284"/>
      <c r="P306" s="284"/>
      <c r="Q306" s="284"/>
      <c r="R306" s="284"/>
      <c r="S306" s="284"/>
    </row>
    <row r="307" spans="2:19" x14ac:dyDescent="0.15">
      <c r="B307" s="284"/>
      <c r="C307" s="284"/>
      <c r="D307" s="284"/>
      <c r="E307" s="284"/>
      <c r="F307" s="284"/>
      <c r="G307" s="284"/>
      <c r="H307" s="284"/>
      <c r="I307" s="284"/>
      <c r="J307" s="284"/>
      <c r="K307" s="284"/>
      <c r="L307" s="284"/>
      <c r="M307" s="284"/>
      <c r="N307" s="284"/>
      <c r="O307" s="284"/>
      <c r="P307" s="284"/>
      <c r="Q307" s="284"/>
      <c r="R307" s="284"/>
      <c r="S307" s="284"/>
    </row>
    <row r="308" spans="2:19" x14ac:dyDescent="0.15">
      <c r="B308" s="284"/>
      <c r="C308" s="284"/>
      <c r="D308" s="284"/>
      <c r="E308" s="284"/>
      <c r="F308" s="284"/>
      <c r="G308" s="284"/>
      <c r="H308" s="284"/>
      <c r="I308" s="284"/>
      <c r="J308" s="284"/>
      <c r="K308" s="284"/>
      <c r="L308" s="284"/>
      <c r="M308" s="284"/>
      <c r="N308" s="284"/>
      <c r="O308" s="284"/>
      <c r="P308" s="284"/>
      <c r="Q308" s="284"/>
      <c r="R308" s="284"/>
      <c r="S308" s="284"/>
    </row>
    <row r="309" spans="2:19" x14ac:dyDescent="0.15">
      <c r="B309" s="284"/>
      <c r="C309" s="284"/>
      <c r="D309" s="284"/>
      <c r="E309" s="284"/>
      <c r="F309" s="284"/>
      <c r="G309" s="284"/>
      <c r="H309" s="284"/>
      <c r="I309" s="284"/>
      <c r="J309" s="284"/>
      <c r="K309" s="284"/>
      <c r="L309" s="284"/>
      <c r="M309" s="284"/>
      <c r="N309" s="284"/>
      <c r="O309" s="284"/>
      <c r="P309" s="284"/>
      <c r="Q309" s="284"/>
      <c r="R309" s="284"/>
      <c r="S309" s="284"/>
    </row>
    <row r="310" spans="2:19" x14ac:dyDescent="0.15">
      <c r="B310" s="284"/>
      <c r="C310" s="284"/>
      <c r="D310" s="284"/>
      <c r="E310" s="284"/>
      <c r="F310" s="284"/>
      <c r="G310" s="284"/>
      <c r="H310" s="284"/>
      <c r="I310" s="284"/>
      <c r="J310" s="284"/>
      <c r="K310" s="284"/>
      <c r="L310" s="284"/>
      <c r="M310" s="284"/>
      <c r="N310" s="284"/>
      <c r="O310" s="284"/>
      <c r="P310" s="284"/>
      <c r="Q310" s="284"/>
      <c r="R310" s="284"/>
      <c r="S310" s="284"/>
    </row>
    <row r="311" spans="2:19" x14ac:dyDescent="0.15">
      <c r="B311" s="284"/>
      <c r="C311" s="284"/>
      <c r="D311" s="284"/>
      <c r="E311" s="284"/>
      <c r="F311" s="284"/>
      <c r="G311" s="284"/>
      <c r="H311" s="284"/>
      <c r="I311" s="284"/>
      <c r="J311" s="284"/>
      <c r="K311" s="284"/>
      <c r="L311" s="284"/>
      <c r="M311" s="284"/>
      <c r="N311" s="284"/>
      <c r="O311" s="284"/>
      <c r="P311" s="284"/>
      <c r="Q311" s="284"/>
      <c r="R311" s="284"/>
      <c r="S311" s="284"/>
    </row>
    <row r="312" spans="2:19" x14ac:dyDescent="0.15">
      <c r="B312" s="284"/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4"/>
      <c r="N312" s="284"/>
      <c r="O312" s="284"/>
      <c r="P312" s="284"/>
      <c r="Q312" s="284"/>
      <c r="R312" s="284"/>
      <c r="S312" s="284"/>
    </row>
    <row r="313" spans="2:19" x14ac:dyDescent="0.15">
      <c r="B313" s="284"/>
      <c r="C313" s="284"/>
      <c r="D313" s="284"/>
      <c r="E313" s="284"/>
      <c r="F313" s="284"/>
      <c r="G313" s="284"/>
      <c r="H313" s="284"/>
      <c r="I313" s="284"/>
      <c r="J313" s="284"/>
      <c r="K313" s="284"/>
      <c r="L313" s="284"/>
      <c r="M313" s="284"/>
      <c r="N313" s="284"/>
      <c r="O313" s="284"/>
      <c r="P313" s="284"/>
      <c r="Q313" s="284"/>
      <c r="R313" s="284"/>
      <c r="S313" s="284"/>
    </row>
    <row r="314" spans="2:19" x14ac:dyDescent="0.15">
      <c r="B314" s="284"/>
      <c r="C314" s="284"/>
      <c r="D314" s="284"/>
      <c r="E314" s="284"/>
      <c r="F314" s="284"/>
      <c r="G314" s="284"/>
      <c r="H314" s="284"/>
      <c r="I314" s="284"/>
      <c r="J314" s="284"/>
      <c r="K314" s="284"/>
      <c r="L314" s="284"/>
      <c r="M314" s="284"/>
      <c r="N314" s="284"/>
      <c r="O314" s="284"/>
      <c r="P314" s="284"/>
      <c r="Q314" s="284"/>
      <c r="R314" s="284"/>
      <c r="S314" s="284"/>
    </row>
    <row r="315" spans="2:19" x14ac:dyDescent="0.15">
      <c r="B315" s="284"/>
      <c r="C315" s="284"/>
      <c r="D315" s="284"/>
      <c r="E315" s="284"/>
      <c r="F315" s="284"/>
      <c r="G315" s="284"/>
      <c r="H315" s="284"/>
      <c r="I315" s="284"/>
      <c r="J315" s="284"/>
      <c r="K315" s="284"/>
      <c r="L315" s="284"/>
      <c r="M315" s="284"/>
      <c r="N315" s="284"/>
      <c r="O315" s="284"/>
      <c r="P315" s="284"/>
      <c r="Q315" s="284"/>
      <c r="R315" s="284"/>
      <c r="S315" s="284"/>
    </row>
    <row r="316" spans="2:19" x14ac:dyDescent="0.15">
      <c r="B316" s="284"/>
      <c r="C316" s="284"/>
      <c r="D316" s="284"/>
      <c r="E316" s="284"/>
      <c r="F316" s="284"/>
      <c r="G316" s="284"/>
      <c r="H316" s="284"/>
      <c r="I316" s="284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</row>
    <row r="317" spans="2:19" x14ac:dyDescent="0.15">
      <c r="B317" s="284"/>
      <c r="C317" s="284"/>
      <c r="D317" s="284"/>
      <c r="E317" s="284"/>
      <c r="F317" s="284"/>
      <c r="G317" s="284"/>
      <c r="H317" s="284"/>
      <c r="I317" s="284"/>
      <c r="J317" s="284"/>
      <c r="K317" s="284"/>
      <c r="L317" s="284"/>
      <c r="M317" s="284"/>
      <c r="N317" s="284"/>
      <c r="O317" s="284"/>
      <c r="P317" s="284"/>
      <c r="Q317" s="284"/>
      <c r="R317" s="284"/>
      <c r="S317" s="284"/>
    </row>
    <row r="318" spans="2:19" x14ac:dyDescent="0.15">
      <c r="B318" s="284"/>
      <c r="C318" s="284"/>
      <c r="D318" s="284"/>
      <c r="E318" s="284"/>
      <c r="F318" s="284"/>
      <c r="G318" s="284"/>
      <c r="H318" s="284"/>
      <c r="I318" s="284"/>
      <c r="J318" s="284"/>
      <c r="K318" s="284"/>
      <c r="L318" s="284"/>
      <c r="M318" s="284"/>
      <c r="N318" s="284"/>
      <c r="O318" s="284"/>
      <c r="P318" s="284"/>
      <c r="Q318" s="284"/>
      <c r="R318" s="284"/>
      <c r="S318" s="284"/>
    </row>
    <row r="319" spans="2:19" x14ac:dyDescent="0.15">
      <c r="B319" s="284"/>
      <c r="C319" s="284"/>
      <c r="D319" s="284"/>
      <c r="E319" s="284"/>
      <c r="F319" s="284"/>
      <c r="G319" s="284"/>
      <c r="H319" s="284"/>
      <c r="I319" s="284"/>
      <c r="J319" s="284"/>
      <c r="K319" s="284"/>
      <c r="L319" s="284"/>
      <c r="M319" s="284"/>
      <c r="N319" s="284"/>
      <c r="O319" s="284"/>
      <c r="P319" s="284"/>
      <c r="Q319" s="284"/>
      <c r="R319" s="284"/>
      <c r="S319" s="284"/>
    </row>
    <row r="320" spans="2:19" x14ac:dyDescent="0.15">
      <c r="B320" s="284"/>
      <c r="C320" s="284"/>
      <c r="D320" s="284"/>
      <c r="E320" s="284"/>
      <c r="F320" s="284"/>
      <c r="G320" s="284"/>
      <c r="H320" s="284"/>
      <c r="I320" s="284"/>
      <c r="J320" s="284"/>
      <c r="K320" s="284"/>
      <c r="L320" s="284"/>
      <c r="M320" s="284"/>
      <c r="N320" s="284"/>
      <c r="O320" s="284"/>
      <c r="P320" s="284"/>
      <c r="Q320" s="284"/>
      <c r="R320" s="284"/>
      <c r="S320" s="284"/>
    </row>
    <row r="321" spans="2:19" x14ac:dyDescent="0.15">
      <c r="B321" s="284"/>
      <c r="C321" s="284"/>
      <c r="D321" s="284"/>
      <c r="E321" s="284"/>
      <c r="F321" s="284"/>
      <c r="G321" s="284"/>
      <c r="H321" s="284"/>
      <c r="I321" s="284"/>
      <c r="J321" s="284"/>
      <c r="K321" s="284"/>
      <c r="L321" s="284"/>
      <c r="M321" s="284"/>
      <c r="N321" s="284"/>
      <c r="O321" s="284"/>
      <c r="P321" s="284"/>
      <c r="Q321" s="284"/>
      <c r="R321" s="284"/>
      <c r="S321" s="284"/>
    </row>
    <row r="322" spans="2:19" x14ac:dyDescent="0.15">
      <c r="B322" s="284"/>
      <c r="C322" s="284"/>
      <c r="D322" s="284"/>
      <c r="E322" s="284"/>
      <c r="F322" s="284"/>
      <c r="G322" s="284"/>
      <c r="H322" s="284"/>
      <c r="I322" s="284"/>
      <c r="J322" s="284"/>
      <c r="K322" s="284"/>
      <c r="L322" s="284"/>
      <c r="M322" s="284"/>
      <c r="N322" s="284"/>
      <c r="O322" s="284"/>
      <c r="P322" s="284"/>
      <c r="Q322" s="284"/>
      <c r="R322" s="284"/>
      <c r="S322" s="284"/>
    </row>
    <row r="323" spans="2:19" x14ac:dyDescent="0.15">
      <c r="B323" s="284"/>
      <c r="C323" s="284"/>
      <c r="D323" s="284"/>
      <c r="E323" s="284"/>
      <c r="F323" s="284"/>
      <c r="G323" s="284"/>
      <c r="H323" s="284"/>
      <c r="I323" s="284"/>
      <c r="J323" s="284"/>
      <c r="K323" s="284"/>
      <c r="L323" s="284"/>
      <c r="M323" s="284"/>
      <c r="N323" s="284"/>
      <c r="O323" s="284"/>
      <c r="P323" s="284"/>
      <c r="Q323" s="284"/>
      <c r="R323" s="284"/>
      <c r="S323" s="284"/>
    </row>
    <row r="324" spans="2:19" x14ac:dyDescent="0.15">
      <c r="B324" s="284"/>
      <c r="C324" s="284"/>
      <c r="D324" s="284"/>
      <c r="E324" s="284"/>
      <c r="F324" s="284"/>
      <c r="G324" s="284"/>
      <c r="H324" s="284"/>
      <c r="I324" s="284"/>
      <c r="J324" s="284"/>
      <c r="K324" s="284"/>
      <c r="L324" s="284"/>
      <c r="M324" s="284"/>
      <c r="N324" s="284"/>
      <c r="O324" s="284"/>
      <c r="P324" s="284"/>
      <c r="Q324" s="284"/>
      <c r="R324" s="284"/>
      <c r="S324" s="284"/>
    </row>
    <row r="325" spans="2:19" x14ac:dyDescent="0.15">
      <c r="B325" s="284"/>
      <c r="C325" s="284"/>
      <c r="D325" s="284"/>
      <c r="E325" s="284"/>
      <c r="F325" s="284"/>
      <c r="G325" s="284"/>
      <c r="H325" s="284"/>
      <c r="I325" s="284"/>
      <c r="J325" s="284"/>
      <c r="K325" s="284"/>
      <c r="L325" s="284"/>
      <c r="M325" s="284"/>
      <c r="N325" s="284"/>
      <c r="O325" s="284"/>
      <c r="P325" s="284"/>
      <c r="Q325" s="284"/>
      <c r="R325" s="284"/>
      <c r="S325" s="284"/>
    </row>
    <row r="326" spans="2:19" x14ac:dyDescent="0.15">
      <c r="B326" s="284"/>
      <c r="C326" s="284"/>
      <c r="D326" s="284"/>
      <c r="E326" s="284"/>
      <c r="F326" s="284"/>
      <c r="G326" s="284"/>
      <c r="H326" s="284"/>
      <c r="I326" s="284"/>
      <c r="J326" s="284"/>
      <c r="K326" s="284"/>
      <c r="L326" s="284"/>
      <c r="M326" s="284"/>
      <c r="N326" s="284"/>
      <c r="O326" s="284"/>
      <c r="P326" s="284"/>
      <c r="Q326" s="284"/>
      <c r="R326" s="284"/>
      <c r="S326" s="284"/>
    </row>
    <row r="327" spans="2:19" x14ac:dyDescent="0.15">
      <c r="B327" s="284"/>
      <c r="C327" s="284"/>
      <c r="D327" s="284"/>
      <c r="E327" s="284"/>
      <c r="F327" s="284"/>
      <c r="G327" s="284"/>
      <c r="H327" s="284"/>
      <c r="I327" s="284"/>
      <c r="J327" s="284"/>
      <c r="K327" s="284"/>
      <c r="L327" s="284"/>
      <c r="M327" s="284"/>
      <c r="N327" s="284"/>
      <c r="O327" s="284"/>
      <c r="P327" s="284"/>
      <c r="Q327" s="284"/>
      <c r="R327" s="284"/>
      <c r="S327" s="284"/>
    </row>
    <row r="328" spans="2:19" x14ac:dyDescent="0.15">
      <c r="B328" s="284"/>
      <c r="C328" s="284"/>
      <c r="D328" s="284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  <c r="Q328" s="284"/>
      <c r="R328" s="284"/>
      <c r="S328" s="284"/>
    </row>
    <row r="329" spans="2:19" x14ac:dyDescent="0.15">
      <c r="B329" s="284"/>
      <c r="C329" s="284"/>
      <c r="D329" s="284"/>
      <c r="E329" s="284"/>
      <c r="F329" s="284"/>
      <c r="G329" s="284"/>
      <c r="H329" s="284"/>
      <c r="I329" s="284"/>
      <c r="J329" s="284"/>
      <c r="K329" s="284"/>
      <c r="L329" s="284"/>
      <c r="M329" s="284"/>
      <c r="N329" s="284"/>
      <c r="O329" s="284"/>
      <c r="P329" s="284"/>
      <c r="Q329" s="284"/>
      <c r="R329" s="284"/>
      <c r="S329" s="284"/>
    </row>
    <row r="330" spans="2:19" x14ac:dyDescent="0.15">
      <c r="B330" s="284"/>
      <c r="C330" s="284"/>
      <c r="D330" s="284"/>
      <c r="E330" s="284"/>
      <c r="F330" s="284"/>
      <c r="G330" s="284"/>
      <c r="H330" s="284"/>
      <c r="I330" s="284"/>
      <c r="J330" s="284"/>
      <c r="K330" s="284"/>
      <c r="L330" s="284"/>
      <c r="M330" s="284"/>
      <c r="N330" s="284"/>
      <c r="O330" s="284"/>
      <c r="P330" s="284"/>
      <c r="Q330" s="284"/>
      <c r="R330" s="284"/>
      <c r="S330" s="284"/>
    </row>
    <row r="331" spans="2:19" x14ac:dyDescent="0.15">
      <c r="B331" s="284"/>
      <c r="C331" s="284"/>
      <c r="D331" s="284"/>
      <c r="E331" s="284"/>
      <c r="F331" s="284"/>
      <c r="G331" s="284"/>
      <c r="H331" s="284"/>
      <c r="I331" s="284"/>
      <c r="J331" s="284"/>
      <c r="K331" s="284"/>
      <c r="L331" s="284"/>
      <c r="M331" s="284"/>
      <c r="N331" s="284"/>
      <c r="O331" s="284"/>
      <c r="P331" s="284"/>
      <c r="Q331" s="284"/>
      <c r="R331" s="284"/>
      <c r="S331" s="284"/>
    </row>
    <row r="332" spans="2:19" x14ac:dyDescent="0.15">
      <c r="B332" s="284"/>
      <c r="C332" s="284"/>
      <c r="D332" s="284"/>
      <c r="E332" s="284"/>
      <c r="F332" s="284"/>
      <c r="G332" s="284"/>
      <c r="H332" s="284"/>
      <c r="I332" s="284"/>
      <c r="J332" s="284"/>
      <c r="K332" s="284"/>
      <c r="L332" s="284"/>
      <c r="M332" s="284"/>
      <c r="N332" s="284"/>
      <c r="O332" s="284"/>
      <c r="P332" s="284"/>
      <c r="Q332" s="284"/>
      <c r="R332" s="284"/>
      <c r="S332" s="284"/>
    </row>
    <row r="333" spans="2:19" x14ac:dyDescent="0.15">
      <c r="B333" s="284"/>
      <c r="C333" s="284"/>
      <c r="D333" s="284"/>
      <c r="E333" s="284"/>
      <c r="F333" s="284"/>
      <c r="G333" s="284"/>
      <c r="H333" s="284"/>
      <c r="I333" s="284"/>
      <c r="J333" s="284"/>
      <c r="K333" s="284"/>
      <c r="L333" s="284"/>
      <c r="M333" s="284"/>
      <c r="N333" s="284"/>
      <c r="O333" s="284"/>
      <c r="P333" s="284"/>
      <c r="Q333" s="284"/>
      <c r="R333" s="284"/>
      <c r="S333" s="284"/>
    </row>
    <row r="334" spans="2:19" x14ac:dyDescent="0.15">
      <c r="B334" s="284"/>
      <c r="C334" s="284"/>
      <c r="D334" s="284"/>
      <c r="E334" s="284"/>
      <c r="F334" s="284"/>
      <c r="G334" s="284"/>
      <c r="H334" s="284"/>
      <c r="I334" s="284"/>
      <c r="J334" s="284"/>
      <c r="K334" s="284"/>
      <c r="L334" s="284"/>
      <c r="M334" s="284"/>
      <c r="N334" s="284"/>
      <c r="O334" s="284"/>
      <c r="P334" s="284"/>
      <c r="Q334" s="284"/>
      <c r="R334" s="284"/>
      <c r="S334" s="284"/>
    </row>
    <row r="335" spans="2:19" x14ac:dyDescent="0.15">
      <c r="B335" s="284"/>
      <c r="C335" s="284"/>
      <c r="D335" s="284"/>
      <c r="E335" s="284"/>
      <c r="F335" s="284"/>
      <c r="G335" s="284"/>
      <c r="H335" s="284"/>
      <c r="I335" s="284"/>
      <c r="J335" s="284"/>
      <c r="K335" s="284"/>
      <c r="L335" s="284"/>
      <c r="M335" s="284"/>
      <c r="N335" s="284"/>
      <c r="O335" s="284"/>
      <c r="P335" s="284"/>
      <c r="Q335" s="284"/>
      <c r="R335" s="284"/>
      <c r="S335" s="284"/>
    </row>
    <row r="336" spans="2:19" x14ac:dyDescent="0.15">
      <c r="B336" s="284"/>
      <c r="C336" s="284"/>
      <c r="D336" s="284"/>
      <c r="E336" s="284"/>
      <c r="F336" s="284"/>
      <c r="G336" s="284"/>
      <c r="H336" s="284"/>
      <c r="I336" s="284"/>
      <c r="J336" s="284"/>
      <c r="K336" s="284"/>
      <c r="L336" s="284"/>
      <c r="M336" s="284"/>
      <c r="N336" s="284"/>
      <c r="O336" s="284"/>
      <c r="P336" s="284"/>
      <c r="Q336" s="284"/>
      <c r="R336" s="284"/>
      <c r="S336" s="284"/>
    </row>
    <row r="337" spans="2:19" x14ac:dyDescent="0.15">
      <c r="B337" s="284"/>
      <c r="C337" s="284"/>
      <c r="D337" s="284"/>
      <c r="E337" s="284"/>
      <c r="F337" s="284"/>
      <c r="G337" s="284"/>
      <c r="H337" s="284"/>
      <c r="I337" s="284"/>
      <c r="J337" s="284"/>
      <c r="K337" s="284"/>
      <c r="L337" s="284"/>
      <c r="M337" s="284"/>
      <c r="N337" s="284"/>
      <c r="O337" s="284"/>
      <c r="P337" s="284"/>
      <c r="Q337" s="284"/>
      <c r="R337" s="284"/>
      <c r="S337" s="284"/>
    </row>
    <row r="338" spans="2:19" x14ac:dyDescent="0.15">
      <c r="B338" s="284"/>
      <c r="C338" s="284"/>
      <c r="D338" s="284"/>
      <c r="E338" s="284"/>
      <c r="F338" s="284"/>
      <c r="G338" s="284"/>
      <c r="H338" s="284"/>
      <c r="I338" s="284"/>
      <c r="J338" s="284"/>
      <c r="K338" s="284"/>
      <c r="L338" s="284"/>
      <c r="M338" s="284"/>
      <c r="N338" s="284"/>
      <c r="O338" s="284"/>
      <c r="P338" s="284"/>
      <c r="Q338" s="284"/>
      <c r="R338" s="284"/>
      <c r="S338" s="284"/>
    </row>
    <row r="339" spans="2:19" x14ac:dyDescent="0.15">
      <c r="B339" s="284"/>
      <c r="C339" s="284"/>
      <c r="D339" s="284"/>
      <c r="E339" s="284"/>
      <c r="F339" s="284"/>
      <c r="G339" s="284"/>
      <c r="H339" s="284"/>
      <c r="I339" s="284"/>
      <c r="J339" s="284"/>
      <c r="K339" s="284"/>
      <c r="L339" s="284"/>
      <c r="M339" s="284"/>
      <c r="N339" s="284"/>
      <c r="O339" s="284"/>
      <c r="P339" s="284"/>
      <c r="Q339" s="284"/>
      <c r="R339" s="284"/>
      <c r="S339" s="284"/>
    </row>
    <row r="340" spans="2:19" x14ac:dyDescent="0.15">
      <c r="B340" s="284"/>
      <c r="C340" s="284"/>
      <c r="D340" s="284"/>
      <c r="E340" s="284"/>
      <c r="F340" s="284"/>
      <c r="G340" s="284"/>
      <c r="H340" s="284"/>
      <c r="I340" s="284"/>
      <c r="J340" s="284"/>
      <c r="K340" s="284"/>
      <c r="L340" s="284"/>
      <c r="M340" s="284"/>
      <c r="N340" s="284"/>
      <c r="O340" s="284"/>
      <c r="P340" s="284"/>
      <c r="Q340" s="284"/>
      <c r="R340" s="284"/>
      <c r="S340" s="284"/>
    </row>
    <row r="341" spans="2:19" x14ac:dyDescent="0.15">
      <c r="B341" s="284"/>
      <c r="C341" s="284"/>
      <c r="D341" s="284"/>
      <c r="E341" s="284"/>
      <c r="F341" s="284"/>
      <c r="G341" s="284"/>
      <c r="H341" s="284"/>
      <c r="I341" s="284"/>
      <c r="J341" s="284"/>
      <c r="K341" s="284"/>
      <c r="L341" s="284"/>
      <c r="M341" s="284"/>
      <c r="N341" s="284"/>
      <c r="O341" s="284"/>
      <c r="P341" s="284"/>
      <c r="Q341" s="284"/>
      <c r="R341" s="284"/>
      <c r="S341" s="284"/>
    </row>
    <row r="342" spans="2:19" x14ac:dyDescent="0.15">
      <c r="B342" s="284"/>
      <c r="C342" s="284"/>
      <c r="D342" s="284"/>
      <c r="E342" s="284"/>
      <c r="F342" s="284"/>
      <c r="G342" s="284"/>
      <c r="H342" s="284"/>
      <c r="I342" s="284"/>
      <c r="J342" s="284"/>
      <c r="K342" s="284"/>
      <c r="L342" s="284"/>
      <c r="M342" s="284"/>
      <c r="N342" s="284"/>
      <c r="O342" s="284"/>
      <c r="P342" s="284"/>
      <c r="Q342" s="284"/>
      <c r="R342" s="284"/>
      <c r="S342" s="284"/>
    </row>
    <row r="343" spans="2:19" x14ac:dyDescent="0.15">
      <c r="B343" s="284"/>
      <c r="C343" s="284"/>
      <c r="D343" s="284"/>
      <c r="E343" s="284"/>
      <c r="F343" s="284"/>
      <c r="G343" s="284"/>
      <c r="H343" s="284"/>
      <c r="I343" s="284"/>
      <c r="J343" s="284"/>
      <c r="K343" s="284"/>
      <c r="L343" s="284"/>
      <c r="M343" s="284"/>
      <c r="N343" s="284"/>
      <c r="O343" s="284"/>
      <c r="P343" s="284"/>
      <c r="Q343" s="284"/>
      <c r="R343" s="284"/>
      <c r="S343" s="284"/>
    </row>
    <row r="344" spans="2:19" x14ac:dyDescent="0.15">
      <c r="B344" s="284"/>
      <c r="C344" s="284"/>
      <c r="D344" s="284"/>
      <c r="E344" s="284"/>
      <c r="F344" s="284"/>
      <c r="G344" s="284"/>
      <c r="H344" s="284"/>
      <c r="I344" s="284"/>
      <c r="J344" s="284"/>
      <c r="K344" s="284"/>
      <c r="L344" s="284"/>
      <c r="M344" s="284"/>
      <c r="N344" s="284"/>
      <c r="O344" s="284"/>
      <c r="P344" s="284"/>
      <c r="Q344" s="284"/>
      <c r="R344" s="284"/>
      <c r="S344" s="284"/>
    </row>
    <row r="345" spans="2:19" x14ac:dyDescent="0.15">
      <c r="B345" s="284"/>
      <c r="C345" s="284"/>
      <c r="D345" s="284"/>
      <c r="E345" s="284"/>
      <c r="F345" s="284"/>
      <c r="G345" s="284"/>
      <c r="H345" s="284"/>
      <c r="I345" s="284"/>
      <c r="J345" s="284"/>
      <c r="K345" s="284"/>
      <c r="L345" s="284"/>
      <c r="M345" s="284"/>
      <c r="N345" s="284"/>
      <c r="O345" s="284"/>
      <c r="P345" s="284"/>
      <c r="Q345" s="284"/>
      <c r="R345" s="284"/>
      <c r="S345" s="284"/>
    </row>
    <row r="346" spans="2:19" x14ac:dyDescent="0.15">
      <c r="B346" s="284"/>
      <c r="C346" s="284"/>
      <c r="D346" s="284"/>
      <c r="E346" s="284"/>
      <c r="F346" s="284"/>
      <c r="G346" s="284"/>
      <c r="H346" s="284"/>
      <c r="I346" s="284"/>
      <c r="J346" s="284"/>
      <c r="K346" s="284"/>
      <c r="L346" s="284"/>
      <c r="M346" s="284"/>
      <c r="N346" s="284"/>
      <c r="O346" s="284"/>
      <c r="P346" s="284"/>
      <c r="Q346" s="284"/>
      <c r="R346" s="284"/>
      <c r="S346" s="284"/>
    </row>
    <row r="347" spans="2:19" x14ac:dyDescent="0.15">
      <c r="B347" s="284"/>
      <c r="C347" s="284"/>
      <c r="D347" s="284"/>
      <c r="E347" s="284"/>
      <c r="F347" s="284"/>
      <c r="G347" s="284"/>
      <c r="H347" s="284"/>
      <c r="I347" s="284"/>
      <c r="J347" s="284"/>
      <c r="K347" s="284"/>
      <c r="L347" s="284"/>
      <c r="M347" s="284"/>
      <c r="N347" s="284"/>
      <c r="O347" s="284"/>
      <c r="P347" s="284"/>
      <c r="Q347" s="284"/>
      <c r="R347" s="284"/>
      <c r="S347" s="284"/>
    </row>
    <row r="348" spans="2:19" x14ac:dyDescent="0.15">
      <c r="B348" s="284"/>
      <c r="C348" s="284"/>
      <c r="D348" s="284"/>
      <c r="E348" s="284"/>
      <c r="F348" s="284"/>
      <c r="G348" s="284"/>
      <c r="H348" s="284"/>
      <c r="I348" s="284"/>
      <c r="J348" s="284"/>
      <c r="K348" s="284"/>
      <c r="L348" s="284"/>
      <c r="M348" s="284"/>
      <c r="N348" s="284"/>
      <c r="O348" s="284"/>
      <c r="P348" s="284"/>
      <c r="Q348" s="284"/>
      <c r="R348" s="284"/>
      <c r="S348" s="284"/>
    </row>
    <row r="349" spans="2:19" x14ac:dyDescent="0.15">
      <c r="B349" s="284"/>
      <c r="C349" s="284"/>
      <c r="D349" s="284"/>
      <c r="E349" s="284"/>
      <c r="F349" s="284"/>
      <c r="G349" s="284"/>
      <c r="H349" s="284"/>
      <c r="I349" s="284"/>
      <c r="J349" s="284"/>
      <c r="K349" s="284"/>
      <c r="L349" s="284"/>
      <c r="M349" s="284"/>
      <c r="N349" s="284"/>
      <c r="O349" s="284"/>
      <c r="P349" s="284"/>
      <c r="Q349" s="284"/>
      <c r="R349" s="284"/>
      <c r="S349" s="284"/>
    </row>
    <row r="350" spans="2:19" x14ac:dyDescent="0.15">
      <c r="B350" s="284"/>
      <c r="C350" s="284"/>
      <c r="D350" s="284"/>
      <c r="E350" s="284"/>
      <c r="F350" s="284"/>
      <c r="G350" s="284"/>
      <c r="H350" s="284"/>
      <c r="I350" s="284"/>
      <c r="J350" s="284"/>
      <c r="K350" s="284"/>
      <c r="L350" s="284"/>
      <c r="M350" s="284"/>
      <c r="N350" s="284"/>
      <c r="O350" s="284"/>
      <c r="P350" s="284"/>
      <c r="Q350" s="284"/>
      <c r="R350" s="284"/>
      <c r="S350" s="284"/>
    </row>
    <row r="351" spans="2:19" x14ac:dyDescent="0.15">
      <c r="B351" s="284"/>
      <c r="C351" s="284"/>
      <c r="D351" s="284"/>
      <c r="E351" s="284"/>
      <c r="F351" s="284"/>
      <c r="G351" s="284"/>
      <c r="H351" s="284"/>
      <c r="I351" s="284"/>
      <c r="J351" s="284"/>
      <c r="K351" s="284"/>
      <c r="L351" s="284"/>
      <c r="M351" s="284"/>
      <c r="N351" s="284"/>
      <c r="O351" s="284"/>
      <c r="P351" s="284"/>
      <c r="Q351" s="284"/>
      <c r="R351" s="284"/>
      <c r="S351" s="284"/>
    </row>
    <row r="352" spans="2:19" x14ac:dyDescent="0.15">
      <c r="B352" s="284"/>
      <c r="C352" s="284"/>
      <c r="D352" s="284"/>
      <c r="E352" s="284"/>
      <c r="F352" s="284"/>
      <c r="G352" s="284"/>
      <c r="H352" s="284"/>
      <c r="I352" s="284"/>
      <c r="J352" s="284"/>
      <c r="K352" s="284"/>
      <c r="L352" s="284"/>
      <c r="M352" s="284"/>
      <c r="N352" s="284"/>
      <c r="O352" s="284"/>
      <c r="P352" s="284"/>
      <c r="Q352" s="284"/>
      <c r="R352" s="284"/>
      <c r="S352" s="284"/>
    </row>
    <row r="353" spans="2:19" x14ac:dyDescent="0.15">
      <c r="B353" s="284"/>
      <c r="C353" s="284"/>
      <c r="D353" s="284"/>
      <c r="E353" s="284"/>
      <c r="F353" s="284"/>
      <c r="G353" s="284"/>
      <c r="H353" s="284"/>
      <c r="I353" s="284"/>
      <c r="J353" s="284"/>
      <c r="K353" s="284"/>
      <c r="L353" s="284"/>
      <c r="M353" s="284"/>
      <c r="N353" s="284"/>
      <c r="O353" s="284"/>
      <c r="P353" s="284"/>
      <c r="Q353" s="284"/>
      <c r="R353" s="284"/>
      <c r="S353" s="284"/>
    </row>
    <row r="354" spans="2:19" x14ac:dyDescent="0.15">
      <c r="B354" s="284"/>
      <c r="C354" s="284"/>
      <c r="D354" s="284"/>
      <c r="E354" s="284"/>
      <c r="F354" s="284"/>
      <c r="G354" s="284"/>
      <c r="H354" s="284"/>
      <c r="I354" s="284"/>
      <c r="J354" s="284"/>
      <c r="K354" s="284"/>
      <c r="L354" s="284"/>
      <c r="M354" s="284"/>
      <c r="N354" s="284"/>
      <c r="O354" s="284"/>
      <c r="P354" s="284"/>
      <c r="Q354" s="284"/>
      <c r="R354" s="284"/>
      <c r="S354" s="284"/>
    </row>
    <row r="355" spans="2:19" x14ac:dyDescent="0.15">
      <c r="B355" s="284"/>
      <c r="C355" s="284"/>
      <c r="D355" s="284"/>
      <c r="E355" s="284"/>
      <c r="F355" s="284"/>
      <c r="G355" s="284"/>
      <c r="H355" s="284"/>
      <c r="I355" s="284"/>
      <c r="J355" s="284"/>
      <c r="K355" s="284"/>
      <c r="L355" s="284"/>
      <c r="M355" s="284"/>
      <c r="N355" s="284"/>
      <c r="O355" s="284"/>
      <c r="P355" s="284"/>
      <c r="Q355" s="284"/>
      <c r="R355" s="284"/>
      <c r="S355" s="284"/>
    </row>
    <row r="356" spans="2:19" x14ac:dyDescent="0.15">
      <c r="B356" s="284"/>
      <c r="C356" s="284"/>
      <c r="D356" s="284"/>
      <c r="E356" s="284"/>
      <c r="F356" s="284"/>
      <c r="G356" s="284"/>
      <c r="H356" s="284"/>
      <c r="I356" s="284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</row>
    <row r="357" spans="2:19" x14ac:dyDescent="0.15">
      <c r="B357" s="284"/>
      <c r="C357" s="284"/>
      <c r="D357" s="284"/>
      <c r="E357" s="284"/>
      <c r="F357" s="284"/>
      <c r="G357" s="284"/>
      <c r="H357" s="284"/>
      <c r="I357" s="284"/>
      <c r="J357" s="284"/>
      <c r="K357" s="284"/>
      <c r="L357" s="284"/>
      <c r="M357" s="284"/>
      <c r="N357" s="284"/>
      <c r="O357" s="284"/>
      <c r="P357" s="284"/>
      <c r="Q357" s="284"/>
      <c r="R357" s="284"/>
      <c r="S357" s="284"/>
    </row>
    <row r="358" spans="2:19" x14ac:dyDescent="0.15">
      <c r="B358" s="284"/>
      <c r="C358" s="284"/>
      <c r="D358" s="284"/>
      <c r="E358" s="284"/>
      <c r="F358" s="284"/>
      <c r="G358" s="284"/>
      <c r="H358" s="284"/>
      <c r="I358" s="284"/>
      <c r="J358" s="284"/>
      <c r="K358" s="284"/>
      <c r="L358" s="284"/>
      <c r="M358" s="284"/>
      <c r="N358" s="284"/>
      <c r="O358" s="284"/>
      <c r="P358" s="284"/>
      <c r="Q358" s="284"/>
      <c r="R358" s="284"/>
      <c r="S358" s="284"/>
    </row>
    <row r="359" spans="2:19" x14ac:dyDescent="0.15">
      <c r="B359" s="284"/>
      <c r="C359" s="284"/>
      <c r="D359" s="284"/>
      <c r="E359" s="284"/>
      <c r="F359" s="284"/>
      <c r="G359" s="284"/>
      <c r="H359" s="284"/>
      <c r="I359" s="284"/>
      <c r="J359" s="284"/>
      <c r="K359" s="284"/>
      <c r="L359" s="284"/>
      <c r="M359" s="284"/>
      <c r="N359" s="284"/>
      <c r="O359" s="284"/>
      <c r="P359" s="284"/>
      <c r="Q359" s="284"/>
      <c r="R359" s="284"/>
      <c r="S359" s="284"/>
    </row>
    <row r="360" spans="2:19" x14ac:dyDescent="0.15">
      <c r="B360" s="284"/>
      <c r="C360" s="284"/>
      <c r="D360" s="284"/>
      <c r="E360" s="284"/>
      <c r="F360" s="284"/>
      <c r="G360" s="284"/>
      <c r="H360" s="284"/>
      <c r="I360" s="284"/>
      <c r="J360" s="284"/>
      <c r="K360" s="284"/>
      <c r="L360" s="284"/>
      <c r="M360" s="284"/>
      <c r="N360" s="284"/>
      <c r="O360" s="284"/>
      <c r="P360" s="284"/>
      <c r="Q360" s="284"/>
      <c r="R360" s="284"/>
      <c r="S360" s="284"/>
    </row>
    <row r="361" spans="2:19" x14ac:dyDescent="0.15">
      <c r="B361" s="284"/>
      <c r="C361" s="284"/>
      <c r="D361" s="284"/>
      <c r="E361" s="284"/>
      <c r="F361" s="284"/>
      <c r="G361" s="284"/>
      <c r="H361" s="284"/>
      <c r="I361" s="284"/>
      <c r="J361" s="284"/>
      <c r="K361" s="284"/>
      <c r="L361" s="284"/>
      <c r="M361" s="284"/>
      <c r="N361" s="284"/>
      <c r="O361" s="284"/>
      <c r="P361" s="284"/>
      <c r="Q361" s="284"/>
      <c r="R361" s="284"/>
      <c r="S361" s="284"/>
    </row>
    <row r="362" spans="2:19" x14ac:dyDescent="0.15">
      <c r="B362" s="284"/>
      <c r="C362" s="284"/>
      <c r="D362" s="284"/>
      <c r="E362" s="284"/>
      <c r="F362" s="284"/>
      <c r="G362" s="284"/>
      <c r="H362" s="284"/>
      <c r="I362" s="284"/>
      <c r="J362" s="284"/>
      <c r="K362" s="284"/>
      <c r="L362" s="284"/>
      <c r="M362" s="284"/>
      <c r="N362" s="284"/>
      <c r="O362" s="284"/>
      <c r="P362" s="284"/>
      <c r="Q362" s="284"/>
      <c r="R362" s="284"/>
      <c r="S362" s="284"/>
    </row>
    <row r="363" spans="2:19" x14ac:dyDescent="0.15">
      <c r="B363" s="284"/>
      <c r="C363" s="284"/>
      <c r="D363" s="284"/>
      <c r="E363" s="284"/>
      <c r="F363" s="284"/>
      <c r="G363" s="284"/>
      <c r="H363" s="284"/>
      <c r="I363" s="284"/>
      <c r="J363" s="284"/>
      <c r="K363" s="284"/>
      <c r="L363" s="284"/>
      <c r="M363" s="284"/>
      <c r="N363" s="284"/>
      <c r="O363" s="284"/>
      <c r="P363" s="284"/>
      <c r="Q363" s="284"/>
      <c r="R363" s="284"/>
      <c r="S363" s="284"/>
    </row>
    <row r="364" spans="2:19" x14ac:dyDescent="0.15">
      <c r="B364" s="284"/>
      <c r="C364" s="284"/>
      <c r="D364" s="284"/>
      <c r="E364" s="284"/>
      <c r="F364" s="284"/>
      <c r="G364" s="284"/>
      <c r="H364" s="284"/>
      <c r="I364" s="284"/>
      <c r="J364" s="284"/>
      <c r="K364" s="284"/>
      <c r="L364" s="284"/>
      <c r="M364" s="284"/>
      <c r="N364" s="284"/>
      <c r="O364" s="284"/>
      <c r="P364" s="284"/>
      <c r="Q364" s="284"/>
      <c r="R364" s="284"/>
      <c r="S364" s="284"/>
    </row>
    <row r="365" spans="2:19" x14ac:dyDescent="0.15">
      <c r="B365" s="284"/>
      <c r="C365" s="284"/>
      <c r="D365" s="284"/>
      <c r="E365" s="284"/>
      <c r="F365" s="284"/>
      <c r="G365" s="284"/>
      <c r="H365" s="284"/>
      <c r="I365" s="284"/>
      <c r="J365" s="284"/>
      <c r="K365" s="284"/>
      <c r="L365" s="284"/>
      <c r="M365" s="284"/>
      <c r="N365" s="284"/>
      <c r="O365" s="284"/>
      <c r="P365" s="284"/>
      <c r="Q365" s="284"/>
      <c r="R365" s="284"/>
      <c r="S365" s="284"/>
    </row>
    <row r="366" spans="2:19" x14ac:dyDescent="0.15">
      <c r="B366" s="284"/>
      <c r="C366" s="284"/>
      <c r="D366" s="284"/>
      <c r="E366" s="284"/>
      <c r="F366" s="284"/>
      <c r="G366" s="284"/>
      <c r="H366" s="284"/>
      <c r="I366" s="284"/>
      <c r="J366" s="284"/>
      <c r="K366" s="284"/>
      <c r="L366" s="284"/>
      <c r="M366" s="284"/>
      <c r="N366" s="284"/>
      <c r="O366" s="284"/>
      <c r="P366" s="284"/>
      <c r="Q366" s="284"/>
      <c r="R366" s="284"/>
      <c r="S366" s="284"/>
    </row>
    <row r="367" spans="2:19" x14ac:dyDescent="0.15">
      <c r="B367" s="284"/>
      <c r="C367" s="284"/>
      <c r="D367" s="284"/>
      <c r="E367" s="284"/>
      <c r="F367" s="284"/>
      <c r="G367" s="284"/>
      <c r="H367" s="284"/>
      <c r="I367" s="284"/>
      <c r="J367" s="284"/>
      <c r="K367" s="284"/>
      <c r="L367" s="284"/>
      <c r="M367" s="284"/>
      <c r="N367" s="284"/>
      <c r="O367" s="284"/>
      <c r="P367" s="284"/>
      <c r="Q367" s="284"/>
      <c r="R367" s="284"/>
      <c r="S367" s="284"/>
    </row>
    <row r="368" spans="2:19" x14ac:dyDescent="0.15">
      <c r="B368" s="284"/>
      <c r="C368" s="284"/>
      <c r="D368" s="284"/>
      <c r="E368" s="284"/>
      <c r="F368" s="284"/>
      <c r="G368" s="284"/>
      <c r="H368" s="284"/>
      <c r="I368" s="284"/>
      <c r="J368" s="284"/>
      <c r="K368" s="284"/>
      <c r="L368" s="284"/>
      <c r="M368" s="284"/>
      <c r="N368" s="284"/>
      <c r="O368" s="284"/>
      <c r="P368" s="284"/>
      <c r="Q368" s="284"/>
      <c r="R368" s="284"/>
      <c r="S368" s="284"/>
    </row>
    <row r="369" spans="2:19" x14ac:dyDescent="0.15">
      <c r="B369" s="284"/>
      <c r="C369" s="284"/>
      <c r="D369" s="284"/>
      <c r="E369" s="284"/>
      <c r="F369" s="284"/>
      <c r="G369" s="284"/>
      <c r="H369" s="284"/>
      <c r="I369" s="284"/>
      <c r="J369" s="284"/>
      <c r="K369" s="284"/>
      <c r="L369" s="284"/>
      <c r="M369" s="284"/>
      <c r="N369" s="284"/>
      <c r="O369" s="284"/>
      <c r="P369" s="284"/>
      <c r="Q369" s="284"/>
      <c r="R369" s="284"/>
      <c r="S369" s="284"/>
    </row>
    <row r="370" spans="2:19" x14ac:dyDescent="0.15">
      <c r="B370" s="284"/>
      <c r="C370" s="284"/>
      <c r="D370" s="284"/>
      <c r="E370" s="284"/>
      <c r="F370" s="284"/>
      <c r="G370" s="284"/>
      <c r="H370" s="284"/>
      <c r="I370" s="284"/>
      <c r="J370" s="284"/>
      <c r="K370" s="284"/>
      <c r="L370" s="284"/>
      <c r="M370" s="284"/>
      <c r="N370" s="284"/>
      <c r="O370" s="284"/>
      <c r="P370" s="284"/>
      <c r="Q370" s="284"/>
      <c r="R370" s="284"/>
      <c r="S370" s="284"/>
    </row>
    <row r="371" spans="2:19" x14ac:dyDescent="0.15">
      <c r="B371" s="284"/>
      <c r="C371" s="284"/>
      <c r="D371" s="284"/>
      <c r="E371" s="284"/>
      <c r="F371" s="284"/>
      <c r="G371" s="284"/>
      <c r="H371" s="284"/>
      <c r="I371" s="284"/>
      <c r="J371" s="284"/>
      <c r="K371" s="284"/>
      <c r="L371" s="284"/>
      <c r="M371" s="284"/>
      <c r="N371" s="284"/>
      <c r="O371" s="284"/>
      <c r="P371" s="284"/>
      <c r="Q371" s="284"/>
      <c r="R371" s="284"/>
      <c r="S371" s="284"/>
    </row>
    <row r="372" spans="2:19" x14ac:dyDescent="0.15">
      <c r="B372" s="284"/>
      <c r="C372" s="284"/>
      <c r="D372" s="284"/>
      <c r="E372" s="284"/>
      <c r="F372" s="284"/>
      <c r="G372" s="284"/>
      <c r="H372" s="284"/>
      <c r="I372" s="284"/>
      <c r="J372" s="284"/>
      <c r="K372" s="284"/>
      <c r="L372" s="284"/>
      <c r="M372" s="284"/>
      <c r="N372" s="284"/>
      <c r="O372" s="284"/>
      <c r="P372" s="284"/>
      <c r="Q372" s="284"/>
      <c r="R372" s="284"/>
      <c r="S372" s="284"/>
    </row>
    <row r="373" spans="2:19" x14ac:dyDescent="0.15">
      <c r="B373" s="284"/>
      <c r="C373" s="284"/>
      <c r="D373" s="284"/>
      <c r="E373" s="284"/>
      <c r="F373" s="284"/>
      <c r="G373" s="284"/>
      <c r="H373" s="284"/>
      <c r="I373" s="284"/>
      <c r="J373" s="284"/>
      <c r="K373" s="284"/>
      <c r="L373" s="284"/>
      <c r="M373" s="284"/>
      <c r="N373" s="284"/>
      <c r="O373" s="284"/>
      <c r="P373" s="284"/>
      <c r="Q373" s="284"/>
      <c r="R373" s="284"/>
      <c r="S373" s="284"/>
    </row>
    <row r="374" spans="2:19" x14ac:dyDescent="0.15">
      <c r="B374" s="284"/>
      <c r="C374" s="284"/>
      <c r="D374" s="284"/>
      <c r="E374" s="284"/>
      <c r="F374" s="284"/>
      <c r="G374" s="284"/>
      <c r="H374" s="284"/>
      <c r="I374" s="284"/>
      <c r="J374" s="284"/>
      <c r="K374" s="284"/>
      <c r="L374" s="284"/>
      <c r="M374" s="284"/>
      <c r="N374" s="284"/>
      <c r="O374" s="284"/>
      <c r="P374" s="284"/>
      <c r="Q374" s="284"/>
      <c r="R374" s="284"/>
      <c r="S374" s="284"/>
    </row>
    <row r="375" spans="2:19" x14ac:dyDescent="0.15">
      <c r="B375" s="284"/>
      <c r="C375" s="284"/>
      <c r="D375" s="284"/>
      <c r="E375" s="284"/>
      <c r="F375" s="284"/>
      <c r="G375" s="284"/>
      <c r="H375" s="284"/>
      <c r="I375" s="284"/>
      <c r="J375" s="284"/>
      <c r="K375" s="284"/>
      <c r="L375" s="284"/>
      <c r="M375" s="284"/>
      <c r="N375" s="284"/>
      <c r="O375" s="284"/>
      <c r="P375" s="284"/>
      <c r="Q375" s="284"/>
      <c r="R375" s="284"/>
      <c r="S375" s="284"/>
    </row>
    <row r="376" spans="2:19" x14ac:dyDescent="0.15">
      <c r="B376" s="284"/>
      <c r="C376" s="284"/>
      <c r="D376" s="284"/>
      <c r="E376" s="284"/>
      <c r="F376" s="284"/>
      <c r="G376" s="284"/>
      <c r="H376" s="284"/>
      <c r="I376" s="284"/>
      <c r="J376" s="284"/>
      <c r="K376" s="284"/>
      <c r="L376" s="284"/>
      <c r="M376" s="284"/>
      <c r="N376" s="284"/>
      <c r="O376" s="284"/>
      <c r="P376" s="284"/>
      <c r="Q376" s="284"/>
      <c r="R376" s="284"/>
      <c r="S376" s="284"/>
    </row>
    <row r="377" spans="2:19" x14ac:dyDescent="0.15"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  <c r="O377" s="284"/>
      <c r="P377" s="284"/>
      <c r="Q377" s="284"/>
      <c r="R377" s="284"/>
      <c r="S377" s="284"/>
    </row>
    <row r="378" spans="2:19" x14ac:dyDescent="0.15">
      <c r="B378" s="284"/>
      <c r="C378" s="284"/>
      <c r="D378" s="284"/>
      <c r="E378" s="284"/>
      <c r="F378" s="284"/>
      <c r="G378" s="284"/>
      <c r="H378" s="284"/>
      <c r="I378" s="284"/>
      <c r="J378" s="284"/>
      <c r="K378" s="284"/>
      <c r="L378" s="284"/>
      <c r="M378" s="284"/>
      <c r="N378" s="284"/>
      <c r="O378" s="284"/>
      <c r="P378" s="284"/>
      <c r="Q378" s="284"/>
      <c r="R378" s="284"/>
      <c r="S378" s="284"/>
    </row>
  </sheetData>
  <mergeCells count="29">
    <mergeCell ref="A128:K128"/>
    <mergeCell ref="B130:E130"/>
    <mergeCell ref="F130:I130"/>
    <mergeCell ref="J130:M130"/>
    <mergeCell ref="N130:R130"/>
    <mergeCell ref="B80:E80"/>
    <mergeCell ref="F80:I80"/>
    <mergeCell ref="J80:M80"/>
    <mergeCell ref="N80:R80"/>
    <mergeCell ref="A103:K103"/>
    <mergeCell ref="B105:E105"/>
    <mergeCell ref="F105:I105"/>
    <mergeCell ref="J105:M105"/>
    <mergeCell ref="N105:R105"/>
    <mergeCell ref="A53:K53"/>
    <mergeCell ref="B55:E55"/>
    <mergeCell ref="F55:I55"/>
    <mergeCell ref="J55:M55"/>
    <mergeCell ref="N55:R55"/>
    <mergeCell ref="A78:K78"/>
    <mergeCell ref="B5:E5"/>
    <mergeCell ref="F5:I5"/>
    <mergeCell ref="J5:M5"/>
    <mergeCell ref="N5:R5"/>
    <mergeCell ref="A28:K28"/>
    <mergeCell ref="B30:E30"/>
    <mergeCell ref="F30:I30"/>
    <mergeCell ref="J30:M30"/>
    <mergeCell ref="N30:R30"/>
  </mergeCells>
  <conditionalFormatting sqref="S133:S150">
    <cfRule type="expression" dxfId="5" priority="1" stopIfTrue="1">
      <formula>SUM(B133:R133)/2 &lt;&gt;S133</formula>
    </cfRule>
  </conditionalFormatting>
  <conditionalFormatting sqref="S8:S25">
    <cfRule type="expression" dxfId="4" priority="6" stopIfTrue="1">
      <formula>SUM(B8:R8)/2 &lt;&gt;S8</formula>
    </cfRule>
  </conditionalFormatting>
  <conditionalFormatting sqref="S33:S50">
    <cfRule type="expression" dxfId="3" priority="5" stopIfTrue="1">
      <formula>SUM(B33:R33)/2 &lt;&gt;S33</formula>
    </cfRule>
  </conditionalFormatting>
  <conditionalFormatting sqref="S58:S75">
    <cfRule type="expression" dxfId="2" priority="4" stopIfTrue="1">
      <formula>SUM(B58:R58)/2 &lt;&gt;S58</formula>
    </cfRule>
  </conditionalFormatting>
  <conditionalFormatting sqref="S83:S100">
    <cfRule type="expression" dxfId="1" priority="3" stopIfTrue="1">
      <formula>SUM(B83:R83)/2 &lt;&gt;S83</formula>
    </cfRule>
  </conditionalFormatting>
  <conditionalFormatting sqref="S108:S125">
    <cfRule type="expression" dxfId="0" priority="2" stopIfTrue="1">
      <formula>SUM(B108:R108)/2 &lt;&gt;S108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topLeftCell="C1" workbookViewId="0">
      <selection activeCell="I109" sqref="I109"/>
    </sheetView>
  </sheetViews>
  <sheetFormatPr baseColWidth="10" defaultColWidth="8.83203125" defaultRowHeight="13" x14ac:dyDescent="0.15"/>
  <cols>
    <col min="1" max="1" width="16.6640625" customWidth="1"/>
    <col min="9" max="9" width="12.83203125" customWidth="1"/>
    <col min="10" max="10" width="11.5" customWidth="1"/>
    <col min="12" max="12" width="11.5" bestFit="1" customWidth="1"/>
    <col min="13" max="13" width="9.83203125" bestFit="1" customWidth="1"/>
  </cols>
  <sheetData>
    <row r="1" spans="1:19" x14ac:dyDescent="0.15">
      <c r="A1" s="1" t="s">
        <v>12</v>
      </c>
      <c r="B1" s="1"/>
      <c r="C1" s="1"/>
      <c r="D1" s="1"/>
      <c r="G1" t="str">
        <f>A1</f>
        <v>Wellington/Cobham/Evans Bay</v>
      </c>
    </row>
    <row r="2" spans="1:19" x14ac:dyDescent="0.15">
      <c r="A2" s="1" t="s">
        <v>30</v>
      </c>
      <c r="B2" s="47" t="s">
        <v>87</v>
      </c>
      <c r="C2" s="48" t="s">
        <v>31</v>
      </c>
      <c r="D2" s="48" t="s">
        <v>32</v>
      </c>
      <c r="G2" s="6" t="str">
        <f>LEFT(A3,3)</f>
        <v>Sat</v>
      </c>
      <c r="H2" s="6" t="str">
        <f>LEFT(A4,3)</f>
        <v>Sun</v>
      </c>
      <c r="I2" s="165" t="s">
        <v>91</v>
      </c>
      <c r="J2" s="165" t="s">
        <v>107</v>
      </c>
      <c r="K2" s="6" t="str">
        <f>LEFT(A7,3)</f>
        <v/>
      </c>
      <c r="P2" s="7"/>
      <c r="Q2" s="7"/>
      <c r="R2" s="7"/>
      <c r="S2" s="7"/>
    </row>
    <row r="3" spans="1:19" x14ac:dyDescent="0.15">
      <c r="A3" s="4" t="s">
        <v>39</v>
      </c>
      <c r="B3" s="7">
        <f>'Wellington_Cobham_Evans Bay'!R82</f>
        <v>23</v>
      </c>
      <c r="C3" s="7">
        <f>'Wellington_Cobham_Evans Bay'!R83</f>
        <v>15</v>
      </c>
      <c r="D3" s="7">
        <f>'Wellington_Cobham_Evans Bay'!R84</f>
        <v>5.75</v>
      </c>
      <c r="F3" t="s">
        <v>92</v>
      </c>
      <c r="G3" s="7">
        <f>B3</f>
        <v>23</v>
      </c>
      <c r="H3" s="7">
        <f>B4</f>
        <v>9</v>
      </c>
      <c r="I3" s="7">
        <f>B6</f>
        <v>32</v>
      </c>
      <c r="J3" s="7">
        <f>B5</f>
        <v>16</v>
      </c>
      <c r="P3" s="7"/>
      <c r="Q3" s="7"/>
      <c r="R3" s="7"/>
      <c r="S3" s="7"/>
    </row>
    <row r="4" spans="1:19" x14ac:dyDescent="0.15">
      <c r="A4" s="4" t="s">
        <v>40</v>
      </c>
      <c r="B4" s="7">
        <f>'Wellington_Cobham_Evans Bay'!R124</f>
        <v>9</v>
      </c>
      <c r="C4" s="7">
        <f>'Wellington_Cobham_Evans Bay'!R125</f>
        <v>5</v>
      </c>
      <c r="D4" s="7">
        <f>'Wellington_Cobham_Evans Bay'!R126</f>
        <v>2.25</v>
      </c>
      <c r="F4" t="s">
        <v>36</v>
      </c>
      <c r="G4" s="7">
        <f>C3</f>
        <v>15</v>
      </c>
      <c r="H4" s="7">
        <f>C4</f>
        <v>5</v>
      </c>
      <c r="I4" s="7">
        <f>C6</f>
        <v>20</v>
      </c>
      <c r="J4" s="7">
        <f>C5</f>
        <v>10</v>
      </c>
      <c r="P4" s="7"/>
      <c r="Q4" s="7"/>
      <c r="R4" s="7"/>
      <c r="S4" s="7"/>
    </row>
    <row r="5" spans="1:19" x14ac:dyDescent="0.15">
      <c r="A5" t="s">
        <v>33</v>
      </c>
      <c r="B5" s="7">
        <f>AVERAGE(B3:B4)</f>
        <v>16</v>
      </c>
      <c r="C5" s="7">
        <f>AVERAGE(C3:C4)</f>
        <v>10</v>
      </c>
      <c r="D5" s="7">
        <f>AVERAGE(D3:D4)</f>
        <v>4</v>
      </c>
      <c r="F5" t="s">
        <v>32</v>
      </c>
      <c r="G5" s="7">
        <f>D3</f>
        <v>5.75</v>
      </c>
      <c r="H5" s="7">
        <f>D4</f>
        <v>2.25</v>
      </c>
      <c r="I5" s="7">
        <f>D6</f>
        <v>8</v>
      </c>
      <c r="J5" s="7">
        <f>D5</f>
        <v>4</v>
      </c>
    </row>
    <row r="6" spans="1:19" x14ac:dyDescent="0.15">
      <c r="A6" t="s">
        <v>89</v>
      </c>
      <c r="B6" s="7">
        <f>B3+B4</f>
        <v>32</v>
      </c>
      <c r="C6" s="7">
        <f>C3+C4</f>
        <v>20</v>
      </c>
      <c r="D6" s="7">
        <f>D3+D4</f>
        <v>8</v>
      </c>
    </row>
    <row r="11" spans="1:19" x14ac:dyDescent="0.15">
      <c r="A11" s="1" t="s">
        <v>34</v>
      </c>
      <c r="B11" s="1"/>
      <c r="C11" s="1"/>
      <c r="D11" s="1"/>
      <c r="G11" t="str">
        <f>A11</f>
        <v>Thorndon</v>
      </c>
    </row>
    <row r="12" spans="1:19" x14ac:dyDescent="0.15">
      <c r="A12" s="1" t="s">
        <v>30</v>
      </c>
      <c r="B12" s="47" t="s">
        <v>87</v>
      </c>
      <c r="C12" s="48" t="s">
        <v>31</v>
      </c>
      <c r="D12" s="48" t="s">
        <v>32</v>
      </c>
      <c r="G12" s="6" t="str">
        <f>LEFT(A13,3)</f>
        <v>Sat</v>
      </c>
      <c r="H12" s="6" t="str">
        <f>LEFT(A14,3)</f>
        <v>Sun</v>
      </c>
      <c r="I12" s="165" t="s">
        <v>91</v>
      </c>
      <c r="J12" s="165" t="s">
        <v>107</v>
      </c>
      <c r="K12" s="6"/>
      <c r="L12" s="6"/>
      <c r="M12" s="6"/>
    </row>
    <row r="13" spans="1:19" x14ac:dyDescent="0.15">
      <c r="A13" s="4" t="s">
        <v>39</v>
      </c>
      <c r="B13" s="7">
        <f>Hutt_Tinakori_Thorndon!R82</f>
        <v>13</v>
      </c>
      <c r="C13" s="7">
        <f>Hutt_Tinakori_Thorndon!R83</f>
        <v>8</v>
      </c>
      <c r="D13" s="7">
        <f>Hutt_Tinakori_Thorndon!R84</f>
        <v>3.25</v>
      </c>
      <c r="F13" t="s">
        <v>92</v>
      </c>
      <c r="G13" s="7">
        <f>B13</f>
        <v>13</v>
      </c>
      <c r="H13" s="7">
        <f>B14</f>
        <v>10</v>
      </c>
      <c r="I13" s="7">
        <f>B16</f>
        <v>23</v>
      </c>
      <c r="J13" s="7">
        <f>B15</f>
        <v>11.5</v>
      </c>
      <c r="L13" s="7"/>
      <c r="M13" s="7"/>
    </row>
    <row r="14" spans="1:19" x14ac:dyDescent="0.15">
      <c r="A14" s="4" t="s">
        <v>40</v>
      </c>
      <c r="B14" s="7">
        <f>Hutt_Tinakori_Thorndon!R124</f>
        <v>10</v>
      </c>
      <c r="C14" s="7">
        <f>Hutt_Tinakori_Thorndon!R125</f>
        <v>5</v>
      </c>
      <c r="D14" s="7">
        <f>Hutt_Tinakori_Thorndon!R126</f>
        <v>2.5</v>
      </c>
      <c r="F14" t="s">
        <v>36</v>
      </c>
      <c r="G14" s="7">
        <f>C13</f>
        <v>8</v>
      </c>
      <c r="H14" s="7">
        <f>C14</f>
        <v>5</v>
      </c>
      <c r="I14" s="7">
        <f>C16</f>
        <v>13</v>
      </c>
      <c r="J14" s="7">
        <f>C15</f>
        <v>6.5</v>
      </c>
      <c r="L14" s="7"/>
      <c r="M14" s="7"/>
    </row>
    <row r="15" spans="1:19" x14ac:dyDescent="0.15">
      <c r="A15" t="s">
        <v>33</v>
      </c>
      <c r="B15" s="56">
        <f>AVERAGE(B13:B14)</f>
        <v>11.5</v>
      </c>
      <c r="C15" s="56">
        <f>AVERAGE(C13:C14)</f>
        <v>6.5</v>
      </c>
      <c r="D15" s="56">
        <f>AVERAGE(D13:D14)</f>
        <v>2.875</v>
      </c>
      <c r="F15" t="s">
        <v>32</v>
      </c>
      <c r="G15" s="7">
        <f>D13</f>
        <v>3.25</v>
      </c>
      <c r="H15" s="7">
        <f>D14</f>
        <v>2.5</v>
      </c>
      <c r="I15" s="7">
        <f>D16</f>
        <v>5.75</v>
      </c>
      <c r="J15" s="7">
        <f>D15</f>
        <v>2.875</v>
      </c>
      <c r="L15" s="7"/>
      <c r="M15" s="7"/>
    </row>
    <row r="16" spans="1:19" x14ac:dyDescent="0.15">
      <c r="A16" t="s">
        <v>89</v>
      </c>
      <c r="B16" s="56">
        <f>B13+B14</f>
        <v>23</v>
      </c>
      <c r="C16" s="56">
        <f>C13+C14</f>
        <v>13</v>
      </c>
      <c r="D16" s="56">
        <f>D13+D14</f>
        <v>5.75</v>
      </c>
    </row>
    <row r="17" spans="1:13" x14ac:dyDescent="0.15">
      <c r="B17" s="5"/>
      <c r="C17" s="5"/>
      <c r="D17" s="5"/>
    </row>
    <row r="18" spans="1:13" x14ac:dyDescent="0.15">
      <c r="B18" s="5"/>
      <c r="C18" s="5"/>
      <c r="D18" s="5"/>
    </row>
    <row r="19" spans="1:13" x14ac:dyDescent="0.15">
      <c r="B19" s="5"/>
      <c r="C19" s="5"/>
      <c r="D19" s="5"/>
    </row>
    <row r="20" spans="1:13" x14ac:dyDescent="0.15">
      <c r="B20" s="5"/>
      <c r="C20" s="5"/>
      <c r="D20" s="5"/>
    </row>
    <row r="21" spans="1:13" x14ac:dyDescent="0.15">
      <c r="A21" s="1" t="s">
        <v>42</v>
      </c>
      <c r="B21" s="2"/>
      <c r="C21" s="2"/>
      <c r="D21" s="2"/>
      <c r="G21" t="str">
        <f>A21</f>
        <v>Lyall Pde</v>
      </c>
    </row>
    <row r="22" spans="1:13" x14ac:dyDescent="0.15">
      <c r="A22" s="1" t="s">
        <v>30</v>
      </c>
      <c r="B22" s="50" t="s">
        <v>87</v>
      </c>
      <c r="C22" s="51" t="s">
        <v>31</v>
      </c>
      <c r="D22" s="51" t="s">
        <v>32</v>
      </c>
      <c r="G22" s="6" t="str">
        <f>LEFT(A23,3)</f>
        <v>Sat</v>
      </c>
      <c r="H22" s="6" t="str">
        <f>LEFT(A24,3)</f>
        <v>Sun</v>
      </c>
      <c r="I22" s="165" t="s">
        <v>91</v>
      </c>
      <c r="J22" s="165" t="s">
        <v>107</v>
      </c>
      <c r="K22" s="6"/>
      <c r="L22" s="6"/>
      <c r="M22" s="6"/>
    </row>
    <row r="23" spans="1:13" x14ac:dyDescent="0.15">
      <c r="A23" s="4" t="s">
        <v>39</v>
      </c>
      <c r="B23" s="56">
        <f>'Lyall Pde'!Q81</f>
        <v>11</v>
      </c>
      <c r="C23" s="56">
        <f>'Lyall Pde'!Q82</f>
        <v>5</v>
      </c>
      <c r="D23" s="56">
        <f>'Lyall Pde'!Q83</f>
        <v>2.75</v>
      </c>
      <c r="F23" t="s">
        <v>92</v>
      </c>
      <c r="G23" s="7">
        <f>B23</f>
        <v>11</v>
      </c>
      <c r="H23" s="7">
        <f>B24</f>
        <v>18</v>
      </c>
      <c r="I23" s="7">
        <f>B26</f>
        <v>29</v>
      </c>
      <c r="J23" s="7">
        <f>B25</f>
        <v>14.5</v>
      </c>
      <c r="L23" s="7"/>
      <c r="M23" s="7"/>
    </row>
    <row r="24" spans="1:13" x14ac:dyDescent="0.15">
      <c r="A24" s="4" t="s">
        <v>40</v>
      </c>
      <c r="B24" s="56">
        <f>'Lyall Pde'!Q123</f>
        <v>18</v>
      </c>
      <c r="C24" s="56">
        <f>'Lyall Pde'!Q124</f>
        <v>8</v>
      </c>
      <c r="D24" s="56">
        <f>'Lyall Pde'!Q125</f>
        <v>4.5</v>
      </c>
      <c r="F24" t="s">
        <v>36</v>
      </c>
      <c r="G24" s="7">
        <f>C23</f>
        <v>5</v>
      </c>
      <c r="H24" s="7">
        <f>C24</f>
        <v>8</v>
      </c>
      <c r="I24" s="7">
        <f>C26</f>
        <v>13</v>
      </c>
      <c r="J24" s="7">
        <f>C25</f>
        <v>6.5</v>
      </c>
      <c r="L24" s="7"/>
      <c r="M24" s="7"/>
    </row>
    <row r="25" spans="1:13" x14ac:dyDescent="0.15">
      <c r="A25" t="s">
        <v>33</v>
      </c>
      <c r="B25" s="57">
        <f>AVERAGE(B23:B24)</f>
        <v>14.5</v>
      </c>
      <c r="C25" s="57">
        <f>AVERAGE(C23:C24)</f>
        <v>6.5</v>
      </c>
      <c r="D25" s="57">
        <f>AVERAGE(D23:D24)</f>
        <v>3.625</v>
      </c>
      <c r="F25" t="s">
        <v>32</v>
      </c>
      <c r="G25" s="7">
        <f>D23</f>
        <v>2.75</v>
      </c>
      <c r="H25" s="7">
        <f>D24</f>
        <v>4.5</v>
      </c>
      <c r="I25" s="7">
        <f>D26</f>
        <v>7.25</v>
      </c>
      <c r="J25" s="7">
        <f>D25</f>
        <v>3.625</v>
      </c>
      <c r="L25" s="7"/>
      <c r="M25" s="7"/>
    </row>
    <row r="26" spans="1:13" x14ac:dyDescent="0.15">
      <c r="A26" t="s">
        <v>89</v>
      </c>
      <c r="B26" s="7">
        <f>B23+B24</f>
        <v>29</v>
      </c>
      <c r="C26" s="7">
        <f>C23+C24</f>
        <v>13</v>
      </c>
      <c r="D26" s="7">
        <f>D23+D24</f>
        <v>7.25</v>
      </c>
    </row>
    <row r="27" spans="1:13" x14ac:dyDescent="0.15">
      <c r="B27" s="7"/>
      <c r="C27" s="7"/>
      <c r="D27" s="7"/>
    </row>
    <row r="29" spans="1:13" x14ac:dyDescent="0.15">
      <c r="B29">
        <f>(611+433+188)/2</f>
        <v>616</v>
      </c>
      <c r="C29">
        <f>(201+161+68)/2</f>
        <v>215</v>
      </c>
      <c r="D29">
        <f>(153+108+47)/2</f>
        <v>154</v>
      </c>
    </row>
    <row r="30" spans="1:13" x14ac:dyDescent="0.15">
      <c r="G30" t="s">
        <v>34</v>
      </c>
      <c r="H30" t="s">
        <v>90</v>
      </c>
      <c r="I30" t="s">
        <v>93</v>
      </c>
      <c r="J30" t="s">
        <v>91</v>
      </c>
    </row>
    <row r="31" spans="1:13" x14ac:dyDescent="0.15">
      <c r="G31" s="7">
        <f>I13</f>
        <v>23</v>
      </c>
      <c r="H31" s="7">
        <f>I3</f>
        <v>32</v>
      </c>
      <c r="I31" s="7">
        <f>I23</f>
        <v>29</v>
      </c>
      <c r="J31" s="7">
        <f>SUM(G31:I31)</f>
        <v>84</v>
      </c>
    </row>
    <row r="32" spans="1:13" x14ac:dyDescent="0.15">
      <c r="G32" s="7">
        <f>I14</f>
        <v>13</v>
      </c>
      <c r="H32" s="7">
        <f>I4</f>
        <v>20</v>
      </c>
      <c r="I32" s="7">
        <f>I24</f>
        <v>13</v>
      </c>
      <c r="J32" s="7">
        <f>SUM(G32:I32)</f>
        <v>46</v>
      </c>
    </row>
    <row r="33" spans="7:10" x14ac:dyDescent="0.15">
      <c r="G33" s="7">
        <f>I15</f>
        <v>5.75</v>
      </c>
      <c r="H33" s="7">
        <f>I5</f>
        <v>8</v>
      </c>
      <c r="I33" s="7">
        <f>I25</f>
        <v>7.25</v>
      </c>
      <c r="J33" s="7">
        <f>SUM(G33:I33)</f>
        <v>21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7"/>
  <sheetViews>
    <sheetView topLeftCell="A82" workbookViewId="0">
      <selection activeCell="I109" sqref="I109"/>
    </sheetView>
  </sheetViews>
  <sheetFormatPr baseColWidth="10" defaultColWidth="8.83203125" defaultRowHeight="13" x14ac:dyDescent="0.15"/>
  <cols>
    <col min="1" max="1" width="14.33203125" style="159" customWidth="1"/>
    <col min="2" max="5" width="10.6640625" style="7" customWidth="1"/>
  </cols>
  <sheetData>
    <row r="1" spans="1:5" ht="21" thickBot="1" x14ac:dyDescent="0.25">
      <c r="A1" s="217" t="s">
        <v>34</v>
      </c>
      <c r="B1" s="217"/>
      <c r="C1" s="217"/>
      <c r="D1" s="217"/>
      <c r="E1" s="217"/>
    </row>
    <row r="2" spans="1:5" ht="29" thickBot="1" x14ac:dyDescent="0.2">
      <c r="A2" s="157" t="s">
        <v>95</v>
      </c>
      <c r="B2" s="163" t="s">
        <v>96</v>
      </c>
      <c r="C2" s="163" t="s">
        <v>97</v>
      </c>
      <c r="D2" s="163" t="s">
        <v>98</v>
      </c>
      <c r="E2" s="164" t="s">
        <v>99</v>
      </c>
    </row>
    <row r="3" spans="1:5" ht="15" thickBot="1" x14ac:dyDescent="0.2">
      <c r="A3" s="218" t="s">
        <v>100</v>
      </c>
      <c r="B3" s="218"/>
      <c r="C3" s="218"/>
      <c r="D3" s="218"/>
      <c r="E3" s="218"/>
    </row>
    <row r="4" spans="1:5" ht="15" thickBot="1" x14ac:dyDescent="0.2">
      <c r="A4" s="158">
        <v>40603</v>
      </c>
      <c r="B4" s="160">
        <v>212</v>
      </c>
      <c r="C4" s="160">
        <v>232</v>
      </c>
      <c r="D4" s="160">
        <v>444</v>
      </c>
      <c r="E4" s="161">
        <v>222</v>
      </c>
    </row>
    <row r="5" spans="1:5" ht="15" thickBot="1" x14ac:dyDescent="0.2">
      <c r="A5" s="158">
        <v>40969</v>
      </c>
      <c r="B5" s="160">
        <v>294</v>
      </c>
      <c r="C5" s="160">
        <v>126</v>
      </c>
      <c r="D5" s="160">
        <v>420</v>
      </c>
      <c r="E5" s="161">
        <v>210</v>
      </c>
    </row>
    <row r="6" spans="1:5" ht="15" thickBot="1" x14ac:dyDescent="0.2">
      <c r="A6" s="158">
        <v>41334</v>
      </c>
      <c r="B6" s="160">
        <v>200</v>
      </c>
      <c r="C6" s="160">
        <v>233</v>
      </c>
      <c r="D6" s="160">
        <v>433</v>
      </c>
      <c r="E6" s="161">
        <v>217</v>
      </c>
    </row>
    <row r="7" spans="1:5" ht="15" thickBot="1" x14ac:dyDescent="0.2">
      <c r="A7" s="158">
        <v>41699</v>
      </c>
      <c r="B7" s="160">
        <v>287</v>
      </c>
      <c r="C7" s="160">
        <v>107</v>
      </c>
      <c r="D7" s="160">
        <v>394</v>
      </c>
      <c r="E7" s="161">
        <v>197</v>
      </c>
    </row>
    <row r="8" spans="1:5" ht="15" thickBot="1" x14ac:dyDescent="0.2">
      <c r="A8" s="158">
        <v>42064</v>
      </c>
      <c r="B8" s="160">
        <v>63</v>
      </c>
      <c r="C8" s="160">
        <v>235</v>
      </c>
      <c r="D8" s="160">
        <v>298</v>
      </c>
      <c r="E8" s="161">
        <v>149</v>
      </c>
    </row>
    <row r="9" spans="1:5" ht="15" thickBot="1" x14ac:dyDescent="0.2">
      <c r="A9" s="158">
        <v>42309</v>
      </c>
      <c r="B9" s="160">
        <v>277</v>
      </c>
      <c r="C9" s="160">
        <v>81</v>
      </c>
      <c r="D9" s="160">
        <v>358</v>
      </c>
      <c r="E9" s="161">
        <v>179</v>
      </c>
    </row>
    <row r="10" spans="1:5" ht="15" thickBot="1" x14ac:dyDescent="0.2">
      <c r="A10" s="158">
        <v>42430</v>
      </c>
      <c r="B10" s="160">
        <v>259</v>
      </c>
      <c r="C10" s="160">
        <v>217</v>
      </c>
      <c r="D10" s="160">
        <v>476</v>
      </c>
      <c r="E10" s="161">
        <v>238</v>
      </c>
    </row>
    <row r="11" spans="1:5" ht="15" thickBot="1" x14ac:dyDescent="0.2">
      <c r="A11" s="158">
        <v>42795</v>
      </c>
      <c r="B11" s="160">
        <v>13</v>
      </c>
      <c r="C11" s="160">
        <v>10</v>
      </c>
      <c r="D11" s="160">
        <v>23</v>
      </c>
      <c r="E11" s="161">
        <v>11.5</v>
      </c>
    </row>
    <row r="12" spans="1:5" ht="15" thickBot="1" x14ac:dyDescent="0.2">
      <c r="A12" s="218" t="s">
        <v>101</v>
      </c>
      <c r="B12" s="218"/>
      <c r="C12" s="218"/>
      <c r="D12" s="218"/>
      <c r="E12" s="218"/>
    </row>
    <row r="13" spans="1:5" ht="15" thickBot="1" x14ac:dyDescent="0.2">
      <c r="A13" s="158">
        <v>40603</v>
      </c>
      <c r="B13" s="160">
        <v>73</v>
      </c>
      <c r="C13" s="160">
        <v>83</v>
      </c>
      <c r="D13" s="160">
        <v>156</v>
      </c>
      <c r="E13" s="161">
        <v>78</v>
      </c>
    </row>
    <row r="14" spans="1:5" ht="15" thickBot="1" x14ac:dyDescent="0.2">
      <c r="A14" s="158">
        <v>40969</v>
      </c>
      <c r="B14" s="160">
        <v>124</v>
      </c>
      <c r="C14" s="160">
        <v>49</v>
      </c>
      <c r="D14" s="160">
        <v>173</v>
      </c>
      <c r="E14" s="161">
        <v>87</v>
      </c>
    </row>
    <row r="15" spans="1:5" ht="15" thickBot="1" x14ac:dyDescent="0.2">
      <c r="A15" s="158">
        <v>41334</v>
      </c>
      <c r="B15" s="160">
        <v>92</v>
      </c>
      <c r="C15" s="160">
        <v>69</v>
      </c>
      <c r="D15" s="160">
        <v>161</v>
      </c>
      <c r="E15" s="161">
        <v>81</v>
      </c>
    </row>
    <row r="16" spans="1:5" ht="15" thickBot="1" x14ac:dyDescent="0.2">
      <c r="A16" s="158">
        <v>41699</v>
      </c>
      <c r="B16" s="160">
        <v>92</v>
      </c>
      <c r="C16" s="160">
        <v>35</v>
      </c>
      <c r="D16" s="160">
        <v>127</v>
      </c>
      <c r="E16" s="161">
        <v>64</v>
      </c>
    </row>
    <row r="17" spans="1:5" ht="15" thickBot="1" x14ac:dyDescent="0.2">
      <c r="A17" s="158">
        <v>42064</v>
      </c>
      <c r="B17" s="160">
        <v>28</v>
      </c>
      <c r="C17" s="160">
        <v>73</v>
      </c>
      <c r="D17" s="160">
        <v>101</v>
      </c>
      <c r="E17" s="161">
        <v>51</v>
      </c>
    </row>
    <row r="18" spans="1:5" ht="15" thickBot="1" x14ac:dyDescent="0.2">
      <c r="A18" s="158">
        <v>42309</v>
      </c>
      <c r="B18" s="160">
        <v>94</v>
      </c>
      <c r="C18" s="160">
        <v>30</v>
      </c>
      <c r="D18" s="160">
        <v>124</v>
      </c>
      <c r="E18" s="161">
        <v>62</v>
      </c>
    </row>
    <row r="19" spans="1:5" ht="15" thickBot="1" x14ac:dyDescent="0.2">
      <c r="A19" s="158">
        <v>42430</v>
      </c>
      <c r="B19" s="160">
        <v>103</v>
      </c>
      <c r="C19" s="160">
        <v>87</v>
      </c>
      <c r="D19" s="160">
        <v>190</v>
      </c>
      <c r="E19" s="161">
        <v>95</v>
      </c>
    </row>
    <row r="20" spans="1:5" ht="15" thickBot="1" x14ac:dyDescent="0.2">
      <c r="A20" s="158">
        <v>42795</v>
      </c>
      <c r="B20" s="160">
        <v>8</v>
      </c>
      <c r="C20" s="160">
        <v>5</v>
      </c>
      <c r="D20" s="160">
        <v>13</v>
      </c>
      <c r="E20" s="161">
        <v>6.5</v>
      </c>
    </row>
    <row r="21" spans="1:5" ht="15" thickBot="1" x14ac:dyDescent="0.2">
      <c r="A21" s="218" t="s">
        <v>102</v>
      </c>
      <c r="B21" s="218"/>
      <c r="C21" s="218"/>
      <c r="D21" s="218"/>
      <c r="E21" s="218"/>
    </row>
    <row r="22" spans="1:5" ht="15" thickBot="1" x14ac:dyDescent="0.2">
      <c r="A22" s="158">
        <v>40603</v>
      </c>
      <c r="B22" s="160">
        <v>53</v>
      </c>
      <c r="C22" s="160">
        <v>58</v>
      </c>
      <c r="D22" s="160">
        <v>111</v>
      </c>
      <c r="E22" s="161">
        <v>56</v>
      </c>
    </row>
    <row r="23" spans="1:5" ht="15" thickBot="1" x14ac:dyDescent="0.2">
      <c r="A23" s="158">
        <v>40969</v>
      </c>
      <c r="B23" s="160">
        <v>74</v>
      </c>
      <c r="C23" s="160">
        <v>32</v>
      </c>
      <c r="D23" s="160">
        <v>105</v>
      </c>
      <c r="E23" s="161">
        <v>53</v>
      </c>
    </row>
    <row r="24" spans="1:5" ht="15" thickBot="1" x14ac:dyDescent="0.2">
      <c r="A24" s="158">
        <v>41334</v>
      </c>
      <c r="B24" s="160">
        <v>50</v>
      </c>
      <c r="C24" s="160">
        <v>58</v>
      </c>
      <c r="D24" s="160">
        <v>108</v>
      </c>
      <c r="E24" s="161">
        <v>54</v>
      </c>
    </row>
    <row r="25" spans="1:5" ht="15" thickBot="1" x14ac:dyDescent="0.2">
      <c r="A25" s="158">
        <v>41699</v>
      </c>
      <c r="B25" s="160">
        <v>72</v>
      </c>
      <c r="C25" s="160">
        <v>27</v>
      </c>
      <c r="D25" s="160">
        <v>99</v>
      </c>
      <c r="E25" s="161">
        <v>49</v>
      </c>
    </row>
    <row r="26" spans="1:5" ht="15" thickBot="1" x14ac:dyDescent="0.2">
      <c r="A26" s="158">
        <v>42064</v>
      </c>
      <c r="B26" s="160">
        <v>16</v>
      </c>
      <c r="C26" s="160">
        <v>59</v>
      </c>
      <c r="D26" s="160">
        <v>75</v>
      </c>
      <c r="E26" s="161">
        <v>37</v>
      </c>
    </row>
    <row r="27" spans="1:5" ht="15" thickBot="1" x14ac:dyDescent="0.2">
      <c r="A27" s="158">
        <v>42309</v>
      </c>
      <c r="B27" s="160">
        <v>69</v>
      </c>
      <c r="C27" s="160">
        <v>20</v>
      </c>
      <c r="D27" s="160">
        <v>89</v>
      </c>
      <c r="E27" s="161">
        <v>45</v>
      </c>
    </row>
    <row r="28" spans="1:5" ht="15" thickBot="1" x14ac:dyDescent="0.2">
      <c r="A28" s="158">
        <v>42430</v>
      </c>
      <c r="B28" s="160">
        <v>65</v>
      </c>
      <c r="C28" s="160">
        <v>54</v>
      </c>
      <c r="D28" s="160">
        <v>119</v>
      </c>
      <c r="E28" s="161">
        <v>60</v>
      </c>
    </row>
    <row r="29" spans="1:5" ht="15" thickBot="1" x14ac:dyDescent="0.2">
      <c r="A29" s="158">
        <v>42795</v>
      </c>
      <c r="B29" s="160">
        <v>3.25</v>
      </c>
      <c r="C29" s="160">
        <v>2.5</v>
      </c>
      <c r="D29" s="160">
        <v>5.75</v>
      </c>
      <c r="E29" s="161">
        <v>2.875</v>
      </c>
    </row>
    <row r="30" spans="1:5" ht="21" thickBot="1" x14ac:dyDescent="0.25">
      <c r="A30" s="217" t="s">
        <v>103</v>
      </c>
      <c r="B30" s="217"/>
      <c r="C30" s="217"/>
      <c r="D30" s="217"/>
      <c r="E30" s="217"/>
    </row>
    <row r="31" spans="1:5" ht="29" thickBot="1" x14ac:dyDescent="0.2">
      <c r="A31" s="157" t="s">
        <v>95</v>
      </c>
      <c r="B31" s="163" t="s">
        <v>96</v>
      </c>
      <c r="C31" s="163" t="s">
        <v>97</v>
      </c>
      <c r="D31" s="163" t="s">
        <v>98</v>
      </c>
      <c r="E31" s="164" t="s">
        <v>99</v>
      </c>
    </row>
    <row r="32" spans="1:5" ht="13.5" customHeight="1" thickBot="1" x14ac:dyDescent="0.2">
      <c r="A32" s="218" t="s">
        <v>100</v>
      </c>
      <c r="B32" s="218"/>
      <c r="C32" s="218"/>
      <c r="D32" s="218"/>
      <c r="E32" s="218"/>
    </row>
    <row r="33" spans="1:5" ht="15" thickBot="1" x14ac:dyDescent="0.2">
      <c r="A33" s="158">
        <v>40603</v>
      </c>
      <c r="B33" s="160">
        <v>248</v>
      </c>
      <c r="C33" s="160">
        <v>390</v>
      </c>
      <c r="D33" s="160">
        <v>638</v>
      </c>
      <c r="E33" s="161">
        <v>319</v>
      </c>
    </row>
    <row r="34" spans="1:5" ht="15" thickBot="1" x14ac:dyDescent="0.2">
      <c r="A34" s="158">
        <v>40969</v>
      </c>
      <c r="B34" s="160">
        <v>461</v>
      </c>
      <c r="C34" s="160">
        <v>202</v>
      </c>
      <c r="D34" s="160">
        <v>663</v>
      </c>
      <c r="E34" s="161">
        <v>332</v>
      </c>
    </row>
    <row r="35" spans="1:5" ht="15" thickBot="1" x14ac:dyDescent="0.2">
      <c r="A35" s="158">
        <v>41334</v>
      </c>
      <c r="B35" s="160">
        <v>147</v>
      </c>
      <c r="C35" s="160">
        <v>464</v>
      </c>
      <c r="D35" s="160">
        <v>611</v>
      </c>
      <c r="E35" s="161">
        <v>306</v>
      </c>
    </row>
    <row r="36" spans="1:5" ht="15" thickBot="1" x14ac:dyDescent="0.2">
      <c r="A36" s="158">
        <v>41699</v>
      </c>
      <c r="B36" s="160">
        <v>320</v>
      </c>
      <c r="C36" s="160">
        <v>193</v>
      </c>
      <c r="D36" s="160">
        <v>513</v>
      </c>
      <c r="E36" s="161">
        <v>257</v>
      </c>
    </row>
    <row r="37" spans="1:5" ht="15" thickBot="1" x14ac:dyDescent="0.2">
      <c r="A37" s="158">
        <v>42064</v>
      </c>
      <c r="B37" s="160">
        <v>74</v>
      </c>
      <c r="C37" s="160">
        <v>446</v>
      </c>
      <c r="D37" s="160">
        <v>520</v>
      </c>
      <c r="E37" s="161">
        <v>260</v>
      </c>
    </row>
    <row r="38" spans="1:5" ht="15" thickBot="1" x14ac:dyDescent="0.2">
      <c r="A38" s="158">
        <v>42309</v>
      </c>
      <c r="B38" s="160">
        <v>264</v>
      </c>
      <c r="C38" s="160">
        <v>104</v>
      </c>
      <c r="D38" s="160">
        <v>368</v>
      </c>
      <c r="E38" s="161">
        <v>184</v>
      </c>
    </row>
    <row r="39" spans="1:5" ht="15" thickBot="1" x14ac:dyDescent="0.2">
      <c r="A39" s="158">
        <v>42430</v>
      </c>
      <c r="B39" s="160">
        <v>304</v>
      </c>
      <c r="C39" s="160">
        <v>244</v>
      </c>
      <c r="D39" s="160">
        <v>548</v>
      </c>
      <c r="E39" s="161">
        <v>274</v>
      </c>
    </row>
    <row r="40" spans="1:5" ht="15" thickBot="1" x14ac:dyDescent="0.2">
      <c r="A40" s="158">
        <v>42795</v>
      </c>
      <c r="B40" s="160">
        <v>23</v>
      </c>
      <c r="C40" s="160">
        <v>9</v>
      </c>
      <c r="D40" s="160">
        <v>32</v>
      </c>
      <c r="E40" s="161">
        <v>16</v>
      </c>
    </row>
    <row r="41" spans="1:5" ht="13.5" customHeight="1" thickBot="1" x14ac:dyDescent="0.2">
      <c r="A41" s="218" t="s">
        <v>101</v>
      </c>
      <c r="B41" s="218"/>
      <c r="C41" s="218"/>
      <c r="D41" s="218"/>
      <c r="E41" s="218"/>
    </row>
    <row r="42" spans="1:5" ht="15" thickBot="1" x14ac:dyDescent="0.2">
      <c r="A42" s="158">
        <v>40603</v>
      </c>
      <c r="B42" s="160">
        <v>122</v>
      </c>
      <c r="C42" s="160">
        <v>127</v>
      </c>
      <c r="D42" s="160">
        <v>249</v>
      </c>
      <c r="E42" s="161">
        <v>125</v>
      </c>
    </row>
    <row r="43" spans="1:5" ht="15" thickBot="1" x14ac:dyDescent="0.2">
      <c r="A43" s="158">
        <v>40969</v>
      </c>
      <c r="B43" s="160">
        <v>155</v>
      </c>
      <c r="C43" s="160">
        <v>64</v>
      </c>
      <c r="D43" s="160">
        <v>214</v>
      </c>
      <c r="E43" s="161">
        <v>110</v>
      </c>
    </row>
    <row r="44" spans="1:5" ht="15" thickBot="1" x14ac:dyDescent="0.2">
      <c r="A44" s="158">
        <v>41334</v>
      </c>
      <c r="B44" s="160">
        <v>59</v>
      </c>
      <c r="C44" s="160">
        <v>142</v>
      </c>
      <c r="D44" s="160">
        <v>201</v>
      </c>
      <c r="E44" s="161">
        <v>101</v>
      </c>
    </row>
    <row r="45" spans="1:5" ht="15" thickBot="1" x14ac:dyDescent="0.2">
      <c r="A45" s="158">
        <v>41699</v>
      </c>
      <c r="B45" s="160">
        <v>119</v>
      </c>
      <c r="C45" s="160">
        <v>84</v>
      </c>
      <c r="D45" s="160">
        <v>203</v>
      </c>
      <c r="E45" s="161">
        <v>102</v>
      </c>
    </row>
    <row r="46" spans="1:5" ht="15" thickBot="1" x14ac:dyDescent="0.2">
      <c r="A46" s="158">
        <v>42064</v>
      </c>
      <c r="B46" s="160">
        <v>30</v>
      </c>
      <c r="C46" s="160">
        <v>127</v>
      </c>
      <c r="D46" s="160">
        <v>157</v>
      </c>
      <c r="E46" s="161">
        <v>79</v>
      </c>
    </row>
    <row r="47" spans="1:5" ht="15" thickBot="1" x14ac:dyDescent="0.2">
      <c r="A47" s="158">
        <v>42309</v>
      </c>
      <c r="B47" s="160">
        <v>101</v>
      </c>
      <c r="C47" s="160">
        <v>40</v>
      </c>
      <c r="D47" s="160">
        <v>141</v>
      </c>
      <c r="E47" s="161">
        <v>71</v>
      </c>
    </row>
    <row r="48" spans="1:5" ht="15" thickBot="1" x14ac:dyDescent="0.2">
      <c r="A48" s="158">
        <v>42430</v>
      </c>
      <c r="B48" s="160">
        <v>96</v>
      </c>
      <c r="C48" s="160">
        <v>77</v>
      </c>
      <c r="D48" s="160">
        <v>173</v>
      </c>
      <c r="E48" s="161">
        <v>87</v>
      </c>
    </row>
    <row r="49" spans="1:5" ht="15" thickBot="1" x14ac:dyDescent="0.2">
      <c r="A49" s="158">
        <v>42795</v>
      </c>
      <c r="B49" s="160">
        <v>15</v>
      </c>
      <c r="C49" s="160">
        <v>5</v>
      </c>
      <c r="D49" s="160">
        <v>20</v>
      </c>
      <c r="E49" s="161">
        <v>10</v>
      </c>
    </row>
    <row r="50" spans="1:5" ht="13.5" customHeight="1" thickBot="1" x14ac:dyDescent="0.2">
      <c r="A50" s="218" t="s">
        <v>102</v>
      </c>
      <c r="B50" s="218"/>
      <c r="C50" s="218"/>
      <c r="D50" s="218"/>
      <c r="E50" s="218"/>
    </row>
    <row r="51" spans="1:5" ht="15" thickBot="1" x14ac:dyDescent="0.2">
      <c r="A51" s="158">
        <v>40603</v>
      </c>
      <c r="B51" s="160">
        <v>62</v>
      </c>
      <c r="C51" s="160">
        <v>98</v>
      </c>
      <c r="D51" s="160">
        <v>160</v>
      </c>
      <c r="E51" s="161">
        <v>80</v>
      </c>
    </row>
    <row r="52" spans="1:5" ht="15" thickBot="1" x14ac:dyDescent="0.2">
      <c r="A52" s="158">
        <v>40969</v>
      </c>
      <c r="B52" s="160">
        <v>115</v>
      </c>
      <c r="C52" s="160">
        <v>51</v>
      </c>
      <c r="D52" s="160">
        <v>166</v>
      </c>
      <c r="E52" s="161">
        <v>83</v>
      </c>
    </row>
    <row r="53" spans="1:5" ht="15" thickBot="1" x14ac:dyDescent="0.2">
      <c r="A53" s="158">
        <v>41334</v>
      </c>
      <c r="B53" s="160">
        <v>37</v>
      </c>
      <c r="C53" s="160">
        <v>116</v>
      </c>
      <c r="D53" s="160">
        <v>153</v>
      </c>
      <c r="E53" s="161">
        <v>76</v>
      </c>
    </row>
    <row r="54" spans="1:5" ht="15" thickBot="1" x14ac:dyDescent="0.2">
      <c r="A54" s="158">
        <v>41699</v>
      </c>
      <c r="B54" s="160">
        <v>80</v>
      </c>
      <c r="C54" s="160">
        <v>48</v>
      </c>
      <c r="D54" s="160">
        <v>128</v>
      </c>
      <c r="E54" s="161">
        <v>64</v>
      </c>
    </row>
    <row r="55" spans="1:5" ht="15" thickBot="1" x14ac:dyDescent="0.2">
      <c r="A55" s="158">
        <v>42064</v>
      </c>
      <c r="B55" s="160">
        <v>19</v>
      </c>
      <c r="C55" s="160">
        <v>112</v>
      </c>
      <c r="D55" s="160">
        <v>130</v>
      </c>
      <c r="E55" s="161">
        <v>65</v>
      </c>
    </row>
    <row r="56" spans="1:5" ht="15" thickBot="1" x14ac:dyDescent="0.2">
      <c r="A56" s="158">
        <v>42309</v>
      </c>
      <c r="B56" s="160">
        <v>66</v>
      </c>
      <c r="C56" s="160">
        <v>26</v>
      </c>
      <c r="D56" s="160">
        <v>92</v>
      </c>
      <c r="E56" s="161">
        <v>46</v>
      </c>
    </row>
    <row r="57" spans="1:5" ht="15" thickBot="1" x14ac:dyDescent="0.2">
      <c r="A57" s="158">
        <v>42430</v>
      </c>
      <c r="B57" s="160">
        <v>76</v>
      </c>
      <c r="C57" s="160">
        <v>61</v>
      </c>
      <c r="D57" s="160">
        <v>137</v>
      </c>
      <c r="E57" s="161">
        <v>69</v>
      </c>
    </row>
    <row r="58" spans="1:5" ht="15" thickBot="1" x14ac:dyDescent="0.2">
      <c r="A58" s="158">
        <v>42795</v>
      </c>
      <c r="B58" s="160">
        <v>5.75</v>
      </c>
      <c r="C58" s="160">
        <v>2.25</v>
      </c>
      <c r="D58" s="160">
        <v>8</v>
      </c>
      <c r="E58" s="161">
        <v>4</v>
      </c>
    </row>
    <row r="59" spans="1:5" ht="21" thickBot="1" x14ac:dyDescent="0.25">
      <c r="A59" s="217" t="s">
        <v>93</v>
      </c>
      <c r="B59" s="217"/>
      <c r="C59" s="217"/>
      <c r="D59" s="217"/>
      <c r="E59" s="217"/>
    </row>
    <row r="60" spans="1:5" ht="29" thickBot="1" x14ac:dyDescent="0.2">
      <c r="A60" s="157" t="s">
        <v>95</v>
      </c>
      <c r="B60" s="163" t="s">
        <v>96</v>
      </c>
      <c r="C60" s="163" t="s">
        <v>97</v>
      </c>
      <c r="D60" s="163" t="s">
        <v>98</v>
      </c>
      <c r="E60" s="164" t="s">
        <v>99</v>
      </c>
    </row>
    <row r="61" spans="1:5" ht="15" thickBot="1" x14ac:dyDescent="0.2">
      <c r="A61" s="218" t="s">
        <v>100</v>
      </c>
      <c r="B61" s="218"/>
      <c r="C61" s="218"/>
      <c r="D61" s="218"/>
      <c r="E61" s="218"/>
    </row>
    <row r="62" spans="1:5" ht="15" thickBot="1" x14ac:dyDescent="0.2">
      <c r="A62" s="158">
        <v>40603</v>
      </c>
      <c r="B62" s="160">
        <v>136</v>
      </c>
      <c r="C62" s="160">
        <v>223</v>
      </c>
      <c r="D62" s="160">
        <v>359</v>
      </c>
      <c r="E62" s="161">
        <v>180</v>
      </c>
    </row>
    <row r="63" spans="1:5" ht="15" thickBot="1" x14ac:dyDescent="0.2">
      <c r="A63" s="158">
        <v>40969</v>
      </c>
      <c r="B63" s="160">
        <v>125</v>
      </c>
      <c r="C63" s="160">
        <v>115</v>
      </c>
      <c r="D63" s="160">
        <v>240</v>
      </c>
      <c r="E63" s="161">
        <v>120</v>
      </c>
    </row>
    <row r="64" spans="1:5" ht="15" thickBot="1" x14ac:dyDescent="0.2">
      <c r="A64" s="158">
        <v>41334</v>
      </c>
      <c r="B64" s="160">
        <v>42</v>
      </c>
      <c r="C64" s="160">
        <v>146</v>
      </c>
      <c r="D64" s="160">
        <v>188</v>
      </c>
      <c r="E64" s="161">
        <v>94</v>
      </c>
    </row>
    <row r="65" spans="1:5" ht="15" thickBot="1" x14ac:dyDescent="0.2">
      <c r="A65" s="158">
        <v>41699</v>
      </c>
      <c r="B65" s="160">
        <v>209</v>
      </c>
      <c r="C65" s="160">
        <v>109</v>
      </c>
      <c r="D65" s="160">
        <v>318</v>
      </c>
      <c r="E65" s="161">
        <v>159</v>
      </c>
    </row>
    <row r="66" spans="1:5" ht="15" thickBot="1" x14ac:dyDescent="0.2">
      <c r="A66" s="158">
        <v>42064</v>
      </c>
      <c r="B66" s="160">
        <v>53</v>
      </c>
      <c r="C66" s="160">
        <v>248</v>
      </c>
      <c r="D66" s="160">
        <v>301</v>
      </c>
      <c r="E66" s="161">
        <v>151</v>
      </c>
    </row>
    <row r="67" spans="1:5" ht="15" thickBot="1" x14ac:dyDescent="0.2">
      <c r="A67" s="158">
        <v>42309</v>
      </c>
      <c r="B67" s="160">
        <v>200</v>
      </c>
      <c r="C67" s="160">
        <v>76</v>
      </c>
      <c r="D67" s="160">
        <v>276</v>
      </c>
      <c r="E67" s="161">
        <v>138</v>
      </c>
    </row>
    <row r="68" spans="1:5" ht="15" thickBot="1" x14ac:dyDescent="0.2">
      <c r="A68" s="158">
        <v>42430</v>
      </c>
      <c r="B68" s="160">
        <v>219</v>
      </c>
      <c r="C68" s="160">
        <v>147</v>
      </c>
      <c r="D68" s="160">
        <v>366</v>
      </c>
      <c r="E68" s="161">
        <v>183</v>
      </c>
    </row>
    <row r="69" spans="1:5" ht="15" thickBot="1" x14ac:dyDescent="0.2">
      <c r="A69" s="158">
        <v>42795</v>
      </c>
      <c r="B69" s="160">
        <v>13</v>
      </c>
      <c r="C69" s="160">
        <v>12</v>
      </c>
      <c r="D69" s="160">
        <v>25</v>
      </c>
      <c r="E69" s="161">
        <v>12.5</v>
      </c>
    </row>
    <row r="70" spans="1:5" ht="15" thickBot="1" x14ac:dyDescent="0.2">
      <c r="A70" s="218" t="s">
        <v>101</v>
      </c>
      <c r="B70" s="218"/>
      <c r="C70" s="218"/>
      <c r="D70" s="218"/>
      <c r="E70" s="218"/>
    </row>
    <row r="71" spans="1:5" ht="15" thickBot="1" x14ac:dyDescent="0.2">
      <c r="A71" s="158">
        <v>40603</v>
      </c>
      <c r="B71" s="160">
        <v>48</v>
      </c>
      <c r="C71" s="160">
        <v>93</v>
      </c>
      <c r="D71" s="160">
        <v>141</v>
      </c>
      <c r="E71" s="161">
        <v>71</v>
      </c>
    </row>
    <row r="72" spans="1:5" ht="15" thickBot="1" x14ac:dyDescent="0.2">
      <c r="A72" s="158">
        <v>40969</v>
      </c>
      <c r="B72" s="160">
        <v>33</v>
      </c>
      <c r="C72" s="160">
        <v>36</v>
      </c>
      <c r="D72" s="160">
        <v>69</v>
      </c>
      <c r="E72" s="161">
        <v>35</v>
      </c>
    </row>
    <row r="73" spans="1:5" ht="15" thickBot="1" x14ac:dyDescent="0.2">
      <c r="A73" s="158">
        <v>41334</v>
      </c>
      <c r="B73" s="160">
        <v>18</v>
      </c>
      <c r="C73" s="160">
        <v>50</v>
      </c>
      <c r="D73" s="160">
        <v>68</v>
      </c>
      <c r="E73" s="161">
        <v>34</v>
      </c>
    </row>
    <row r="74" spans="1:5" ht="15" thickBot="1" x14ac:dyDescent="0.2">
      <c r="A74" s="158">
        <v>41699</v>
      </c>
      <c r="B74" s="160">
        <v>82</v>
      </c>
      <c r="C74" s="160">
        <v>35</v>
      </c>
      <c r="D74" s="160">
        <v>117</v>
      </c>
      <c r="E74" s="161">
        <v>59</v>
      </c>
    </row>
    <row r="75" spans="1:5" ht="15" thickBot="1" x14ac:dyDescent="0.2">
      <c r="A75" s="158">
        <v>42064</v>
      </c>
      <c r="B75" s="160">
        <v>29</v>
      </c>
      <c r="C75" s="160">
        <v>97</v>
      </c>
      <c r="D75" s="160">
        <v>126</v>
      </c>
      <c r="E75" s="161">
        <v>63</v>
      </c>
    </row>
    <row r="76" spans="1:5" ht="15" thickBot="1" x14ac:dyDescent="0.2">
      <c r="A76" s="158">
        <v>42309</v>
      </c>
      <c r="B76" s="160">
        <v>88</v>
      </c>
      <c r="C76" s="160">
        <v>26</v>
      </c>
      <c r="D76" s="160">
        <v>114</v>
      </c>
      <c r="E76" s="161">
        <v>57</v>
      </c>
    </row>
    <row r="77" spans="1:5" ht="15" thickBot="1" x14ac:dyDescent="0.2">
      <c r="A77" s="158">
        <v>42430</v>
      </c>
      <c r="B77" s="160">
        <v>94</v>
      </c>
      <c r="C77" s="160">
        <v>47</v>
      </c>
      <c r="D77" s="160">
        <v>141</v>
      </c>
      <c r="E77" s="161">
        <v>71</v>
      </c>
    </row>
    <row r="78" spans="1:5" ht="15" thickBot="1" x14ac:dyDescent="0.2">
      <c r="A78" s="158">
        <v>42795</v>
      </c>
      <c r="B78" s="160">
        <v>6</v>
      </c>
      <c r="C78" s="160">
        <v>5</v>
      </c>
      <c r="D78" s="160">
        <v>11</v>
      </c>
      <c r="E78" s="161">
        <v>5.5</v>
      </c>
    </row>
    <row r="79" spans="1:5" ht="15" thickBot="1" x14ac:dyDescent="0.2">
      <c r="A79" s="218" t="s">
        <v>102</v>
      </c>
      <c r="B79" s="218"/>
      <c r="C79" s="218"/>
      <c r="D79" s="218"/>
      <c r="E79" s="218"/>
    </row>
    <row r="80" spans="1:5" ht="15" thickBot="1" x14ac:dyDescent="0.2">
      <c r="A80" s="158">
        <v>40603</v>
      </c>
      <c r="B80" s="160">
        <v>34</v>
      </c>
      <c r="C80" s="160">
        <v>56</v>
      </c>
      <c r="D80" s="160">
        <v>90</v>
      </c>
      <c r="E80" s="161">
        <v>45</v>
      </c>
    </row>
    <row r="81" spans="1:5" ht="15" thickBot="1" x14ac:dyDescent="0.2">
      <c r="A81" s="158">
        <v>40969</v>
      </c>
      <c r="B81" s="160">
        <v>31</v>
      </c>
      <c r="C81" s="160">
        <v>29</v>
      </c>
      <c r="D81" s="160">
        <v>60</v>
      </c>
      <c r="E81" s="161">
        <v>30</v>
      </c>
    </row>
    <row r="82" spans="1:5" ht="15" thickBot="1" x14ac:dyDescent="0.2">
      <c r="A82" s="158">
        <v>41334</v>
      </c>
      <c r="B82" s="160">
        <v>11</v>
      </c>
      <c r="C82" s="160">
        <v>37</v>
      </c>
      <c r="D82" s="160">
        <v>47</v>
      </c>
      <c r="E82" s="161">
        <v>24</v>
      </c>
    </row>
    <row r="83" spans="1:5" ht="15" thickBot="1" x14ac:dyDescent="0.2">
      <c r="A83" s="158">
        <v>41699</v>
      </c>
      <c r="B83" s="160">
        <v>52</v>
      </c>
      <c r="C83" s="160">
        <v>27</v>
      </c>
      <c r="D83" s="160">
        <v>80</v>
      </c>
      <c r="E83" s="161">
        <v>40</v>
      </c>
    </row>
    <row r="84" spans="1:5" ht="15" thickBot="1" x14ac:dyDescent="0.2">
      <c r="A84" s="158">
        <v>42064</v>
      </c>
      <c r="B84" s="160">
        <v>13</v>
      </c>
      <c r="C84" s="160">
        <v>62</v>
      </c>
      <c r="D84" s="160">
        <v>75</v>
      </c>
      <c r="E84" s="161">
        <v>38</v>
      </c>
    </row>
    <row r="85" spans="1:5" ht="15" thickBot="1" x14ac:dyDescent="0.2">
      <c r="A85" s="158">
        <v>42309</v>
      </c>
      <c r="B85" s="160">
        <v>50</v>
      </c>
      <c r="C85" s="160">
        <v>19</v>
      </c>
      <c r="D85" s="160">
        <v>69</v>
      </c>
      <c r="E85" s="161">
        <v>35</v>
      </c>
    </row>
    <row r="86" spans="1:5" ht="15" thickBot="1" x14ac:dyDescent="0.2">
      <c r="A86" s="158">
        <v>42430</v>
      </c>
      <c r="B86" s="160">
        <v>55</v>
      </c>
      <c r="C86" s="160">
        <v>37</v>
      </c>
      <c r="D86" s="160">
        <v>92</v>
      </c>
      <c r="E86" s="161">
        <v>46</v>
      </c>
    </row>
    <row r="87" spans="1:5" ht="15" thickBot="1" x14ac:dyDescent="0.2">
      <c r="A87" s="158">
        <v>42795</v>
      </c>
      <c r="B87" s="160">
        <v>3.25</v>
      </c>
      <c r="C87" s="160">
        <v>3</v>
      </c>
      <c r="D87" s="160">
        <v>6.25</v>
      </c>
      <c r="E87" s="161">
        <v>3.125</v>
      </c>
    </row>
    <row r="88" spans="1:5" ht="21" thickBot="1" x14ac:dyDescent="0.25">
      <c r="A88" s="217" t="s">
        <v>106</v>
      </c>
      <c r="B88" s="217"/>
      <c r="C88" s="217"/>
      <c r="D88" s="217"/>
      <c r="E88" s="217"/>
    </row>
    <row r="89" spans="1:5" ht="29" thickBot="1" x14ac:dyDescent="0.2">
      <c r="A89" s="157" t="s">
        <v>95</v>
      </c>
      <c r="B89" s="163" t="s">
        <v>96</v>
      </c>
      <c r="C89" s="163" t="s">
        <v>97</v>
      </c>
      <c r="D89" s="163" t="s">
        <v>98</v>
      </c>
      <c r="E89" s="164" t="s">
        <v>99</v>
      </c>
    </row>
    <row r="90" spans="1:5" ht="15" thickBot="1" x14ac:dyDescent="0.2">
      <c r="A90" s="218" t="s">
        <v>100</v>
      </c>
      <c r="B90" s="218"/>
      <c r="C90" s="218"/>
      <c r="D90" s="218"/>
      <c r="E90" s="218"/>
    </row>
    <row r="91" spans="1:5" ht="15" thickBot="1" x14ac:dyDescent="0.2">
      <c r="A91" s="158">
        <v>40603</v>
      </c>
      <c r="B91" s="160">
        <f>SUM(B62,B33,B4)</f>
        <v>596</v>
      </c>
      <c r="C91" s="160">
        <f t="shared" ref="C91:E91" si="0">SUM(C62,C33,C4)</f>
        <v>845</v>
      </c>
      <c r="D91" s="160">
        <f t="shared" si="0"/>
        <v>1441</v>
      </c>
      <c r="E91" s="161">
        <f t="shared" si="0"/>
        <v>721</v>
      </c>
    </row>
    <row r="92" spans="1:5" ht="15" thickBot="1" x14ac:dyDescent="0.2">
      <c r="A92" s="158">
        <v>40969</v>
      </c>
      <c r="B92" s="160">
        <f t="shared" ref="B92:E92" si="1">SUM(B63,B34,B5)</f>
        <v>880</v>
      </c>
      <c r="C92" s="160">
        <f t="shared" si="1"/>
        <v>443</v>
      </c>
      <c r="D92" s="160">
        <f t="shared" si="1"/>
        <v>1323</v>
      </c>
      <c r="E92" s="161">
        <f t="shared" si="1"/>
        <v>662</v>
      </c>
    </row>
    <row r="93" spans="1:5" ht="15" thickBot="1" x14ac:dyDescent="0.2">
      <c r="A93" s="158">
        <v>41334</v>
      </c>
      <c r="B93" s="160">
        <f t="shared" ref="B93:E93" si="2">SUM(B64,B35,B6)</f>
        <v>389</v>
      </c>
      <c r="C93" s="160">
        <f t="shared" si="2"/>
        <v>843</v>
      </c>
      <c r="D93" s="160">
        <f t="shared" si="2"/>
        <v>1232</v>
      </c>
      <c r="E93" s="161">
        <f t="shared" si="2"/>
        <v>617</v>
      </c>
    </row>
    <row r="94" spans="1:5" ht="15" thickBot="1" x14ac:dyDescent="0.2">
      <c r="A94" s="158">
        <v>41699</v>
      </c>
      <c r="B94" s="160">
        <f t="shared" ref="B94:E94" si="3">SUM(B65,B36,B7)</f>
        <v>816</v>
      </c>
      <c r="C94" s="160">
        <f t="shared" si="3"/>
        <v>409</v>
      </c>
      <c r="D94" s="160">
        <f t="shared" si="3"/>
        <v>1225</v>
      </c>
      <c r="E94" s="161">
        <f t="shared" si="3"/>
        <v>613</v>
      </c>
    </row>
    <row r="95" spans="1:5" ht="15" thickBot="1" x14ac:dyDescent="0.2">
      <c r="A95" s="158">
        <v>42064</v>
      </c>
      <c r="B95" s="160">
        <f t="shared" ref="B95:E95" si="4">SUM(B66,B37,B8)</f>
        <v>190</v>
      </c>
      <c r="C95" s="160">
        <f t="shared" si="4"/>
        <v>929</v>
      </c>
      <c r="D95" s="160">
        <f t="shared" si="4"/>
        <v>1119</v>
      </c>
      <c r="E95" s="161">
        <f t="shared" si="4"/>
        <v>560</v>
      </c>
    </row>
    <row r="96" spans="1:5" ht="15" thickBot="1" x14ac:dyDescent="0.2">
      <c r="A96" s="158">
        <v>42309</v>
      </c>
      <c r="B96" s="160">
        <f t="shared" ref="B96:E96" si="5">SUM(B67,B38,B9)</f>
        <v>741</v>
      </c>
      <c r="C96" s="160">
        <f t="shared" si="5"/>
        <v>261</v>
      </c>
      <c r="D96" s="160">
        <f t="shared" si="5"/>
        <v>1002</v>
      </c>
      <c r="E96" s="161">
        <f t="shared" si="5"/>
        <v>501</v>
      </c>
    </row>
    <row r="97" spans="1:5" ht="15" thickBot="1" x14ac:dyDescent="0.2">
      <c r="A97" s="158">
        <v>42430</v>
      </c>
      <c r="B97" s="160">
        <f t="shared" ref="B97:E97" si="6">SUM(B68,B39,B10)</f>
        <v>782</v>
      </c>
      <c r="C97" s="160">
        <f t="shared" si="6"/>
        <v>608</v>
      </c>
      <c r="D97" s="160">
        <f t="shared" si="6"/>
        <v>1390</v>
      </c>
      <c r="E97" s="161">
        <f t="shared" si="6"/>
        <v>695</v>
      </c>
    </row>
    <row r="98" spans="1:5" ht="15" thickBot="1" x14ac:dyDescent="0.2">
      <c r="A98" s="158">
        <v>42795</v>
      </c>
      <c r="B98" s="160">
        <f t="shared" ref="B98:E98" si="7">SUM(B69,B40,B11)</f>
        <v>49</v>
      </c>
      <c r="C98" s="160">
        <f t="shared" si="7"/>
        <v>31</v>
      </c>
      <c r="D98" s="160">
        <f t="shared" si="7"/>
        <v>80</v>
      </c>
      <c r="E98" s="161">
        <f t="shared" si="7"/>
        <v>40</v>
      </c>
    </row>
    <row r="99" spans="1:5" ht="15" thickBot="1" x14ac:dyDescent="0.2">
      <c r="A99" s="218" t="s">
        <v>101</v>
      </c>
      <c r="B99" s="218"/>
      <c r="C99" s="218"/>
      <c r="D99" s="218"/>
      <c r="E99" s="218"/>
    </row>
    <row r="100" spans="1:5" ht="15" thickBot="1" x14ac:dyDescent="0.2">
      <c r="A100" s="158">
        <v>40603</v>
      </c>
      <c r="B100" s="160">
        <f>SUM(B71,B42,B13)</f>
        <v>243</v>
      </c>
      <c r="C100" s="160">
        <f t="shared" ref="C100:E100" si="8">SUM(C71,C42,C13)</f>
        <v>303</v>
      </c>
      <c r="D100" s="160">
        <f t="shared" si="8"/>
        <v>546</v>
      </c>
      <c r="E100" s="161">
        <f t="shared" si="8"/>
        <v>274</v>
      </c>
    </row>
    <row r="101" spans="1:5" ht="15" thickBot="1" x14ac:dyDescent="0.2">
      <c r="A101" s="158">
        <v>40969</v>
      </c>
      <c r="B101" s="160">
        <f t="shared" ref="B101:E101" si="9">SUM(B72,B43,B14)</f>
        <v>312</v>
      </c>
      <c r="C101" s="160">
        <f t="shared" si="9"/>
        <v>149</v>
      </c>
      <c r="D101" s="160">
        <f t="shared" si="9"/>
        <v>456</v>
      </c>
      <c r="E101" s="161">
        <f t="shared" si="9"/>
        <v>232</v>
      </c>
    </row>
    <row r="102" spans="1:5" ht="15" thickBot="1" x14ac:dyDescent="0.2">
      <c r="A102" s="158">
        <v>41334</v>
      </c>
      <c r="B102" s="160">
        <f t="shared" ref="B102:E102" si="10">SUM(B73,B44,B15)</f>
        <v>169</v>
      </c>
      <c r="C102" s="160">
        <f t="shared" si="10"/>
        <v>261</v>
      </c>
      <c r="D102" s="160">
        <f t="shared" si="10"/>
        <v>430</v>
      </c>
      <c r="E102" s="161">
        <f t="shared" si="10"/>
        <v>216</v>
      </c>
    </row>
    <row r="103" spans="1:5" ht="15" thickBot="1" x14ac:dyDescent="0.2">
      <c r="A103" s="158">
        <v>41699</v>
      </c>
      <c r="B103" s="160">
        <f t="shared" ref="B103:E103" si="11">SUM(B74,B45,B16)</f>
        <v>293</v>
      </c>
      <c r="C103" s="160">
        <f t="shared" si="11"/>
        <v>154</v>
      </c>
      <c r="D103" s="160">
        <f t="shared" si="11"/>
        <v>447</v>
      </c>
      <c r="E103" s="161">
        <f t="shared" si="11"/>
        <v>225</v>
      </c>
    </row>
    <row r="104" spans="1:5" ht="15" thickBot="1" x14ac:dyDescent="0.2">
      <c r="A104" s="158">
        <v>42064</v>
      </c>
      <c r="B104" s="160">
        <f t="shared" ref="B104:E104" si="12">SUM(B75,B46,B17)</f>
        <v>87</v>
      </c>
      <c r="C104" s="160">
        <f t="shared" si="12"/>
        <v>297</v>
      </c>
      <c r="D104" s="160">
        <f t="shared" si="12"/>
        <v>384</v>
      </c>
      <c r="E104" s="161">
        <f t="shared" si="12"/>
        <v>193</v>
      </c>
    </row>
    <row r="105" spans="1:5" ht="15" thickBot="1" x14ac:dyDescent="0.2">
      <c r="A105" s="158">
        <v>42309</v>
      </c>
      <c r="B105" s="160">
        <f t="shared" ref="B105:E105" si="13">SUM(B76,B47,B18)</f>
        <v>283</v>
      </c>
      <c r="C105" s="160">
        <f t="shared" si="13"/>
        <v>96</v>
      </c>
      <c r="D105" s="160">
        <f t="shared" si="13"/>
        <v>379</v>
      </c>
      <c r="E105" s="161">
        <f t="shared" si="13"/>
        <v>190</v>
      </c>
    </row>
    <row r="106" spans="1:5" ht="15" thickBot="1" x14ac:dyDescent="0.2">
      <c r="A106" s="158">
        <v>42430</v>
      </c>
      <c r="B106" s="160">
        <f t="shared" ref="B106:E106" si="14">SUM(B77,B48,B19)</f>
        <v>293</v>
      </c>
      <c r="C106" s="160">
        <f t="shared" si="14"/>
        <v>211</v>
      </c>
      <c r="D106" s="160">
        <f t="shared" si="14"/>
        <v>504</v>
      </c>
      <c r="E106" s="161">
        <f t="shared" si="14"/>
        <v>253</v>
      </c>
    </row>
    <row r="107" spans="1:5" ht="15" thickBot="1" x14ac:dyDescent="0.2">
      <c r="A107" s="158">
        <v>42795</v>
      </c>
      <c r="B107" s="160">
        <f t="shared" ref="B107:E107" si="15">SUM(B78,B49,B20)</f>
        <v>29</v>
      </c>
      <c r="C107" s="160">
        <f t="shared" si="15"/>
        <v>15</v>
      </c>
      <c r="D107" s="160">
        <f t="shared" si="15"/>
        <v>44</v>
      </c>
      <c r="E107" s="161">
        <f t="shared" si="15"/>
        <v>22</v>
      </c>
    </row>
    <row r="108" spans="1:5" ht="15" thickBot="1" x14ac:dyDescent="0.2">
      <c r="A108" s="218" t="s">
        <v>102</v>
      </c>
      <c r="B108" s="218"/>
      <c r="C108" s="218"/>
      <c r="D108" s="218"/>
      <c r="E108" s="218"/>
    </row>
    <row r="109" spans="1:5" ht="15" thickBot="1" x14ac:dyDescent="0.2">
      <c r="A109" s="158">
        <v>40603</v>
      </c>
      <c r="B109" s="160">
        <f>SUM(B80,B51,B22)</f>
        <v>149</v>
      </c>
      <c r="C109" s="160">
        <f t="shared" ref="C109:E109" si="16">SUM(C80,C51,C22)</f>
        <v>212</v>
      </c>
      <c r="D109" s="160">
        <f t="shared" si="16"/>
        <v>361</v>
      </c>
      <c r="E109" s="161">
        <f t="shared" si="16"/>
        <v>181</v>
      </c>
    </row>
    <row r="110" spans="1:5" ht="15" thickBot="1" x14ac:dyDescent="0.2">
      <c r="A110" s="158">
        <v>40969</v>
      </c>
      <c r="B110" s="160">
        <f t="shared" ref="B110:E110" si="17">SUM(B81,B52,B23)</f>
        <v>220</v>
      </c>
      <c r="C110" s="160">
        <f t="shared" si="17"/>
        <v>112</v>
      </c>
      <c r="D110" s="160">
        <f t="shared" si="17"/>
        <v>331</v>
      </c>
      <c r="E110" s="161">
        <f t="shared" si="17"/>
        <v>166</v>
      </c>
    </row>
    <row r="111" spans="1:5" ht="15" thickBot="1" x14ac:dyDescent="0.2">
      <c r="A111" s="158">
        <v>41334</v>
      </c>
      <c r="B111" s="160">
        <f t="shared" ref="B111:E111" si="18">SUM(B82,B53,B24)</f>
        <v>98</v>
      </c>
      <c r="C111" s="160">
        <f t="shared" si="18"/>
        <v>211</v>
      </c>
      <c r="D111" s="160">
        <f t="shared" si="18"/>
        <v>308</v>
      </c>
      <c r="E111" s="161">
        <f t="shared" si="18"/>
        <v>154</v>
      </c>
    </row>
    <row r="112" spans="1:5" ht="15" thickBot="1" x14ac:dyDescent="0.2">
      <c r="A112" s="158">
        <v>41699</v>
      </c>
      <c r="B112" s="160">
        <f t="shared" ref="B112:E112" si="19">SUM(B83,B54,B25)</f>
        <v>204</v>
      </c>
      <c r="C112" s="160">
        <f t="shared" si="19"/>
        <v>102</v>
      </c>
      <c r="D112" s="160">
        <f t="shared" si="19"/>
        <v>307</v>
      </c>
      <c r="E112" s="161">
        <f t="shared" si="19"/>
        <v>153</v>
      </c>
    </row>
    <row r="113" spans="1:5" ht="15" thickBot="1" x14ac:dyDescent="0.2">
      <c r="A113" s="158">
        <v>42064</v>
      </c>
      <c r="B113" s="160">
        <f t="shared" ref="B113:E113" si="20">SUM(B84,B55,B26)</f>
        <v>48</v>
      </c>
      <c r="C113" s="160">
        <f t="shared" si="20"/>
        <v>233</v>
      </c>
      <c r="D113" s="160">
        <f t="shared" si="20"/>
        <v>280</v>
      </c>
      <c r="E113" s="161">
        <f t="shared" si="20"/>
        <v>140</v>
      </c>
    </row>
    <row r="114" spans="1:5" ht="15" thickBot="1" x14ac:dyDescent="0.2">
      <c r="A114" s="158">
        <v>42309</v>
      </c>
      <c r="B114" s="160">
        <f t="shared" ref="B114:E114" si="21">SUM(B85,B56,B27)</f>
        <v>185</v>
      </c>
      <c r="C114" s="160">
        <f t="shared" si="21"/>
        <v>65</v>
      </c>
      <c r="D114" s="160">
        <f t="shared" si="21"/>
        <v>250</v>
      </c>
      <c r="E114" s="161">
        <f t="shared" si="21"/>
        <v>126</v>
      </c>
    </row>
    <row r="115" spans="1:5" ht="15" thickBot="1" x14ac:dyDescent="0.2">
      <c r="A115" s="158">
        <v>42430</v>
      </c>
      <c r="B115" s="160">
        <f t="shared" ref="B115:E116" si="22">SUM(B86,B57,B28)</f>
        <v>196</v>
      </c>
      <c r="C115" s="160">
        <f t="shared" si="22"/>
        <v>152</v>
      </c>
      <c r="D115" s="160">
        <f t="shared" si="22"/>
        <v>348</v>
      </c>
      <c r="E115" s="161">
        <f t="shared" si="22"/>
        <v>175</v>
      </c>
    </row>
    <row r="116" spans="1:5" ht="15" thickBot="1" x14ac:dyDescent="0.2">
      <c r="A116" s="158">
        <v>42795</v>
      </c>
      <c r="B116" s="160">
        <f t="shared" si="22"/>
        <v>12.25</v>
      </c>
      <c r="C116" s="160">
        <f t="shared" si="22"/>
        <v>7.75</v>
      </c>
      <c r="D116" s="160">
        <f>SUM(D87,D58,D29)</f>
        <v>20</v>
      </c>
      <c r="E116" s="161">
        <f>SUM(E87,E58,E29)</f>
        <v>10</v>
      </c>
    </row>
    <row r="117" spans="1:5" ht="21" hidden="1" thickBot="1" x14ac:dyDescent="0.25">
      <c r="A117" s="217" t="s">
        <v>106</v>
      </c>
      <c r="B117" s="217"/>
      <c r="C117" s="217"/>
      <c r="D117" s="217"/>
    </row>
    <row r="118" spans="1:5" ht="15" hidden="1" thickBot="1" x14ac:dyDescent="0.2">
      <c r="A118" s="157" t="s">
        <v>95</v>
      </c>
      <c r="B118" s="163" t="s">
        <v>105</v>
      </c>
      <c r="C118" s="163" t="s">
        <v>36</v>
      </c>
      <c r="D118" s="163" t="s">
        <v>32</v>
      </c>
    </row>
    <row r="119" spans="1:5" ht="13.5" hidden="1" customHeight="1" thickBot="1" x14ac:dyDescent="0.2">
      <c r="A119" s="218" t="s">
        <v>100</v>
      </c>
      <c r="B119" s="218"/>
      <c r="C119" s="218"/>
      <c r="D119" s="218"/>
    </row>
    <row r="120" spans="1:5" ht="13.5" customHeight="1" x14ac:dyDescent="0.15">
      <c r="A120"/>
    </row>
    <row r="121" spans="1:5" x14ac:dyDescent="0.15">
      <c r="A121"/>
    </row>
    <row r="122" spans="1:5" x14ac:dyDescent="0.15">
      <c r="A122"/>
    </row>
    <row r="123" spans="1:5" x14ac:dyDescent="0.15">
      <c r="A123"/>
    </row>
    <row r="124" spans="1:5" x14ac:dyDescent="0.15">
      <c r="A124"/>
    </row>
    <row r="125" spans="1:5" x14ac:dyDescent="0.15">
      <c r="A125"/>
    </row>
    <row r="126" spans="1:5" x14ac:dyDescent="0.15">
      <c r="A126"/>
    </row>
    <row r="127" spans="1:5" x14ac:dyDescent="0.15">
      <c r="A127"/>
    </row>
    <row r="128" spans="1:5" x14ac:dyDescent="0.15">
      <c r="A128"/>
    </row>
    <row r="129" spans="1:1" ht="13.5" customHeight="1" x14ac:dyDescent="0.15">
      <c r="A129"/>
    </row>
    <row r="130" spans="1:1" x14ac:dyDescent="0.15">
      <c r="A130"/>
    </row>
    <row r="131" spans="1:1" x14ac:dyDescent="0.15">
      <c r="A131"/>
    </row>
    <row r="132" spans="1:1" x14ac:dyDescent="0.15">
      <c r="A132"/>
    </row>
    <row r="133" spans="1:1" x14ac:dyDescent="0.15">
      <c r="A133"/>
    </row>
    <row r="134" spans="1:1" x14ac:dyDescent="0.15">
      <c r="A134"/>
    </row>
    <row r="135" spans="1:1" x14ac:dyDescent="0.15">
      <c r="A135"/>
    </row>
    <row r="136" spans="1:1" x14ac:dyDescent="0.15">
      <c r="A136"/>
    </row>
    <row r="137" spans="1:1" x14ac:dyDescent="0.15">
      <c r="A137"/>
    </row>
  </sheetData>
  <mergeCells count="18">
    <mergeCell ref="A119:D119"/>
    <mergeCell ref="A117:D117"/>
    <mergeCell ref="A79:E79"/>
    <mergeCell ref="A3:E3"/>
    <mergeCell ref="A12:E12"/>
    <mergeCell ref="A21:E21"/>
    <mergeCell ref="A61:E61"/>
    <mergeCell ref="A70:E70"/>
    <mergeCell ref="A88:E88"/>
    <mergeCell ref="A90:E90"/>
    <mergeCell ref="A99:E99"/>
    <mergeCell ref="A108:E108"/>
    <mergeCell ref="A1:E1"/>
    <mergeCell ref="A32:E32"/>
    <mergeCell ref="A30:E30"/>
    <mergeCell ref="A59:E59"/>
    <mergeCell ref="A41:E41"/>
    <mergeCell ref="A50:E5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7:J57"/>
  <sheetViews>
    <sheetView topLeftCell="A10" zoomScaleNormal="100" workbookViewId="0">
      <selection activeCell="I109" sqref="I109"/>
    </sheetView>
  </sheetViews>
  <sheetFormatPr baseColWidth="10" defaultColWidth="8.83203125" defaultRowHeight="13" x14ac:dyDescent="0.15"/>
  <cols>
    <col min="8" max="8" width="15.33203125" customWidth="1"/>
    <col min="9" max="9" width="7.83203125" customWidth="1"/>
    <col min="264" max="264" width="15.33203125" customWidth="1"/>
    <col min="265" max="265" width="7.83203125" customWidth="1"/>
    <col min="520" max="520" width="15.33203125" customWidth="1"/>
    <col min="521" max="521" width="7.83203125" customWidth="1"/>
    <col min="776" max="776" width="15.33203125" customWidth="1"/>
    <col min="777" max="777" width="7.83203125" customWidth="1"/>
    <col min="1032" max="1032" width="15.33203125" customWidth="1"/>
    <col min="1033" max="1033" width="7.83203125" customWidth="1"/>
    <col min="1288" max="1288" width="15.33203125" customWidth="1"/>
    <col min="1289" max="1289" width="7.83203125" customWidth="1"/>
    <col min="1544" max="1544" width="15.33203125" customWidth="1"/>
    <col min="1545" max="1545" width="7.83203125" customWidth="1"/>
    <col min="1800" max="1800" width="15.33203125" customWidth="1"/>
    <col min="1801" max="1801" width="7.83203125" customWidth="1"/>
    <col min="2056" max="2056" width="15.33203125" customWidth="1"/>
    <col min="2057" max="2057" width="7.83203125" customWidth="1"/>
    <col min="2312" max="2312" width="15.33203125" customWidth="1"/>
    <col min="2313" max="2313" width="7.83203125" customWidth="1"/>
    <col min="2568" max="2568" width="15.33203125" customWidth="1"/>
    <col min="2569" max="2569" width="7.83203125" customWidth="1"/>
    <col min="2824" max="2824" width="15.33203125" customWidth="1"/>
    <col min="2825" max="2825" width="7.83203125" customWidth="1"/>
    <col min="3080" max="3080" width="15.33203125" customWidth="1"/>
    <col min="3081" max="3081" width="7.83203125" customWidth="1"/>
    <col min="3336" max="3336" width="15.33203125" customWidth="1"/>
    <col min="3337" max="3337" width="7.83203125" customWidth="1"/>
    <col min="3592" max="3592" width="15.33203125" customWidth="1"/>
    <col min="3593" max="3593" width="7.83203125" customWidth="1"/>
    <col min="3848" max="3848" width="15.33203125" customWidth="1"/>
    <col min="3849" max="3849" width="7.83203125" customWidth="1"/>
    <col min="4104" max="4104" width="15.33203125" customWidth="1"/>
    <col min="4105" max="4105" width="7.83203125" customWidth="1"/>
    <col min="4360" max="4360" width="15.33203125" customWidth="1"/>
    <col min="4361" max="4361" width="7.83203125" customWidth="1"/>
    <col min="4616" max="4616" width="15.33203125" customWidth="1"/>
    <col min="4617" max="4617" width="7.83203125" customWidth="1"/>
    <col min="4872" max="4872" width="15.33203125" customWidth="1"/>
    <col min="4873" max="4873" width="7.83203125" customWidth="1"/>
    <col min="5128" max="5128" width="15.33203125" customWidth="1"/>
    <col min="5129" max="5129" width="7.83203125" customWidth="1"/>
    <col min="5384" max="5384" width="15.33203125" customWidth="1"/>
    <col min="5385" max="5385" width="7.83203125" customWidth="1"/>
    <col min="5640" max="5640" width="15.33203125" customWidth="1"/>
    <col min="5641" max="5641" width="7.83203125" customWidth="1"/>
    <col min="5896" max="5896" width="15.33203125" customWidth="1"/>
    <col min="5897" max="5897" width="7.83203125" customWidth="1"/>
    <col min="6152" max="6152" width="15.33203125" customWidth="1"/>
    <col min="6153" max="6153" width="7.83203125" customWidth="1"/>
    <col min="6408" max="6408" width="15.33203125" customWidth="1"/>
    <col min="6409" max="6409" width="7.83203125" customWidth="1"/>
    <col min="6664" max="6664" width="15.33203125" customWidth="1"/>
    <col min="6665" max="6665" width="7.83203125" customWidth="1"/>
    <col min="6920" max="6920" width="15.33203125" customWidth="1"/>
    <col min="6921" max="6921" width="7.83203125" customWidth="1"/>
    <col min="7176" max="7176" width="15.33203125" customWidth="1"/>
    <col min="7177" max="7177" width="7.83203125" customWidth="1"/>
    <col min="7432" max="7432" width="15.33203125" customWidth="1"/>
    <col min="7433" max="7433" width="7.83203125" customWidth="1"/>
    <col min="7688" max="7688" width="15.33203125" customWidth="1"/>
    <col min="7689" max="7689" width="7.83203125" customWidth="1"/>
    <col min="7944" max="7944" width="15.33203125" customWidth="1"/>
    <col min="7945" max="7945" width="7.83203125" customWidth="1"/>
    <col min="8200" max="8200" width="15.33203125" customWidth="1"/>
    <col min="8201" max="8201" width="7.83203125" customWidth="1"/>
    <col min="8456" max="8456" width="15.33203125" customWidth="1"/>
    <col min="8457" max="8457" width="7.83203125" customWidth="1"/>
    <col min="8712" max="8712" width="15.33203125" customWidth="1"/>
    <col min="8713" max="8713" width="7.83203125" customWidth="1"/>
    <col min="8968" max="8968" width="15.33203125" customWidth="1"/>
    <col min="8969" max="8969" width="7.83203125" customWidth="1"/>
    <col min="9224" max="9224" width="15.33203125" customWidth="1"/>
    <col min="9225" max="9225" width="7.83203125" customWidth="1"/>
    <col min="9480" max="9480" width="15.33203125" customWidth="1"/>
    <col min="9481" max="9481" width="7.83203125" customWidth="1"/>
    <col min="9736" max="9736" width="15.33203125" customWidth="1"/>
    <col min="9737" max="9737" width="7.83203125" customWidth="1"/>
    <col min="9992" max="9992" width="15.33203125" customWidth="1"/>
    <col min="9993" max="9993" width="7.83203125" customWidth="1"/>
    <col min="10248" max="10248" width="15.33203125" customWidth="1"/>
    <col min="10249" max="10249" width="7.83203125" customWidth="1"/>
    <col min="10504" max="10504" width="15.33203125" customWidth="1"/>
    <col min="10505" max="10505" width="7.83203125" customWidth="1"/>
    <col min="10760" max="10760" width="15.33203125" customWidth="1"/>
    <col min="10761" max="10761" width="7.83203125" customWidth="1"/>
    <col min="11016" max="11016" width="15.33203125" customWidth="1"/>
    <col min="11017" max="11017" width="7.83203125" customWidth="1"/>
    <col min="11272" max="11272" width="15.33203125" customWidth="1"/>
    <col min="11273" max="11273" width="7.83203125" customWidth="1"/>
    <col min="11528" max="11528" width="15.33203125" customWidth="1"/>
    <col min="11529" max="11529" width="7.83203125" customWidth="1"/>
    <col min="11784" max="11784" width="15.33203125" customWidth="1"/>
    <col min="11785" max="11785" width="7.83203125" customWidth="1"/>
    <col min="12040" max="12040" width="15.33203125" customWidth="1"/>
    <col min="12041" max="12041" width="7.83203125" customWidth="1"/>
    <col min="12296" max="12296" width="15.33203125" customWidth="1"/>
    <col min="12297" max="12297" width="7.83203125" customWidth="1"/>
    <col min="12552" max="12552" width="15.33203125" customWidth="1"/>
    <col min="12553" max="12553" width="7.83203125" customWidth="1"/>
    <col min="12808" max="12808" width="15.33203125" customWidth="1"/>
    <col min="12809" max="12809" width="7.83203125" customWidth="1"/>
    <col min="13064" max="13064" width="15.33203125" customWidth="1"/>
    <col min="13065" max="13065" width="7.83203125" customWidth="1"/>
    <col min="13320" max="13320" width="15.33203125" customWidth="1"/>
    <col min="13321" max="13321" width="7.83203125" customWidth="1"/>
    <col min="13576" max="13576" width="15.33203125" customWidth="1"/>
    <col min="13577" max="13577" width="7.83203125" customWidth="1"/>
    <col min="13832" max="13832" width="15.33203125" customWidth="1"/>
    <col min="13833" max="13833" width="7.83203125" customWidth="1"/>
    <col min="14088" max="14088" width="15.33203125" customWidth="1"/>
    <col min="14089" max="14089" width="7.83203125" customWidth="1"/>
    <col min="14344" max="14344" width="15.33203125" customWidth="1"/>
    <col min="14345" max="14345" width="7.83203125" customWidth="1"/>
    <col min="14600" max="14600" width="15.33203125" customWidth="1"/>
    <col min="14601" max="14601" width="7.83203125" customWidth="1"/>
    <col min="14856" max="14856" width="15.33203125" customWidth="1"/>
    <col min="14857" max="14857" width="7.83203125" customWidth="1"/>
    <col min="15112" max="15112" width="15.33203125" customWidth="1"/>
    <col min="15113" max="15113" width="7.83203125" customWidth="1"/>
    <col min="15368" max="15368" width="15.33203125" customWidth="1"/>
    <col min="15369" max="15369" width="7.83203125" customWidth="1"/>
    <col min="15624" max="15624" width="15.33203125" customWidth="1"/>
    <col min="15625" max="15625" width="7.83203125" customWidth="1"/>
    <col min="15880" max="15880" width="15.33203125" customWidth="1"/>
    <col min="15881" max="15881" width="7.83203125" customWidth="1"/>
    <col min="16136" max="16136" width="15.33203125" customWidth="1"/>
    <col min="16137" max="16137" width="7.83203125" customWidth="1"/>
  </cols>
  <sheetData>
    <row r="57" spans="1:10" ht="64.5" customHeight="1" x14ac:dyDescent="0.15">
      <c r="A57" s="162"/>
      <c r="C57" s="219" t="s">
        <v>104</v>
      </c>
      <c r="D57" s="219"/>
      <c r="E57" s="219"/>
      <c r="F57" s="219"/>
      <c r="G57" s="219"/>
      <c r="H57" s="219"/>
      <c r="I57" s="220">
        <v>15</v>
      </c>
      <c r="J57" s="220"/>
    </row>
  </sheetData>
  <mergeCells count="2">
    <mergeCell ref="C57:H57"/>
    <mergeCell ref="I57:J57"/>
  </mergeCells>
  <pageMargins left="0.19685039370078741" right="0" top="0.59055118110236227" bottom="0.39370078740157483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Z229"/>
  <sheetViews>
    <sheetView topLeftCell="A38" zoomScaleNormal="100" workbookViewId="0">
      <selection activeCell="AB105" sqref="AB105"/>
    </sheetView>
  </sheetViews>
  <sheetFormatPr baseColWidth="10" defaultColWidth="9.1640625" defaultRowHeight="13" x14ac:dyDescent="0.15"/>
  <cols>
    <col min="1" max="1" width="13.5" style="14" customWidth="1"/>
    <col min="2" max="17" width="5.6640625" style="14" customWidth="1"/>
    <col min="18" max="16384" width="9.1640625" style="14"/>
  </cols>
  <sheetData>
    <row r="1" spans="1:18" x14ac:dyDescent="0.15">
      <c r="A1" s="12" t="s">
        <v>38</v>
      </c>
      <c r="B1" s="12"/>
      <c r="C1" s="13"/>
      <c r="D1" s="13"/>
      <c r="F1" s="12" t="s">
        <v>0</v>
      </c>
      <c r="I1" s="22" t="s">
        <v>12</v>
      </c>
    </row>
    <row r="2" spans="1:18" x14ac:dyDescent="0.15">
      <c r="A2" s="12"/>
      <c r="B2" s="12"/>
      <c r="C2" s="13"/>
      <c r="D2" s="13"/>
      <c r="F2" s="12"/>
      <c r="I2" s="22"/>
    </row>
    <row r="3" spans="1:18" ht="14" thickBot="1" x14ac:dyDescent="0.2">
      <c r="A3" s="12"/>
      <c r="B3" s="12" t="s">
        <v>108</v>
      </c>
      <c r="D3" s="13"/>
    </row>
    <row r="4" spans="1:18" x14ac:dyDescent="0.15">
      <c r="A4" s="23"/>
      <c r="B4" s="15" t="s">
        <v>2</v>
      </c>
      <c r="C4" s="16"/>
      <c r="D4" s="16"/>
      <c r="E4" s="24"/>
      <c r="F4" s="15" t="s">
        <v>3</v>
      </c>
      <c r="G4" s="16"/>
      <c r="H4" s="16"/>
      <c r="I4" s="24"/>
      <c r="J4" s="15" t="s">
        <v>4</v>
      </c>
      <c r="K4" s="16"/>
      <c r="L4" s="16"/>
      <c r="M4" s="24"/>
      <c r="N4" s="15" t="s">
        <v>5</v>
      </c>
      <c r="O4" s="16"/>
      <c r="P4" s="16"/>
      <c r="Q4" s="24"/>
      <c r="R4" s="25" t="s">
        <v>35</v>
      </c>
    </row>
    <row r="5" spans="1:18" s="11" customFormat="1" ht="14" thickBot="1" x14ac:dyDescent="0.2">
      <c r="A5" s="26"/>
      <c r="B5" s="17"/>
      <c r="C5" s="18" t="s">
        <v>15</v>
      </c>
      <c r="D5" s="21"/>
      <c r="E5" s="27"/>
      <c r="F5" s="17"/>
      <c r="G5" s="18" t="s">
        <v>13</v>
      </c>
      <c r="H5" s="21"/>
      <c r="I5" s="27"/>
      <c r="J5" s="17"/>
      <c r="K5" s="18" t="s">
        <v>14</v>
      </c>
      <c r="L5" s="21"/>
      <c r="M5" s="27"/>
      <c r="N5" s="17"/>
      <c r="O5" s="18" t="s">
        <v>16</v>
      </c>
      <c r="P5" s="21"/>
      <c r="Q5" s="27"/>
      <c r="R5" s="39"/>
    </row>
    <row r="6" spans="1:18" s="32" customFormat="1" ht="11" x14ac:dyDescent="0.15">
      <c r="A6" s="29"/>
      <c r="B6" s="19" t="s">
        <v>6</v>
      </c>
      <c r="C6" s="20" t="s">
        <v>7</v>
      </c>
      <c r="D6" s="20" t="s">
        <v>8</v>
      </c>
      <c r="E6" s="30" t="s">
        <v>9</v>
      </c>
      <c r="F6" s="19" t="s">
        <v>6</v>
      </c>
      <c r="G6" s="20" t="s">
        <v>7</v>
      </c>
      <c r="H6" s="20" t="s">
        <v>8</v>
      </c>
      <c r="I6" s="30" t="s">
        <v>9</v>
      </c>
      <c r="J6" s="19" t="s">
        <v>6</v>
      </c>
      <c r="K6" s="20" t="s">
        <v>7</v>
      </c>
      <c r="L6" s="20" t="s">
        <v>8</v>
      </c>
      <c r="M6" s="30" t="s">
        <v>9</v>
      </c>
      <c r="N6" s="19" t="s">
        <v>6</v>
      </c>
      <c r="O6" s="20" t="s">
        <v>7</v>
      </c>
      <c r="P6" s="20" t="s">
        <v>8</v>
      </c>
      <c r="Q6" s="30" t="s">
        <v>9</v>
      </c>
      <c r="R6" s="31"/>
    </row>
    <row r="7" spans="1:18" s="11" customFormat="1" ht="14" thickBot="1" x14ac:dyDescent="0.2">
      <c r="A7" s="26"/>
      <c r="B7" s="8"/>
      <c r="C7" s="9"/>
      <c r="D7" s="9"/>
      <c r="E7" s="33"/>
      <c r="F7" s="8"/>
      <c r="G7" s="9"/>
      <c r="H7" s="9"/>
      <c r="I7" s="33"/>
      <c r="J7" s="8"/>
      <c r="K7" s="9"/>
      <c r="L7" s="9"/>
      <c r="M7" s="33"/>
      <c r="N7" s="8"/>
      <c r="O7" s="9"/>
      <c r="P7" s="9"/>
      <c r="Q7" s="34"/>
      <c r="R7" s="28"/>
    </row>
    <row r="8" spans="1:18" s="11" customFormat="1" x14ac:dyDescent="0.15">
      <c r="A8" s="55" t="s">
        <v>60</v>
      </c>
      <c r="B8" s="58">
        <f>(B50+B92)/2</f>
        <v>0</v>
      </c>
      <c r="C8" s="143">
        <f t="shared" ref="C8:Q8" si="0">(C50+C92)/2</f>
        <v>0</v>
      </c>
      <c r="D8" s="143">
        <f t="shared" si="0"/>
        <v>0</v>
      </c>
      <c r="E8" s="144">
        <f t="shared" si="0"/>
        <v>0</v>
      </c>
      <c r="F8" s="58">
        <f t="shared" ref="F8:H23" si="1">(F50+F92)/2</f>
        <v>1</v>
      </c>
      <c r="G8" s="143">
        <f t="shared" si="1"/>
        <v>0</v>
      </c>
      <c r="H8" s="143">
        <f t="shared" si="1"/>
        <v>0</v>
      </c>
      <c r="I8" s="144">
        <f t="shared" si="0"/>
        <v>1</v>
      </c>
      <c r="J8" s="58">
        <f t="shared" si="0"/>
        <v>0</v>
      </c>
      <c r="K8" s="143">
        <f>(K50+K92)/2</f>
        <v>0</v>
      </c>
      <c r="L8" s="143">
        <f t="shared" si="0"/>
        <v>0</v>
      </c>
      <c r="M8" s="144">
        <f t="shared" si="0"/>
        <v>0</v>
      </c>
      <c r="N8" s="58">
        <f t="shared" si="0"/>
        <v>0</v>
      </c>
      <c r="O8" s="143">
        <f t="shared" si="0"/>
        <v>0</v>
      </c>
      <c r="P8" s="143">
        <f t="shared" si="0"/>
        <v>0</v>
      </c>
      <c r="Q8" s="144">
        <f t="shared" si="0"/>
        <v>0</v>
      </c>
      <c r="R8" s="59">
        <f>E8+I8+M8+Q8</f>
        <v>1</v>
      </c>
    </row>
    <row r="9" spans="1:18" s="11" customFormat="1" x14ac:dyDescent="0.15">
      <c r="A9" s="43" t="s">
        <v>43</v>
      </c>
      <c r="B9" s="60">
        <f t="shared" ref="B9:Q9" si="2">(B51+B93)/2</f>
        <v>1.5</v>
      </c>
      <c r="C9" s="89">
        <f t="shared" si="2"/>
        <v>0</v>
      </c>
      <c r="D9" s="89">
        <f t="shared" si="2"/>
        <v>0</v>
      </c>
      <c r="E9" s="90">
        <f t="shared" si="2"/>
        <v>1.5</v>
      </c>
      <c r="F9" s="60">
        <f t="shared" si="1"/>
        <v>0</v>
      </c>
      <c r="G9" s="89">
        <f t="shared" si="1"/>
        <v>0</v>
      </c>
      <c r="H9" s="89">
        <f t="shared" si="1"/>
        <v>0</v>
      </c>
      <c r="I9" s="90">
        <f t="shared" si="2"/>
        <v>0</v>
      </c>
      <c r="J9" s="60">
        <f t="shared" si="2"/>
        <v>0</v>
      </c>
      <c r="K9" s="89">
        <f t="shared" si="2"/>
        <v>0</v>
      </c>
      <c r="L9" s="89">
        <f t="shared" si="2"/>
        <v>0</v>
      </c>
      <c r="M9" s="90">
        <f t="shared" si="2"/>
        <v>0</v>
      </c>
      <c r="N9" s="60">
        <f t="shared" si="2"/>
        <v>0</v>
      </c>
      <c r="O9" s="89">
        <f t="shared" si="2"/>
        <v>0.5</v>
      </c>
      <c r="P9" s="89">
        <f t="shared" si="2"/>
        <v>0</v>
      </c>
      <c r="Q9" s="90">
        <f t="shared" si="2"/>
        <v>0.5</v>
      </c>
      <c r="R9" s="61">
        <f t="shared" ref="R9:R40" si="3">E9+I9+M9+Q9</f>
        <v>2</v>
      </c>
    </row>
    <row r="10" spans="1:18" s="11" customFormat="1" x14ac:dyDescent="0.15">
      <c r="A10" s="43" t="s">
        <v>44</v>
      </c>
      <c r="B10" s="60">
        <f t="shared" ref="B10:Q10" si="4">(B52+B94)/2</f>
        <v>0</v>
      </c>
      <c r="C10" s="89">
        <f t="shared" si="4"/>
        <v>0.5</v>
      </c>
      <c r="D10" s="89">
        <f t="shared" si="4"/>
        <v>0</v>
      </c>
      <c r="E10" s="90">
        <f t="shared" si="4"/>
        <v>0.5</v>
      </c>
      <c r="F10" s="60">
        <f t="shared" si="1"/>
        <v>0</v>
      </c>
      <c r="G10" s="89">
        <f t="shared" si="1"/>
        <v>0</v>
      </c>
      <c r="H10" s="89">
        <f t="shared" si="1"/>
        <v>0</v>
      </c>
      <c r="I10" s="90">
        <f t="shared" si="4"/>
        <v>0</v>
      </c>
      <c r="J10" s="60">
        <f t="shared" si="4"/>
        <v>0</v>
      </c>
      <c r="K10" s="89">
        <f t="shared" si="4"/>
        <v>0.5</v>
      </c>
      <c r="L10" s="89">
        <f t="shared" si="4"/>
        <v>0</v>
      </c>
      <c r="M10" s="90">
        <f t="shared" si="4"/>
        <v>0.5</v>
      </c>
      <c r="N10" s="60">
        <f t="shared" si="4"/>
        <v>0</v>
      </c>
      <c r="O10" s="89">
        <f t="shared" si="4"/>
        <v>1</v>
      </c>
      <c r="P10" s="89">
        <f t="shared" si="4"/>
        <v>0</v>
      </c>
      <c r="Q10" s="90">
        <f t="shared" si="4"/>
        <v>1</v>
      </c>
      <c r="R10" s="61">
        <f t="shared" si="3"/>
        <v>2</v>
      </c>
    </row>
    <row r="11" spans="1:18" s="11" customFormat="1" x14ac:dyDescent="0.15">
      <c r="A11" s="43" t="s">
        <v>45</v>
      </c>
      <c r="B11" s="60">
        <f t="shared" ref="B11:Q11" si="5">(B53+B95)/2</f>
        <v>0</v>
      </c>
      <c r="C11" s="89">
        <f t="shared" si="5"/>
        <v>1</v>
      </c>
      <c r="D11" s="89">
        <f t="shared" si="5"/>
        <v>0</v>
      </c>
      <c r="E11" s="90">
        <f t="shared" si="5"/>
        <v>1</v>
      </c>
      <c r="F11" s="60">
        <f t="shared" si="1"/>
        <v>0</v>
      </c>
      <c r="G11" s="89">
        <f t="shared" si="1"/>
        <v>0.5</v>
      </c>
      <c r="H11" s="89">
        <f t="shared" si="1"/>
        <v>0.5</v>
      </c>
      <c r="I11" s="90">
        <f t="shared" si="5"/>
        <v>1</v>
      </c>
      <c r="J11" s="60">
        <f t="shared" si="5"/>
        <v>0</v>
      </c>
      <c r="K11" s="89">
        <f t="shared" si="5"/>
        <v>0</v>
      </c>
      <c r="L11" s="89">
        <f t="shared" si="5"/>
        <v>0</v>
      </c>
      <c r="M11" s="90">
        <f t="shared" si="5"/>
        <v>0</v>
      </c>
      <c r="N11" s="60">
        <f t="shared" si="5"/>
        <v>0</v>
      </c>
      <c r="O11" s="89">
        <f t="shared" si="5"/>
        <v>2</v>
      </c>
      <c r="P11" s="89">
        <f t="shared" si="5"/>
        <v>0</v>
      </c>
      <c r="Q11" s="90">
        <f t="shared" si="5"/>
        <v>2</v>
      </c>
      <c r="R11" s="61">
        <f t="shared" si="3"/>
        <v>4</v>
      </c>
    </row>
    <row r="12" spans="1:18" s="11" customFormat="1" x14ac:dyDescent="0.15">
      <c r="A12" s="43" t="s">
        <v>61</v>
      </c>
      <c r="B12" s="60">
        <f t="shared" ref="B12:Q12" si="6">(B54+B96)/2</f>
        <v>0</v>
      </c>
      <c r="C12" s="89">
        <f t="shared" si="6"/>
        <v>0.5</v>
      </c>
      <c r="D12" s="89">
        <f t="shared" si="6"/>
        <v>0</v>
      </c>
      <c r="E12" s="90">
        <f t="shared" si="6"/>
        <v>0.5</v>
      </c>
      <c r="F12" s="60">
        <f t="shared" si="1"/>
        <v>0</v>
      </c>
      <c r="G12" s="89">
        <f t="shared" si="1"/>
        <v>0</v>
      </c>
      <c r="H12" s="89">
        <f t="shared" si="1"/>
        <v>0</v>
      </c>
      <c r="I12" s="90">
        <f t="shared" si="6"/>
        <v>0</v>
      </c>
      <c r="J12" s="60">
        <f t="shared" si="6"/>
        <v>0</v>
      </c>
      <c r="K12" s="89">
        <f t="shared" si="6"/>
        <v>0</v>
      </c>
      <c r="L12" s="89">
        <f t="shared" si="6"/>
        <v>0</v>
      </c>
      <c r="M12" s="90">
        <f t="shared" si="6"/>
        <v>0</v>
      </c>
      <c r="N12" s="60">
        <f t="shared" si="6"/>
        <v>0</v>
      </c>
      <c r="O12" s="89">
        <f t="shared" si="6"/>
        <v>0.5</v>
      </c>
      <c r="P12" s="89">
        <f t="shared" si="6"/>
        <v>0.5</v>
      </c>
      <c r="Q12" s="90">
        <f t="shared" si="6"/>
        <v>1</v>
      </c>
      <c r="R12" s="61">
        <f t="shared" si="3"/>
        <v>1.5</v>
      </c>
    </row>
    <row r="13" spans="1:18" s="11" customFormat="1" x14ac:dyDescent="0.15">
      <c r="A13" s="43" t="s">
        <v>62</v>
      </c>
      <c r="B13" s="60">
        <f t="shared" ref="B13:Q13" si="7">(B55+B97)/2</f>
        <v>0</v>
      </c>
      <c r="C13" s="89">
        <f t="shared" si="7"/>
        <v>0</v>
      </c>
      <c r="D13" s="89">
        <f t="shared" si="7"/>
        <v>0</v>
      </c>
      <c r="E13" s="90">
        <f t="shared" si="7"/>
        <v>0</v>
      </c>
      <c r="F13" s="60">
        <f t="shared" si="1"/>
        <v>0</v>
      </c>
      <c r="G13" s="89">
        <f t="shared" si="1"/>
        <v>0</v>
      </c>
      <c r="H13" s="89">
        <f t="shared" si="1"/>
        <v>0</v>
      </c>
      <c r="I13" s="90">
        <f t="shared" si="7"/>
        <v>0</v>
      </c>
      <c r="J13" s="60">
        <f t="shared" si="7"/>
        <v>0</v>
      </c>
      <c r="K13" s="89">
        <f t="shared" si="7"/>
        <v>0</v>
      </c>
      <c r="L13" s="89">
        <f t="shared" si="7"/>
        <v>0</v>
      </c>
      <c r="M13" s="90">
        <f t="shared" si="7"/>
        <v>0</v>
      </c>
      <c r="N13" s="60">
        <f t="shared" si="7"/>
        <v>0</v>
      </c>
      <c r="O13" s="89">
        <f t="shared" si="7"/>
        <v>0.5</v>
      </c>
      <c r="P13" s="89">
        <f t="shared" si="7"/>
        <v>0</v>
      </c>
      <c r="Q13" s="90">
        <f t="shared" si="7"/>
        <v>0.5</v>
      </c>
      <c r="R13" s="61">
        <f t="shared" si="3"/>
        <v>0.5</v>
      </c>
    </row>
    <row r="14" spans="1:18" s="11" customFormat="1" x14ac:dyDescent="0.15">
      <c r="A14" s="43" t="s">
        <v>63</v>
      </c>
      <c r="B14" s="60">
        <f t="shared" ref="B14:Q14" si="8">(B56+B98)/2</f>
        <v>0</v>
      </c>
      <c r="C14" s="89">
        <f t="shared" si="8"/>
        <v>0</v>
      </c>
      <c r="D14" s="89">
        <f t="shared" si="8"/>
        <v>0</v>
      </c>
      <c r="E14" s="90">
        <f t="shared" si="8"/>
        <v>0</v>
      </c>
      <c r="F14" s="60">
        <f t="shared" si="1"/>
        <v>0</v>
      </c>
      <c r="G14" s="89">
        <f t="shared" si="1"/>
        <v>0</v>
      </c>
      <c r="H14" s="89">
        <f t="shared" si="1"/>
        <v>0.5</v>
      </c>
      <c r="I14" s="90">
        <f t="shared" si="8"/>
        <v>0.5</v>
      </c>
      <c r="J14" s="60">
        <f t="shared" si="8"/>
        <v>0</v>
      </c>
      <c r="K14" s="89">
        <f t="shared" si="8"/>
        <v>0</v>
      </c>
      <c r="L14" s="89">
        <f t="shared" si="8"/>
        <v>0</v>
      </c>
      <c r="M14" s="90">
        <f t="shared" si="8"/>
        <v>0</v>
      </c>
      <c r="N14" s="60">
        <f t="shared" si="8"/>
        <v>0</v>
      </c>
      <c r="O14" s="89">
        <f t="shared" si="8"/>
        <v>0</v>
      </c>
      <c r="P14" s="89">
        <f t="shared" si="8"/>
        <v>0</v>
      </c>
      <c r="Q14" s="90">
        <f t="shared" si="8"/>
        <v>0</v>
      </c>
      <c r="R14" s="61">
        <f t="shared" si="3"/>
        <v>0.5</v>
      </c>
    </row>
    <row r="15" spans="1:18" s="11" customFormat="1" x14ac:dyDescent="0.15">
      <c r="A15" s="43" t="s">
        <v>64</v>
      </c>
      <c r="B15" s="60">
        <f t="shared" ref="B15:Q15" si="9">(B57+B99)/2</f>
        <v>0</v>
      </c>
      <c r="C15" s="89">
        <f t="shared" si="9"/>
        <v>0</v>
      </c>
      <c r="D15" s="89">
        <f t="shared" si="9"/>
        <v>0</v>
      </c>
      <c r="E15" s="90">
        <f t="shared" si="9"/>
        <v>0</v>
      </c>
      <c r="F15" s="60">
        <f t="shared" si="1"/>
        <v>0</v>
      </c>
      <c r="G15" s="89">
        <f t="shared" si="1"/>
        <v>0</v>
      </c>
      <c r="H15" s="89">
        <f t="shared" si="1"/>
        <v>0</v>
      </c>
      <c r="I15" s="90">
        <f t="shared" si="9"/>
        <v>0</v>
      </c>
      <c r="J15" s="60">
        <f t="shared" si="9"/>
        <v>0</v>
      </c>
      <c r="K15" s="89">
        <f t="shared" si="9"/>
        <v>0</v>
      </c>
      <c r="L15" s="89">
        <f t="shared" si="9"/>
        <v>0</v>
      </c>
      <c r="M15" s="90">
        <f t="shared" si="9"/>
        <v>0</v>
      </c>
      <c r="N15" s="60">
        <f t="shared" si="9"/>
        <v>0</v>
      </c>
      <c r="O15" s="89">
        <f t="shared" si="9"/>
        <v>0</v>
      </c>
      <c r="P15" s="89">
        <f t="shared" si="9"/>
        <v>0</v>
      </c>
      <c r="Q15" s="90">
        <f t="shared" si="9"/>
        <v>0</v>
      </c>
      <c r="R15" s="61">
        <f t="shared" si="3"/>
        <v>0</v>
      </c>
    </row>
    <row r="16" spans="1:18" s="11" customFormat="1" x14ac:dyDescent="0.15">
      <c r="A16" s="44" t="s">
        <v>65</v>
      </c>
      <c r="B16" s="60">
        <f t="shared" ref="B16:Q16" si="10">(B58+B100)/2</f>
        <v>0</v>
      </c>
      <c r="C16" s="89">
        <f t="shared" si="10"/>
        <v>0</v>
      </c>
      <c r="D16" s="89">
        <f t="shared" si="10"/>
        <v>0</v>
      </c>
      <c r="E16" s="90">
        <f t="shared" si="10"/>
        <v>0</v>
      </c>
      <c r="F16" s="60">
        <f t="shared" si="1"/>
        <v>0</v>
      </c>
      <c r="G16" s="89">
        <f t="shared" si="1"/>
        <v>0</v>
      </c>
      <c r="H16" s="89">
        <f t="shared" si="1"/>
        <v>0</v>
      </c>
      <c r="I16" s="90">
        <f t="shared" si="10"/>
        <v>0</v>
      </c>
      <c r="J16" s="60">
        <f t="shared" si="10"/>
        <v>0</v>
      </c>
      <c r="K16" s="89">
        <f t="shared" si="10"/>
        <v>0</v>
      </c>
      <c r="L16" s="89">
        <f t="shared" si="10"/>
        <v>0</v>
      </c>
      <c r="M16" s="90">
        <f t="shared" si="10"/>
        <v>0</v>
      </c>
      <c r="N16" s="60">
        <f t="shared" si="10"/>
        <v>0</v>
      </c>
      <c r="O16" s="89">
        <f t="shared" si="10"/>
        <v>0.5</v>
      </c>
      <c r="P16" s="89">
        <f t="shared" si="10"/>
        <v>0.5</v>
      </c>
      <c r="Q16" s="90">
        <f t="shared" si="10"/>
        <v>1</v>
      </c>
      <c r="R16" s="61">
        <f t="shared" si="3"/>
        <v>1</v>
      </c>
    </row>
    <row r="17" spans="1:18" s="11" customFormat="1" x14ac:dyDescent="0.15">
      <c r="A17" s="44" t="s">
        <v>66</v>
      </c>
      <c r="B17" s="60">
        <f t="shared" ref="B17:Q17" si="11">(B59+B101)/2</f>
        <v>0</v>
      </c>
      <c r="C17" s="89">
        <f t="shared" si="11"/>
        <v>0</v>
      </c>
      <c r="D17" s="89">
        <f t="shared" si="11"/>
        <v>0.5</v>
      </c>
      <c r="E17" s="90">
        <f t="shared" si="11"/>
        <v>0.5</v>
      </c>
      <c r="F17" s="60">
        <f t="shared" si="1"/>
        <v>0</v>
      </c>
      <c r="G17" s="89">
        <f t="shared" si="1"/>
        <v>0</v>
      </c>
      <c r="H17" s="89">
        <f t="shared" si="1"/>
        <v>0</v>
      </c>
      <c r="I17" s="90">
        <f t="shared" si="11"/>
        <v>0</v>
      </c>
      <c r="J17" s="60">
        <f t="shared" si="11"/>
        <v>0</v>
      </c>
      <c r="K17" s="89">
        <f t="shared" si="11"/>
        <v>0</v>
      </c>
      <c r="L17" s="89">
        <f t="shared" si="11"/>
        <v>0</v>
      </c>
      <c r="M17" s="90">
        <f t="shared" si="11"/>
        <v>0</v>
      </c>
      <c r="N17" s="60">
        <f t="shared" si="11"/>
        <v>0</v>
      </c>
      <c r="O17" s="89">
        <f t="shared" si="11"/>
        <v>0</v>
      </c>
      <c r="P17" s="89">
        <f t="shared" si="11"/>
        <v>0</v>
      </c>
      <c r="Q17" s="90">
        <f t="shared" si="11"/>
        <v>0</v>
      </c>
      <c r="R17" s="61">
        <f t="shared" si="3"/>
        <v>0.5</v>
      </c>
    </row>
    <row r="18" spans="1:18" s="11" customFormat="1" x14ac:dyDescent="0.15">
      <c r="A18" s="44" t="s">
        <v>67</v>
      </c>
      <c r="B18" s="60">
        <f t="shared" ref="B18:Q18" si="12">(B60+B102)/2</f>
        <v>0</v>
      </c>
      <c r="C18" s="89">
        <f t="shared" si="12"/>
        <v>0</v>
      </c>
      <c r="D18" s="89">
        <f t="shared" si="12"/>
        <v>0</v>
      </c>
      <c r="E18" s="90">
        <f t="shared" si="12"/>
        <v>0</v>
      </c>
      <c r="F18" s="60">
        <f t="shared" si="1"/>
        <v>0</v>
      </c>
      <c r="G18" s="89">
        <f t="shared" si="1"/>
        <v>0</v>
      </c>
      <c r="H18" s="89">
        <f t="shared" si="1"/>
        <v>0</v>
      </c>
      <c r="I18" s="90">
        <f t="shared" si="12"/>
        <v>0</v>
      </c>
      <c r="J18" s="60">
        <f t="shared" si="12"/>
        <v>0</v>
      </c>
      <c r="K18" s="89">
        <f t="shared" si="12"/>
        <v>0</v>
      </c>
      <c r="L18" s="89">
        <f t="shared" si="12"/>
        <v>0</v>
      </c>
      <c r="M18" s="90">
        <f t="shared" si="12"/>
        <v>0</v>
      </c>
      <c r="N18" s="60">
        <f t="shared" si="12"/>
        <v>0</v>
      </c>
      <c r="O18" s="89">
        <f t="shared" si="12"/>
        <v>0</v>
      </c>
      <c r="P18" s="89">
        <f t="shared" si="12"/>
        <v>0</v>
      </c>
      <c r="Q18" s="90">
        <f t="shared" si="12"/>
        <v>0</v>
      </c>
      <c r="R18" s="61">
        <f t="shared" si="3"/>
        <v>0</v>
      </c>
    </row>
    <row r="19" spans="1:18" s="11" customFormat="1" x14ac:dyDescent="0.15">
      <c r="A19" s="44" t="s">
        <v>68</v>
      </c>
      <c r="B19" s="60">
        <f t="shared" ref="B19:Q19" si="13">(B61+B103)/2</f>
        <v>0</v>
      </c>
      <c r="C19" s="89">
        <f t="shared" si="13"/>
        <v>0</v>
      </c>
      <c r="D19" s="89">
        <f t="shared" si="13"/>
        <v>0</v>
      </c>
      <c r="E19" s="90">
        <f t="shared" si="13"/>
        <v>0</v>
      </c>
      <c r="F19" s="60">
        <f t="shared" si="1"/>
        <v>0</v>
      </c>
      <c r="G19" s="89">
        <f t="shared" si="1"/>
        <v>0.5</v>
      </c>
      <c r="H19" s="89">
        <f t="shared" si="1"/>
        <v>0</v>
      </c>
      <c r="I19" s="90">
        <f t="shared" si="13"/>
        <v>0.5</v>
      </c>
      <c r="J19" s="60">
        <f t="shared" si="13"/>
        <v>0</v>
      </c>
      <c r="K19" s="89">
        <f t="shared" si="13"/>
        <v>0</v>
      </c>
      <c r="L19" s="89">
        <f t="shared" si="13"/>
        <v>0</v>
      </c>
      <c r="M19" s="90">
        <f t="shared" si="13"/>
        <v>0</v>
      </c>
      <c r="N19" s="60">
        <f t="shared" si="13"/>
        <v>0</v>
      </c>
      <c r="O19" s="89">
        <f t="shared" si="13"/>
        <v>0</v>
      </c>
      <c r="P19" s="89">
        <f t="shared" si="13"/>
        <v>0</v>
      </c>
      <c r="Q19" s="90">
        <f t="shared" si="13"/>
        <v>0</v>
      </c>
      <c r="R19" s="61">
        <f t="shared" si="3"/>
        <v>0.5</v>
      </c>
    </row>
    <row r="20" spans="1:18" s="11" customFormat="1" x14ac:dyDescent="0.15">
      <c r="A20" s="44" t="s">
        <v>69</v>
      </c>
      <c r="B20" s="60">
        <f t="shared" ref="B20:Q20" si="14">(B62+B104)/2</f>
        <v>0</v>
      </c>
      <c r="C20" s="89">
        <f t="shared" si="14"/>
        <v>0</v>
      </c>
      <c r="D20" s="89">
        <f t="shared" si="14"/>
        <v>0</v>
      </c>
      <c r="E20" s="90">
        <f t="shared" si="14"/>
        <v>0</v>
      </c>
      <c r="F20" s="60">
        <f t="shared" si="1"/>
        <v>0</v>
      </c>
      <c r="G20" s="89">
        <f t="shared" si="1"/>
        <v>0</v>
      </c>
      <c r="H20" s="89">
        <f t="shared" si="1"/>
        <v>0</v>
      </c>
      <c r="I20" s="90">
        <f t="shared" si="14"/>
        <v>0</v>
      </c>
      <c r="J20" s="60">
        <f t="shared" si="14"/>
        <v>0</v>
      </c>
      <c r="K20" s="89">
        <f t="shared" si="14"/>
        <v>0</v>
      </c>
      <c r="L20" s="89">
        <f t="shared" si="14"/>
        <v>0</v>
      </c>
      <c r="M20" s="90">
        <f t="shared" si="14"/>
        <v>0</v>
      </c>
      <c r="N20" s="60">
        <f t="shared" si="14"/>
        <v>0</v>
      </c>
      <c r="O20" s="89">
        <f t="shared" si="14"/>
        <v>0</v>
      </c>
      <c r="P20" s="89">
        <f t="shared" si="14"/>
        <v>0</v>
      </c>
      <c r="Q20" s="90">
        <f t="shared" si="14"/>
        <v>0</v>
      </c>
      <c r="R20" s="61">
        <f t="shared" si="3"/>
        <v>0</v>
      </c>
    </row>
    <row r="21" spans="1:18" s="11" customFormat="1" x14ac:dyDescent="0.15">
      <c r="A21" s="44" t="s">
        <v>70</v>
      </c>
      <c r="B21" s="60">
        <f t="shared" ref="B21:Q21" si="15">(B63+B105)/2</f>
        <v>0</v>
      </c>
      <c r="C21" s="89">
        <f t="shared" si="15"/>
        <v>0</v>
      </c>
      <c r="D21" s="89">
        <f t="shared" si="15"/>
        <v>0</v>
      </c>
      <c r="E21" s="90">
        <f t="shared" si="15"/>
        <v>0</v>
      </c>
      <c r="F21" s="60">
        <f t="shared" si="1"/>
        <v>0</v>
      </c>
      <c r="G21" s="89">
        <f t="shared" si="1"/>
        <v>0</v>
      </c>
      <c r="H21" s="89">
        <f t="shared" si="1"/>
        <v>0</v>
      </c>
      <c r="I21" s="90">
        <f t="shared" si="15"/>
        <v>0</v>
      </c>
      <c r="J21" s="60">
        <f t="shared" si="15"/>
        <v>0</v>
      </c>
      <c r="K21" s="89">
        <f t="shared" si="15"/>
        <v>0</v>
      </c>
      <c r="L21" s="89">
        <f t="shared" si="15"/>
        <v>0</v>
      </c>
      <c r="M21" s="90">
        <f t="shared" si="15"/>
        <v>0</v>
      </c>
      <c r="N21" s="60">
        <f t="shared" si="15"/>
        <v>0</v>
      </c>
      <c r="O21" s="89">
        <f t="shared" si="15"/>
        <v>0.5</v>
      </c>
      <c r="P21" s="89">
        <f t="shared" si="15"/>
        <v>1</v>
      </c>
      <c r="Q21" s="90">
        <f t="shared" si="15"/>
        <v>1.5</v>
      </c>
      <c r="R21" s="61">
        <f t="shared" si="3"/>
        <v>1.5</v>
      </c>
    </row>
    <row r="22" spans="1:18" s="11" customFormat="1" x14ac:dyDescent="0.15">
      <c r="A22" s="45" t="s">
        <v>71</v>
      </c>
      <c r="B22" s="60">
        <f t="shared" ref="B22:Q22" si="16">(B64+B106)/2</f>
        <v>0</v>
      </c>
      <c r="C22" s="89">
        <f t="shared" si="16"/>
        <v>0</v>
      </c>
      <c r="D22" s="89">
        <f t="shared" si="16"/>
        <v>0</v>
      </c>
      <c r="E22" s="90">
        <f t="shared" si="16"/>
        <v>0</v>
      </c>
      <c r="F22" s="60">
        <f t="shared" si="1"/>
        <v>0</v>
      </c>
      <c r="G22" s="89">
        <f t="shared" si="1"/>
        <v>0.5</v>
      </c>
      <c r="H22" s="89">
        <f t="shared" si="1"/>
        <v>0</v>
      </c>
      <c r="I22" s="90">
        <f t="shared" si="16"/>
        <v>0.5</v>
      </c>
      <c r="J22" s="60">
        <f t="shared" si="16"/>
        <v>0</v>
      </c>
      <c r="K22" s="89">
        <f t="shared" si="16"/>
        <v>0</v>
      </c>
      <c r="L22" s="89">
        <f t="shared" si="16"/>
        <v>0</v>
      </c>
      <c r="M22" s="90">
        <f t="shared" si="16"/>
        <v>0</v>
      </c>
      <c r="N22" s="60">
        <f t="shared" si="16"/>
        <v>0</v>
      </c>
      <c r="O22" s="89">
        <f t="shared" si="16"/>
        <v>0</v>
      </c>
      <c r="P22" s="89">
        <f t="shared" si="16"/>
        <v>0.5</v>
      </c>
      <c r="Q22" s="90">
        <f t="shared" si="16"/>
        <v>0.5</v>
      </c>
      <c r="R22" s="61">
        <f t="shared" si="3"/>
        <v>1</v>
      </c>
    </row>
    <row r="23" spans="1:18" s="11" customFormat="1" ht="13.5" customHeight="1" thickBot="1" x14ac:dyDescent="0.2">
      <c r="A23" s="45" t="s">
        <v>72</v>
      </c>
      <c r="B23" s="115">
        <f t="shared" ref="B23:Q23" si="17">(B65+B107)/2</f>
        <v>0</v>
      </c>
      <c r="C23" s="116">
        <f t="shared" si="17"/>
        <v>0</v>
      </c>
      <c r="D23" s="116">
        <f t="shared" si="17"/>
        <v>0</v>
      </c>
      <c r="E23" s="117">
        <f t="shared" si="17"/>
        <v>0</v>
      </c>
      <c r="F23" s="115">
        <f t="shared" si="1"/>
        <v>0</v>
      </c>
      <c r="G23" s="116">
        <f t="shared" si="1"/>
        <v>0</v>
      </c>
      <c r="H23" s="116">
        <f t="shared" si="1"/>
        <v>0</v>
      </c>
      <c r="I23" s="117">
        <f t="shared" si="17"/>
        <v>0</v>
      </c>
      <c r="J23" s="115">
        <f t="shared" si="17"/>
        <v>0</v>
      </c>
      <c r="K23" s="116">
        <f t="shared" si="17"/>
        <v>0</v>
      </c>
      <c r="L23" s="116">
        <f t="shared" si="17"/>
        <v>0</v>
      </c>
      <c r="M23" s="117">
        <f t="shared" si="17"/>
        <v>0</v>
      </c>
      <c r="N23" s="115">
        <f t="shared" si="17"/>
        <v>0</v>
      </c>
      <c r="O23" s="116">
        <f t="shared" si="17"/>
        <v>0</v>
      </c>
      <c r="P23" s="116">
        <f t="shared" si="17"/>
        <v>0</v>
      </c>
      <c r="Q23" s="117">
        <f t="shared" si="17"/>
        <v>0</v>
      </c>
      <c r="R23" s="62">
        <f t="shared" si="3"/>
        <v>0</v>
      </c>
    </row>
    <row r="24" spans="1:18" s="11" customFormat="1" ht="14" thickBot="1" x14ac:dyDescent="0.2">
      <c r="A24" s="54"/>
      <c r="B24" s="118"/>
      <c r="C24" s="119"/>
      <c r="D24" s="119"/>
      <c r="E24" s="120"/>
      <c r="F24" s="63"/>
      <c r="G24" s="64"/>
      <c r="H24" s="64"/>
      <c r="I24" s="65"/>
      <c r="J24" s="63"/>
      <c r="K24" s="64"/>
      <c r="L24" s="64"/>
      <c r="M24" s="65"/>
      <c r="N24" s="63"/>
      <c r="O24" s="64"/>
      <c r="P24" s="64"/>
      <c r="Q24" s="65"/>
      <c r="R24" s="66"/>
    </row>
    <row r="25" spans="1:18" s="11" customFormat="1" x14ac:dyDescent="0.15">
      <c r="A25" s="53" t="s">
        <v>73</v>
      </c>
      <c r="B25" s="58">
        <f t="shared" ref="B25:B35" si="18">SUM(B8:B11)</f>
        <v>1.5</v>
      </c>
      <c r="C25" s="143">
        <f t="shared" ref="C25:Q25" si="19">SUM(C8:C11)</f>
        <v>1.5</v>
      </c>
      <c r="D25" s="143">
        <f t="shared" si="19"/>
        <v>0</v>
      </c>
      <c r="E25" s="144">
        <f t="shared" si="19"/>
        <v>3</v>
      </c>
      <c r="F25" s="58">
        <f t="shared" si="19"/>
        <v>1</v>
      </c>
      <c r="G25" s="143">
        <f t="shared" si="19"/>
        <v>0.5</v>
      </c>
      <c r="H25" s="143">
        <f t="shared" si="19"/>
        <v>0.5</v>
      </c>
      <c r="I25" s="144">
        <f t="shared" si="19"/>
        <v>2</v>
      </c>
      <c r="J25" s="58">
        <f t="shared" si="19"/>
        <v>0</v>
      </c>
      <c r="K25" s="143">
        <f t="shared" si="19"/>
        <v>0.5</v>
      </c>
      <c r="L25" s="143">
        <f t="shared" si="19"/>
        <v>0</v>
      </c>
      <c r="M25" s="144">
        <f t="shared" si="19"/>
        <v>0.5</v>
      </c>
      <c r="N25" s="58">
        <f t="shared" si="19"/>
        <v>0</v>
      </c>
      <c r="O25" s="143">
        <f t="shared" si="19"/>
        <v>3.5</v>
      </c>
      <c r="P25" s="143">
        <f t="shared" si="19"/>
        <v>0</v>
      </c>
      <c r="Q25" s="144">
        <f t="shared" si="19"/>
        <v>3.5</v>
      </c>
      <c r="R25" s="67">
        <f t="shared" si="3"/>
        <v>9</v>
      </c>
    </row>
    <row r="26" spans="1:18" s="11" customFormat="1" x14ac:dyDescent="0.15">
      <c r="A26" s="43" t="s">
        <v>76</v>
      </c>
      <c r="B26" s="60">
        <f t="shared" si="18"/>
        <v>1.5</v>
      </c>
      <c r="C26" s="89">
        <f t="shared" ref="C26:Q26" si="20">SUM(C9:C12)</f>
        <v>2</v>
      </c>
      <c r="D26" s="89">
        <f t="shared" si="20"/>
        <v>0</v>
      </c>
      <c r="E26" s="90">
        <f t="shared" si="20"/>
        <v>3.5</v>
      </c>
      <c r="F26" s="60">
        <f t="shared" si="20"/>
        <v>0</v>
      </c>
      <c r="G26" s="89">
        <f t="shared" si="20"/>
        <v>0.5</v>
      </c>
      <c r="H26" s="89">
        <f t="shared" si="20"/>
        <v>0.5</v>
      </c>
      <c r="I26" s="90">
        <f t="shared" si="20"/>
        <v>1</v>
      </c>
      <c r="J26" s="60">
        <f t="shared" si="20"/>
        <v>0</v>
      </c>
      <c r="K26" s="89">
        <f t="shared" si="20"/>
        <v>0.5</v>
      </c>
      <c r="L26" s="89">
        <f t="shared" si="20"/>
        <v>0</v>
      </c>
      <c r="M26" s="90">
        <f t="shared" si="20"/>
        <v>0.5</v>
      </c>
      <c r="N26" s="60">
        <f t="shared" si="20"/>
        <v>0</v>
      </c>
      <c r="O26" s="89">
        <f t="shared" si="20"/>
        <v>4</v>
      </c>
      <c r="P26" s="89">
        <f t="shared" si="20"/>
        <v>0.5</v>
      </c>
      <c r="Q26" s="90">
        <f t="shared" si="20"/>
        <v>4.5</v>
      </c>
      <c r="R26" s="61">
        <f t="shared" si="3"/>
        <v>9.5</v>
      </c>
    </row>
    <row r="27" spans="1:18" s="11" customFormat="1" x14ac:dyDescent="0.15">
      <c r="A27" s="43" t="s">
        <v>77</v>
      </c>
      <c r="B27" s="60">
        <f t="shared" si="18"/>
        <v>0</v>
      </c>
      <c r="C27" s="89">
        <f t="shared" ref="C27:Q27" si="21">SUM(C10:C13)</f>
        <v>2</v>
      </c>
      <c r="D27" s="89">
        <f t="shared" si="21"/>
        <v>0</v>
      </c>
      <c r="E27" s="90">
        <f t="shared" si="21"/>
        <v>2</v>
      </c>
      <c r="F27" s="60">
        <f t="shared" si="21"/>
        <v>0</v>
      </c>
      <c r="G27" s="89">
        <f t="shared" si="21"/>
        <v>0.5</v>
      </c>
      <c r="H27" s="89">
        <f t="shared" si="21"/>
        <v>0.5</v>
      </c>
      <c r="I27" s="90">
        <f t="shared" si="21"/>
        <v>1</v>
      </c>
      <c r="J27" s="60">
        <f t="shared" si="21"/>
        <v>0</v>
      </c>
      <c r="K27" s="89">
        <f t="shared" si="21"/>
        <v>0.5</v>
      </c>
      <c r="L27" s="89">
        <f t="shared" si="21"/>
        <v>0</v>
      </c>
      <c r="M27" s="90">
        <f t="shared" si="21"/>
        <v>0.5</v>
      </c>
      <c r="N27" s="60">
        <f t="shared" si="21"/>
        <v>0</v>
      </c>
      <c r="O27" s="89">
        <f t="shared" si="21"/>
        <v>4</v>
      </c>
      <c r="P27" s="89">
        <f t="shared" si="21"/>
        <v>0.5</v>
      </c>
      <c r="Q27" s="90">
        <f t="shared" si="21"/>
        <v>4.5</v>
      </c>
      <c r="R27" s="61">
        <f t="shared" si="3"/>
        <v>8</v>
      </c>
    </row>
    <row r="28" spans="1:18" s="11" customFormat="1" x14ac:dyDescent="0.15">
      <c r="A28" s="43" t="s">
        <v>78</v>
      </c>
      <c r="B28" s="60">
        <f t="shared" si="18"/>
        <v>0</v>
      </c>
      <c r="C28" s="89">
        <f t="shared" ref="C28:Q28" si="22">SUM(C11:C14)</f>
        <v>1.5</v>
      </c>
      <c r="D28" s="89">
        <f t="shared" si="22"/>
        <v>0</v>
      </c>
      <c r="E28" s="90">
        <f t="shared" si="22"/>
        <v>1.5</v>
      </c>
      <c r="F28" s="60">
        <f t="shared" si="22"/>
        <v>0</v>
      </c>
      <c r="G28" s="89">
        <f t="shared" si="22"/>
        <v>0.5</v>
      </c>
      <c r="H28" s="89">
        <f t="shared" si="22"/>
        <v>1</v>
      </c>
      <c r="I28" s="90">
        <f t="shared" si="22"/>
        <v>1.5</v>
      </c>
      <c r="J28" s="60">
        <f t="shared" si="22"/>
        <v>0</v>
      </c>
      <c r="K28" s="89">
        <f t="shared" si="22"/>
        <v>0</v>
      </c>
      <c r="L28" s="89">
        <f t="shared" si="22"/>
        <v>0</v>
      </c>
      <c r="M28" s="90">
        <f t="shared" si="22"/>
        <v>0</v>
      </c>
      <c r="N28" s="60">
        <f t="shared" si="22"/>
        <v>0</v>
      </c>
      <c r="O28" s="89">
        <f t="shared" si="22"/>
        <v>3</v>
      </c>
      <c r="P28" s="89">
        <f t="shared" si="22"/>
        <v>0.5</v>
      </c>
      <c r="Q28" s="90">
        <f t="shared" si="22"/>
        <v>3.5</v>
      </c>
      <c r="R28" s="61">
        <f t="shared" si="3"/>
        <v>6.5</v>
      </c>
    </row>
    <row r="29" spans="1:18" s="11" customFormat="1" x14ac:dyDescent="0.15">
      <c r="A29" s="43" t="s">
        <v>79</v>
      </c>
      <c r="B29" s="60">
        <f t="shared" si="18"/>
        <v>0</v>
      </c>
      <c r="C29" s="89">
        <f t="shared" ref="C29:Q29" si="23">SUM(C12:C15)</f>
        <v>0.5</v>
      </c>
      <c r="D29" s="89">
        <f t="shared" si="23"/>
        <v>0</v>
      </c>
      <c r="E29" s="90">
        <f t="shared" si="23"/>
        <v>0.5</v>
      </c>
      <c r="F29" s="60">
        <f t="shared" si="23"/>
        <v>0</v>
      </c>
      <c r="G29" s="89">
        <f t="shared" si="23"/>
        <v>0</v>
      </c>
      <c r="H29" s="89">
        <f t="shared" si="23"/>
        <v>0.5</v>
      </c>
      <c r="I29" s="90">
        <f t="shared" si="23"/>
        <v>0.5</v>
      </c>
      <c r="J29" s="60">
        <f t="shared" si="23"/>
        <v>0</v>
      </c>
      <c r="K29" s="89">
        <f t="shared" si="23"/>
        <v>0</v>
      </c>
      <c r="L29" s="89">
        <f t="shared" si="23"/>
        <v>0</v>
      </c>
      <c r="M29" s="90">
        <f t="shared" si="23"/>
        <v>0</v>
      </c>
      <c r="N29" s="60">
        <f t="shared" si="23"/>
        <v>0</v>
      </c>
      <c r="O29" s="89">
        <f t="shared" si="23"/>
        <v>1</v>
      </c>
      <c r="P29" s="89">
        <f t="shared" si="23"/>
        <v>0.5</v>
      </c>
      <c r="Q29" s="90">
        <f t="shared" si="23"/>
        <v>1.5</v>
      </c>
      <c r="R29" s="61">
        <f t="shared" si="3"/>
        <v>2.5</v>
      </c>
    </row>
    <row r="30" spans="1:18" s="11" customFormat="1" x14ac:dyDescent="0.15">
      <c r="A30" s="43" t="s">
        <v>80</v>
      </c>
      <c r="B30" s="60">
        <f t="shared" si="18"/>
        <v>0</v>
      </c>
      <c r="C30" s="89">
        <f t="shared" ref="C30:Q30" si="24">SUM(C13:C16)</f>
        <v>0</v>
      </c>
      <c r="D30" s="89">
        <f t="shared" si="24"/>
        <v>0</v>
      </c>
      <c r="E30" s="90">
        <f t="shared" si="24"/>
        <v>0</v>
      </c>
      <c r="F30" s="60">
        <f t="shared" si="24"/>
        <v>0</v>
      </c>
      <c r="G30" s="89">
        <f t="shared" si="24"/>
        <v>0</v>
      </c>
      <c r="H30" s="89">
        <f t="shared" si="24"/>
        <v>0.5</v>
      </c>
      <c r="I30" s="90">
        <f t="shared" si="24"/>
        <v>0.5</v>
      </c>
      <c r="J30" s="60">
        <f t="shared" si="24"/>
        <v>0</v>
      </c>
      <c r="K30" s="89">
        <f t="shared" si="24"/>
        <v>0</v>
      </c>
      <c r="L30" s="89">
        <f t="shared" si="24"/>
        <v>0</v>
      </c>
      <c r="M30" s="90">
        <f t="shared" si="24"/>
        <v>0</v>
      </c>
      <c r="N30" s="60">
        <f t="shared" si="24"/>
        <v>0</v>
      </c>
      <c r="O30" s="89">
        <f t="shared" si="24"/>
        <v>1</v>
      </c>
      <c r="P30" s="89">
        <f t="shared" si="24"/>
        <v>0.5</v>
      </c>
      <c r="Q30" s="90">
        <f t="shared" si="24"/>
        <v>1.5</v>
      </c>
      <c r="R30" s="61">
        <f t="shared" si="3"/>
        <v>2</v>
      </c>
    </row>
    <row r="31" spans="1:18" s="11" customFormat="1" x14ac:dyDescent="0.15">
      <c r="A31" s="43" t="s">
        <v>81</v>
      </c>
      <c r="B31" s="60">
        <f t="shared" si="18"/>
        <v>0</v>
      </c>
      <c r="C31" s="89">
        <f t="shared" ref="C31:Q31" si="25">SUM(C14:C17)</f>
        <v>0</v>
      </c>
      <c r="D31" s="89">
        <f t="shared" si="25"/>
        <v>0.5</v>
      </c>
      <c r="E31" s="90">
        <f t="shared" si="25"/>
        <v>0.5</v>
      </c>
      <c r="F31" s="60">
        <f t="shared" si="25"/>
        <v>0</v>
      </c>
      <c r="G31" s="89">
        <f t="shared" si="25"/>
        <v>0</v>
      </c>
      <c r="H31" s="89">
        <f t="shared" si="25"/>
        <v>0.5</v>
      </c>
      <c r="I31" s="90">
        <f t="shared" si="25"/>
        <v>0.5</v>
      </c>
      <c r="J31" s="60">
        <f t="shared" si="25"/>
        <v>0</v>
      </c>
      <c r="K31" s="89">
        <f t="shared" si="25"/>
        <v>0</v>
      </c>
      <c r="L31" s="89">
        <f t="shared" si="25"/>
        <v>0</v>
      </c>
      <c r="M31" s="90">
        <f t="shared" si="25"/>
        <v>0</v>
      </c>
      <c r="N31" s="60">
        <f t="shared" si="25"/>
        <v>0</v>
      </c>
      <c r="O31" s="89">
        <f t="shared" si="25"/>
        <v>0.5</v>
      </c>
      <c r="P31" s="89">
        <f t="shared" si="25"/>
        <v>0.5</v>
      </c>
      <c r="Q31" s="90">
        <f t="shared" si="25"/>
        <v>1</v>
      </c>
      <c r="R31" s="61">
        <f t="shared" si="3"/>
        <v>2</v>
      </c>
    </row>
    <row r="32" spans="1:18" s="11" customFormat="1" x14ac:dyDescent="0.15">
      <c r="A32" s="43" t="s">
        <v>82</v>
      </c>
      <c r="B32" s="60">
        <f t="shared" si="18"/>
        <v>0</v>
      </c>
      <c r="C32" s="89">
        <f t="shared" ref="C32:Q32" si="26">SUM(C15:C18)</f>
        <v>0</v>
      </c>
      <c r="D32" s="89">
        <f t="shared" si="26"/>
        <v>0.5</v>
      </c>
      <c r="E32" s="90">
        <f t="shared" si="26"/>
        <v>0.5</v>
      </c>
      <c r="F32" s="60">
        <f t="shared" si="26"/>
        <v>0</v>
      </c>
      <c r="G32" s="89">
        <f t="shared" si="26"/>
        <v>0</v>
      </c>
      <c r="H32" s="89">
        <f t="shared" si="26"/>
        <v>0</v>
      </c>
      <c r="I32" s="90">
        <f t="shared" si="26"/>
        <v>0</v>
      </c>
      <c r="J32" s="60">
        <f t="shared" si="26"/>
        <v>0</v>
      </c>
      <c r="K32" s="89">
        <f t="shared" si="26"/>
        <v>0</v>
      </c>
      <c r="L32" s="89">
        <f t="shared" si="26"/>
        <v>0</v>
      </c>
      <c r="M32" s="90">
        <f t="shared" si="26"/>
        <v>0</v>
      </c>
      <c r="N32" s="60">
        <f t="shared" si="26"/>
        <v>0</v>
      </c>
      <c r="O32" s="89">
        <f t="shared" si="26"/>
        <v>0.5</v>
      </c>
      <c r="P32" s="89">
        <f t="shared" si="26"/>
        <v>0.5</v>
      </c>
      <c r="Q32" s="90">
        <f t="shared" si="26"/>
        <v>1</v>
      </c>
      <c r="R32" s="61">
        <f t="shared" si="3"/>
        <v>1.5</v>
      </c>
    </row>
    <row r="33" spans="1:19" s="11" customFormat="1" x14ac:dyDescent="0.15">
      <c r="A33" s="44" t="s">
        <v>74</v>
      </c>
      <c r="B33" s="60">
        <f t="shared" si="18"/>
        <v>0</v>
      </c>
      <c r="C33" s="89">
        <f t="shared" ref="C33:Q33" si="27">SUM(C16:C19)</f>
        <v>0</v>
      </c>
      <c r="D33" s="89">
        <f t="shared" si="27"/>
        <v>0.5</v>
      </c>
      <c r="E33" s="90">
        <f t="shared" si="27"/>
        <v>0.5</v>
      </c>
      <c r="F33" s="60">
        <f t="shared" si="27"/>
        <v>0</v>
      </c>
      <c r="G33" s="89">
        <f t="shared" si="27"/>
        <v>0.5</v>
      </c>
      <c r="H33" s="89">
        <f t="shared" si="27"/>
        <v>0</v>
      </c>
      <c r="I33" s="90">
        <f t="shared" si="27"/>
        <v>0.5</v>
      </c>
      <c r="J33" s="60">
        <f t="shared" si="27"/>
        <v>0</v>
      </c>
      <c r="K33" s="89">
        <f t="shared" si="27"/>
        <v>0</v>
      </c>
      <c r="L33" s="89">
        <f t="shared" si="27"/>
        <v>0</v>
      </c>
      <c r="M33" s="90">
        <f t="shared" si="27"/>
        <v>0</v>
      </c>
      <c r="N33" s="60">
        <f t="shared" si="27"/>
        <v>0</v>
      </c>
      <c r="O33" s="89">
        <f t="shared" si="27"/>
        <v>0.5</v>
      </c>
      <c r="P33" s="89">
        <f t="shared" si="27"/>
        <v>0.5</v>
      </c>
      <c r="Q33" s="90">
        <f t="shared" si="27"/>
        <v>1</v>
      </c>
      <c r="R33" s="61">
        <f t="shared" si="3"/>
        <v>2</v>
      </c>
    </row>
    <row r="34" spans="1:19" s="11" customFormat="1" x14ac:dyDescent="0.15">
      <c r="A34" s="44" t="s">
        <v>83</v>
      </c>
      <c r="B34" s="60">
        <f t="shared" si="18"/>
        <v>0</v>
      </c>
      <c r="C34" s="89">
        <f t="shared" ref="C34:Q34" si="28">SUM(C17:C20)</f>
        <v>0</v>
      </c>
      <c r="D34" s="89">
        <f t="shared" si="28"/>
        <v>0.5</v>
      </c>
      <c r="E34" s="90">
        <f t="shared" si="28"/>
        <v>0.5</v>
      </c>
      <c r="F34" s="60">
        <f t="shared" si="28"/>
        <v>0</v>
      </c>
      <c r="G34" s="89">
        <f t="shared" si="28"/>
        <v>0.5</v>
      </c>
      <c r="H34" s="89">
        <f t="shared" si="28"/>
        <v>0</v>
      </c>
      <c r="I34" s="90">
        <f t="shared" si="28"/>
        <v>0.5</v>
      </c>
      <c r="J34" s="60">
        <f t="shared" si="28"/>
        <v>0</v>
      </c>
      <c r="K34" s="89">
        <f t="shared" si="28"/>
        <v>0</v>
      </c>
      <c r="L34" s="89">
        <f t="shared" si="28"/>
        <v>0</v>
      </c>
      <c r="M34" s="90">
        <f t="shared" si="28"/>
        <v>0</v>
      </c>
      <c r="N34" s="60">
        <f t="shared" si="28"/>
        <v>0</v>
      </c>
      <c r="O34" s="89">
        <f t="shared" si="28"/>
        <v>0</v>
      </c>
      <c r="P34" s="89">
        <f t="shared" si="28"/>
        <v>0</v>
      </c>
      <c r="Q34" s="90">
        <f t="shared" si="28"/>
        <v>0</v>
      </c>
      <c r="R34" s="61">
        <f t="shared" si="3"/>
        <v>1</v>
      </c>
    </row>
    <row r="35" spans="1:19" s="11" customFormat="1" x14ac:dyDescent="0.15">
      <c r="A35" s="44" t="s">
        <v>84</v>
      </c>
      <c r="B35" s="60">
        <f t="shared" si="18"/>
        <v>0</v>
      </c>
      <c r="C35" s="89">
        <f t="shared" ref="C35:Q35" si="29">SUM(C18:C21)</f>
        <v>0</v>
      </c>
      <c r="D35" s="89">
        <f t="shared" si="29"/>
        <v>0</v>
      </c>
      <c r="E35" s="90">
        <f t="shared" si="29"/>
        <v>0</v>
      </c>
      <c r="F35" s="60">
        <f t="shared" si="29"/>
        <v>0</v>
      </c>
      <c r="G35" s="89">
        <f t="shared" si="29"/>
        <v>0.5</v>
      </c>
      <c r="H35" s="89">
        <f t="shared" si="29"/>
        <v>0</v>
      </c>
      <c r="I35" s="90">
        <f t="shared" si="29"/>
        <v>0.5</v>
      </c>
      <c r="J35" s="60">
        <f t="shared" si="29"/>
        <v>0</v>
      </c>
      <c r="K35" s="89">
        <f t="shared" si="29"/>
        <v>0</v>
      </c>
      <c r="L35" s="89">
        <f t="shared" si="29"/>
        <v>0</v>
      </c>
      <c r="M35" s="90">
        <f t="shared" si="29"/>
        <v>0</v>
      </c>
      <c r="N35" s="60">
        <f t="shared" si="29"/>
        <v>0</v>
      </c>
      <c r="O35" s="89">
        <f t="shared" si="29"/>
        <v>0.5</v>
      </c>
      <c r="P35" s="89">
        <f t="shared" si="29"/>
        <v>1</v>
      </c>
      <c r="Q35" s="90">
        <f t="shared" si="29"/>
        <v>1.5</v>
      </c>
      <c r="R35" s="61">
        <f t="shared" si="3"/>
        <v>2</v>
      </c>
    </row>
    <row r="36" spans="1:19" s="11" customFormat="1" x14ac:dyDescent="0.15">
      <c r="A36" s="44" t="s">
        <v>85</v>
      </c>
      <c r="B36" s="60">
        <f t="shared" ref="B36:Q36" si="30">SUM(B19:B22)</f>
        <v>0</v>
      </c>
      <c r="C36" s="89">
        <f t="shared" si="30"/>
        <v>0</v>
      </c>
      <c r="D36" s="89">
        <f t="shared" si="30"/>
        <v>0</v>
      </c>
      <c r="E36" s="90">
        <f t="shared" si="30"/>
        <v>0</v>
      </c>
      <c r="F36" s="60">
        <f t="shared" si="30"/>
        <v>0</v>
      </c>
      <c r="G36" s="89">
        <f t="shared" si="30"/>
        <v>1</v>
      </c>
      <c r="H36" s="89">
        <f t="shared" si="30"/>
        <v>0</v>
      </c>
      <c r="I36" s="90">
        <f t="shared" si="30"/>
        <v>1</v>
      </c>
      <c r="J36" s="60">
        <f t="shared" si="30"/>
        <v>0</v>
      </c>
      <c r="K36" s="89">
        <f t="shared" si="30"/>
        <v>0</v>
      </c>
      <c r="L36" s="89">
        <f t="shared" si="30"/>
        <v>0</v>
      </c>
      <c r="M36" s="90">
        <f t="shared" si="30"/>
        <v>0</v>
      </c>
      <c r="N36" s="60">
        <f t="shared" si="30"/>
        <v>0</v>
      </c>
      <c r="O36" s="89">
        <f t="shared" si="30"/>
        <v>0.5</v>
      </c>
      <c r="P36" s="89">
        <f t="shared" si="30"/>
        <v>1.5</v>
      </c>
      <c r="Q36" s="90">
        <f t="shared" si="30"/>
        <v>2</v>
      </c>
      <c r="R36" s="61">
        <f t="shared" si="3"/>
        <v>3</v>
      </c>
    </row>
    <row r="37" spans="1:19" s="11" customFormat="1" x14ac:dyDescent="0.15">
      <c r="A37" s="44" t="s">
        <v>75</v>
      </c>
      <c r="B37" s="60">
        <f t="shared" ref="B37:Q37" si="31">SUM(B20:B23)</f>
        <v>0</v>
      </c>
      <c r="C37" s="89">
        <f t="shared" si="31"/>
        <v>0</v>
      </c>
      <c r="D37" s="89">
        <f t="shared" si="31"/>
        <v>0</v>
      </c>
      <c r="E37" s="90">
        <f t="shared" si="31"/>
        <v>0</v>
      </c>
      <c r="F37" s="60">
        <f t="shared" si="31"/>
        <v>0</v>
      </c>
      <c r="G37" s="89">
        <f t="shared" si="31"/>
        <v>0.5</v>
      </c>
      <c r="H37" s="89">
        <f t="shared" si="31"/>
        <v>0</v>
      </c>
      <c r="I37" s="90">
        <f t="shared" si="31"/>
        <v>0.5</v>
      </c>
      <c r="J37" s="60">
        <f t="shared" si="31"/>
        <v>0</v>
      </c>
      <c r="K37" s="89">
        <f t="shared" si="31"/>
        <v>0</v>
      </c>
      <c r="L37" s="89">
        <f t="shared" si="31"/>
        <v>0</v>
      </c>
      <c r="M37" s="90">
        <f t="shared" si="31"/>
        <v>0</v>
      </c>
      <c r="N37" s="60">
        <f t="shared" si="31"/>
        <v>0</v>
      </c>
      <c r="O37" s="89">
        <f t="shared" si="31"/>
        <v>0.5</v>
      </c>
      <c r="P37" s="89">
        <f t="shared" si="31"/>
        <v>1.5</v>
      </c>
      <c r="Q37" s="90">
        <f t="shared" si="31"/>
        <v>2</v>
      </c>
      <c r="R37" s="61">
        <f t="shared" si="3"/>
        <v>2.5</v>
      </c>
    </row>
    <row r="38" spans="1:19" s="11" customFormat="1" ht="14" thickBot="1" x14ac:dyDescent="0.2">
      <c r="A38" s="38"/>
      <c r="B38" s="118"/>
      <c r="C38" s="119"/>
      <c r="D38" s="119"/>
      <c r="E38" s="120"/>
      <c r="F38" s="118"/>
      <c r="G38" s="119"/>
      <c r="H38" s="119"/>
      <c r="I38" s="120"/>
      <c r="J38" s="118"/>
      <c r="K38" s="119"/>
      <c r="L38" s="119"/>
      <c r="M38" s="120"/>
      <c r="N38" s="118"/>
      <c r="O38" s="119"/>
      <c r="P38" s="119"/>
      <c r="Q38" s="120"/>
      <c r="R38" s="95"/>
    </row>
    <row r="39" spans="1:19" x14ac:dyDescent="0.15">
      <c r="A39" s="36"/>
      <c r="B39" s="146"/>
      <c r="C39" s="147"/>
      <c r="D39" s="147"/>
      <c r="E39" s="148"/>
      <c r="F39" s="146"/>
      <c r="G39" s="147"/>
      <c r="H39" s="147"/>
      <c r="I39" s="148"/>
      <c r="J39" s="146"/>
      <c r="K39" s="147"/>
      <c r="L39" s="147"/>
      <c r="M39" s="148"/>
      <c r="N39" s="146"/>
      <c r="O39" s="147"/>
      <c r="P39" s="147"/>
      <c r="Q39" s="148"/>
      <c r="R39" s="154"/>
    </row>
    <row r="40" spans="1:19" x14ac:dyDescent="0.15">
      <c r="A40" s="35" t="s">
        <v>88</v>
      </c>
      <c r="B40" s="153">
        <f t="shared" ref="B40:Q40" si="32">SUM(B8:B23)</f>
        <v>1.5</v>
      </c>
      <c r="C40" s="145">
        <f t="shared" si="32"/>
        <v>2</v>
      </c>
      <c r="D40" s="145">
        <f t="shared" si="32"/>
        <v>0.5</v>
      </c>
      <c r="E40" s="149">
        <f t="shared" si="32"/>
        <v>4</v>
      </c>
      <c r="F40" s="153">
        <f t="shared" si="32"/>
        <v>1</v>
      </c>
      <c r="G40" s="145">
        <f t="shared" si="32"/>
        <v>1.5</v>
      </c>
      <c r="H40" s="145">
        <f t="shared" si="32"/>
        <v>1</v>
      </c>
      <c r="I40" s="149">
        <f t="shared" si="32"/>
        <v>3.5</v>
      </c>
      <c r="J40" s="153">
        <f t="shared" si="32"/>
        <v>0</v>
      </c>
      <c r="K40" s="145">
        <f t="shared" si="32"/>
        <v>0.5</v>
      </c>
      <c r="L40" s="145">
        <f t="shared" si="32"/>
        <v>0</v>
      </c>
      <c r="M40" s="149">
        <f t="shared" si="32"/>
        <v>0.5</v>
      </c>
      <c r="N40" s="153">
        <f t="shared" si="32"/>
        <v>0</v>
      </c>
      <c r="O40" s="145">
        <f t="shared" si="32"/>
        <v>5.5</v>
      </c>
      <c r="P40" s="145">
        <f t="shared" si="32"/>
        <v>2.5</v>
      </c>
      <c r="Q40" s="149">
        <f t="shared" si="32"/>
        <v>8</v>
      </c>
      <c r="R40" s="155">
        <f t="shared" si="3"/>
        <v>16</v>
      </c>
      <c r="S40" s="28"/>
    </row>
    <row r="41" spans="1:19" x14ac:dyDescent="0.15">
      <c r="A41" s="35" t="s">
        <v>10</v>
      </c>
      <c r="B41" s="153">
        <f t="shared" ref="B41:R41" si="33">MAX(B25:B37)</f>
        <v>1.5</v>
      </c>
      <c r="C41" s="145">
        <f t="shared" si="33"/>
        <v>2</v>
      </c>
      <c r="D41" s="145">
        <f t="shared" si="33"/>
        <v>0.5</v>
      </c>
      <c r="E41" s="149">
        <f t="shared" si="33"/>
        <v>3.5</v>
      </c>
      <c r="F41" s="153">
        <f t="shared" si="33"/>
        <v>1</v>
      </c>
      <c r="G41" s="145">
        <f t="shared" si="33"/>
        <v>1</v>
      </c>
      <c r="H41" s="145">
        <f t="shared" si="33"/>
        <v>1</v>
      </c>
      <c r="I41" s="149">
        <f t="shared" si="33"/>
        <v>2</v>
      </c>
      <c r="J41" s="153">
        <f t="shared" si="33"/>
        <v>0</v>
      </c>
      <c r="K41" s="145">
        <f t="shared" si="33"/>
        <v>0.5</v>
      </c>
      <c r="L41" s="145">
        <f t="shared" si="33"/>
        <v>0</v>
      </c>
      <c r="M41" s="149">
        <f t="shared" si="33"/>
        <v>0.5</v>
      </c>
      <c r="N41" s="153">
        <f t="shared" si="33"/>
        <v>0</v>
      </c>
      <c r="O41" s="145">
        <f t="shared" si="33"/>
        <v>4</v>
      </c>
      <c r="P41" s="145">
        <f t="shared" si="33"/>
        <v>1.5</v>
      </c>
      <c r="Q41" s="149">
        <f t="shared" si="33"/>
        <v>4.5</v>
      </c>
      <c r="R41" s="155">
        <f t="shared" si="33"/>
        <v>9.5</v>
      </c>
    </row>
    <row r="42" spans="1:19" x14ac:dyDescent="0.15">
      <c r="A42" s="35" t="s">
        <v>11</v>
      </c>
      <c r="B42" s="153">
        <f t="shared" ref="B42:Q42" si="34">SUM(B8:B23)/4</f>
        <v>0.375</v>
      </c>
      <c r="C42" s="145">
        <f t="shared" si="34"/>
        <v>0.5</v>
      </c>
      <c r="D42" s="145">
        <f t="shared" si="34"/>
        <v>0.125</v>
      </c>
      <c r="E42" s="149">
        <f t="shared" si="34"/>
        <v>1</v>
      </c>
      <c r="F42" s="153">
        <f t="shared" si="34"/>
        <v>0.25</v>
      </c>
      <c r="G42" s="145">
        <f t="shared" si="34"/>
        <v>0.375</v>
      </c>
      <c r="H42" s="145">
        <f t="shared" si="34"/>
        <v>0.25</v>
      </c>
      <c r="I42" s="149">
        <f t="shared" si="34"/>
        <v>0.875</v>
      </c>
      <c r="J42" s="153">
        <f t="shared" si="34"/>
        <v>0</v>
      </c>
      <c r="K42" s="145">
        <f t="shared" si="34"/>
        <v>0.125</v>
      </c>
      <c r="L42" s="145">
        <f t="shared" si="34"/>
        <v>0</v>
      </c>
      <c r="M42" s="149">
        <f t="shared" si="34"/>
        <v>0.125</v>
      </c>
      <c r="N42" s="153">
        <f t="shared" si="34"/>
        <v>0</v>
      </c>
      <c r="O42" s="145">
        <f t="shared" si="34"/>
        <v>1.375</v>
      </c>
      <c r="P42" s="145">
        <f t="shared" si="34"/>
        <v>0.625</v>
      </c>
      <c r="Q42" s="149">
        <f t="shared" si="34"/>
        <v>2</v>
      </c>
      <c r="R42" s="155">
        <f>E42+I42+M42+Q42</f>
        <v>4</v>
      </c>
    </row>
    <row r="43" spans="1:19" ht="14" thickBot="1" x14ac:dyDescent="0.2">
      <c r="A43" s="37"/>
      <c r="B43" s="150"/>
      <c r="C43" s="151"/>
      <c r="D43" s="151"/>
      <c r="E43" s="152"/>
      <c r="F43" s="150"/>
      <c r="G43" s="151"/>
      <c r="H43" s="151"/>
      <c r="I43" s="152"/>
      <c r="J43" s="150"/>
      <c r="K43" s="151"/>
      <c r="L43" s="151"/>
      <c r="M43" s="152"/>
      <c r="N43" s="150"/>
      <c r="O43" s="151"/>
      <c r="P43" s="151"/>
      <c r="Q43" s="152"/>
      <c r="R43" s="156"/>
    </row>
    <row r="44" spans="1:19" x14ac:dyDescent="0.15">
      <c r="A44" s="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79"/>
    </row>
    <row r="45" spans="1:19" ht="14" thickBot="1" x14ac:dyDescent="0.2">
      <c r="A45" s="12"/>
      <c r="B45" s="80" t="s">
        <v>109</v>
      </c>
      <c r="C45" s="79"/>
      <c r="D45" s="81"/>
      <c r="E45" s="79"/>
      <c r="F45" s="79"/>
      <c r="G45" s="79"/>
      <c r="H45" s="80" t="str">
        <f>cycle!B4</f>
        <v>Sunny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9" x14ac:dyDescent="0.15">
      <c r="A46" s="40"/>
      <c r="B46" s="82" t="s">
        <v>2</v>
      </c>
      <c r="C46" s="83"/>
      <c r="D46" s="83"/>
      <c r="E46" s="84"/>
      <c r="F46" s="85" t="s">
        <v>3</v>
      </c>
      <c r="G46" s="86"/>
      <c r="H46" s="86"/>
      <c r="I46" s="87"/>
      <c r="J46" s="85" t="s">
        <v>4</v>
      </c>
      <c r="K46" s="86"/>
      <c r="L46" s="86"/>
      <c r="M46" s="87"/>
      <c r="N46" s="85" t="s">
        <v>5</v>
      </c>
      <c r="O46" s="86"/>
      <c r="P46" s="86"/>
      <c r="Q46" s="87"/>
      <c r="R46" s="87" t="s">
        <v>35</v>
      </c>
    </row>
    <row r="47" spans="1:19" s="11" customFormat="1" ht="14" thickBot="1" x14ac:dyDescent="0.2">
      <c r="A47" s="41"/>
      <c r="B47" s="60"/>
      <c r="C47" s="88" t="str">
        <f>C5</f>
        <v>Evans Bay (N)</v>
      </c>
      <c r="D47" s="89"/>
      <c r="E47" s="90"/>
      <c r="F47" s="91"/>
      <c r="G47" s="92" t="str">
        <f>G5</f>
        <v>Wellington</v>
      </c>
      <c r="H47" s="93"/>
      <c r="I47" s="94"/>
      <c r="J47" s="91"/>
      <c r="K47" s="92" t="str">
        <f>K5</f>
        <v>Evans Bay (S)</v>
      </c>
      <c r="L47" s="93"/>
      <c r="M47" s="94"/>
      <c r="N47" s="91"/>
      <c r="O47" s="92" t="str">
        <f>O5</f>
        <v>Cobham</v>
      </c>
      <c r="P47" s="93"/>
      <c r="Q47" s="94"/>
      <c r="R47" s="95"/>
    </row>
    <row r="48" spans="1:19" s="32" customFormat="1" ht="11" x14ac:dyDescent="0.15">
      <c r="A48" s="42"/>
      <c r="B48" s="96" t="s">
        <v>6</v>
      </c>
      <c r="C48" s="97" t="s">
        <v>7</v>
      </c>
      <c r="D48" s="97" t="s">
        <v>8</v>
      </c>
      <c r="E48" s="98" t="s">
        <v>9</v>
      </c>
      <c r="F48" s="99" t="s">
        <v>6</v>
      </c>
      <c r="G48" s="100" t="s">
        <v>7</v>
      </c>
      <c r="H48" s="100" t="s">
        <v>8</v>
      </c>
      <c r="I48" s="101" t="s">
        <v>9</v>
      </c>
      <c r="J48" s="99" t="s">
        <v>6</v>
      </c>
      <c r="K48" s="100" t="s">
        <v>7</v>
      </c>
      <c r="L48" s="100" t="s">
        <v>8</v>
      </c>
      <c r="M48" s="101" t="s">
        <v>9</v>
      </c>
      <c r="N48" s="99" t="s">
        <v>6</v>
      </c>
      <c r="O48" s="100" t="s">
        <v>7</v>
      </c>
      <c r="P48" s="100" t="s">
        <v>8</v>
      </c>
      <c r="Q48" s="101" t="s">
        <v>9</v>
      </c>
      <c r="R48" s="102"/>
    </row>
    <row r="49" spans="1:26" s="11" customFormat="1" ht="14" thickBot="1" x14ac:dyDescent="0.2">
      <c r="A49" s="41"/>
      <c r="B49" s="169"/>
      <c r="C49" s="170"/>
      <c r="D49" s="170"/>
      <c r="E49" s="171"/>
      <c r="F49" s="103"/>
      <c r="G49" s="104"/>
      <c r="H49" s="104"/>
      <c r="I49" s="105"/>
      <c r="J49" s="103"/>
      <c r="K49" s="104"/>
      <c r="L49" s="104"/>
      <c r="M49" s="105"/>
      <c r="N49" s="103"/>
      <c r="O49" s="104"/>
      <c r="P49" s="104"/>
      <c r="Q49" s="106"/>
      <c r="R49" s="95"/>
    </row>
    <row r="50" spans="1:26" s="11" customFormat="1" x14ac:dyDescent="0.15">
      <c r="A50" s="55" t="s">
        <v>60</v>
      </c>
      <c r="B50" s="58">
        <v>0</v>
      </c>
      <c r="C50" s="143">
        <v>0</v>
      </c>
      <c r="D50" s="143">
        <v>0</v>
      </c>
      <c r="E50" s="144">
        <f t="shared" ref="E50:E65" si="35">SUM(B50:D50)</f>
        <v>0</v>
      </c>
      <c r="F50" s="58">
        <v>2</v>
      </c>
      <c r="G50" s="143">
        <v>0</v>
      </c>
      <c r="H50" s="143">
        <v>0</v>
      </c>
      <c r="I50" s="144">
        <f t="shared" ref="I50:I65" si="36">SUM(F50:H50)</f>
        <v>2</v>
      </c>
      <c r="J50" s="58">
        <v>0</v>
      </c>
      <c r="K50" s="143">
        <v>0</v>
      </c>
      <c r="L50" s="143">
        <v>0</v>
      </c>
      <c r="M50" s="144">
        <f t="shared" ref="M50:M65" si="37">SUM(J50:L50)</f>
        <v>0</v>
      </c>
      <c r="N50" s="58">
        <v>0</v>
      </c>
      <c r="O50" s="143">
        <v>0</v>
      </c>
      <c r="P50" s="143">
        <v>0</v>
      </c>
      <c r="Q50" s="144">
        <f t="shared" ref="Q50:Q65" si="38">SUM(N50:P50)</f>
        <v>0</v>
      </c>
      <c r="R50" s="59">
        <f>E50+I50+M50+Q50</f>
        <v>2</v>
      </c>
      <c r="T50" s="14"/>
      <c r="U50" s="14"/>
      <c r="V50" s="14"/>
      <c r="W50" s="14"/>
      <c r="X50" s="14"/>
      <c r="Y50" s="14"/>
      <c r="Z50" s="14"/>
    </row>
    <row r="51" spans="1:26" s="11" customFormat="1" x14ac:dyDescent="0.15">
      <c r="A51" s="43" t="s">
        <v>43</v>
      </c>
      <c r="B51" s="60">
        <v>3</v>
      </c>
      <c r="C51" s="89">
        <v>0</v>
      </c>
      <c r="D51" s="89">
        <v>0</v>
      </c>
      <c r="E51" s="90">
        <f t="shared" si="35"/>
        <v>3</v>
      </c>
      <c r="F51" s="60">
        <v>0</v>
      </c>
      <c r="G51" s="89">
        <v>0</v>
      </c>
      <c r="H51" s="89">
        <v>0</v>
      </c>
      <c r="I51" s="90">
        <f t="shared" si="36"/>
        <v>0</v>
      </c>
      <c r="J51" s="60">
        <v>0</v>
      </c>
      <c r="K51" s="89">
        <v>0</v>
      </c>
      <c r="L51" s="89">
        <v>0</v>
      </c>
      <c r="M51" s="90">
        <f t="shared" si="37"/>
        <v>0</v>
      </c>
      <c r="N51" s="60">
        <v>0</v>
      </c>
      <c r="O51" s="89">
        <v>1</v>
      </c>
      <c r="P51" s="89">
        <v>0</v>
      </c>
      <c r="Q51" s="90">
        <f t="shared" si="38"/>
        <v>1</v>
      </c>
      <c r="R51" s="61">
        <f t="shared" ref="R51:R79" si="39">E51+I51+M51+Q51</f>
        <v>4</v>
      </c>
      <c r="T51" s="14"/>
      <c r="U51" s="14"/>
      <c r="V51" s="14"/>
      <c r="W51" s="14"/>
      <c r="X51" s="14"/>
      <c r="Y51" s="14"/>
      <c r="Z51" s="14"/>
    </row>
    <row r="52" spans="1:26" s="11" customFormat="1" x14ac:dyDescent="0.15">
      <c r="A52" s="43" t="s">
        <v>44</v>
      </c>
      <c r="B52" s="60">
        <v>0</v>
      </c>
      <c r="C52" s="89">
        <v>1</v>
      </c>
      <c r="D52" s="89">
        <v>0</v>
      </c>
      <c r="E52" s="90">
        <f t="shared" si="35"/>
        <v>1</v>
      </c>
      <c r="F52" s="60">
        <v>0</v>
      </c>
      <c r="G52" s="89">
        <v>0</v>
      </c>
      <c r="H52" s="89">
        <v>0</v>
      </c>
      <c r="I52" s="90">
        <f t="shared" si="36"/>
        <v>0</v>
      </c>
      <c r="J52" s="60">
        <v>0</v>
      </c>
      <c r="K52" s="89">
        <v>1</v>
      </c>
      <c r="L52" s="89">
        <v>0</v>
      </c>
      <c r="M52" s="90">
        <f t="shared" si="37"/>
        <v>1</v>
      </c>
      <c r="N52" s="60">
        <v>0</v>
      </c>
      <c r="O52" s="89">
        <v>0</v>
      </c>
      <c r="P52" s="89">
        <v>0</v>
      </c>
      <c r="Q52" s="90">
        <f t="shared" si="38"/>
        <v>0</v>
      </c>
      <c r="R52" s="61">
        <f t="shared" si="39"/>
        <v>2</v>
      </c>
      <c r="T52" s="14"/>
      <c r="U52" s="14"/>
      <c r="V52" s="14"/>
      <c r="W52" s="14"/>
      <c r="X52" s="14"/>
      <c r="Y52" s="14"/>
      <c r="Z52" s="14"/>
    </row>
    <row r="53" spans="1:26" s="11" customFormat="1" x14ac:dyDescent="0.15">
      <c r="A53" s="43" t="s">
        <v>45</v>
      </c>
      <c r="B53" s="60">
        <v>0</v>
      </c>
      <c r="C53" s="89">
        <v>1</v>
      </c>
      <c r="D53" s="89">
        <v>0</v>
      </c>
      <c r="E53" s="90">
        <f t="shared" si="35"/>
        <v>1</v>
      </c>
      <c r="F53" s="60">
        <v>0</v>
      </c>
      <c r="G53" s="89">
        <v>0</v>
      </c>
      <c r="H53" s="89">
        <v>1</v>
      </c>
      <c r="I53" s="90">
        <f t="shared" si="36"/>
        <v>1</v>
      </c>
      <c r="J53" s="60">
        <v>0</v>
      </c>
      <c r="K53" s="89">
        <v>0</v>
      </c>
      <c r="L53" s="89">
        <v>0</v>
      </c>
      <c r="M53" s="90">
        <f t="shared" si="37"/>
        <v>0</v>
      </c>
      <c r="N53" s="60">
        <v>0</v>
      </c>
      <c r="O53" s="89">
        <v>4</v>
      </c>
      <c r="P53" s="89">
        <v>0</v>
      </c>
      <c r="Q53" s="90">
        <f t="shared" si="38"/>
        <v>4</v>
      </c>
      <c r="R53" s="61">
        <f t="shared" si="39"/>
        <v>6</v>
      </c>
      <c r="T53" s="14"/>
      <c r="U53" s="14"/>
      <c r="V53" s="14"/>
      <c r="W53" s="14"/>
      <c r="X53" s="14"/>
      <c r="Y53" s="14"/>
      <c r="Z53" s="14"/>
    </row>
    <row r="54" spans="1:26" s="11" customFormat="1" x14ac:dyDescent="0.15">
      <c r="A54" s="43" t="s">
        <v>61</v>
      </c>
      <c r="B54" s="60">
        <v>0</v>
      </c>
      <c r="C54" s="89">
        <v>1</v>
      </c>
      <c r="D54" s="89">
        <v>0</v>
      </c>
      <c r="E54" s="90">
        <f t="shared" si="35"/>
        <v>1</v>
      </c>
      <c r="F54" s="60">
        <v>0</v>
      </c>
      <c r="G54" s="89">
        <v>0</v>
      </c>
      <c r="H54" s="89">
        <v>0</v>
      </c>
      <c r="I54" s="90">
        <f t="shared" si="36"/>
        <v>0</v>
      </c>
      <c r="J54" s="60">
        <v>0</v>
      </c>
      <c r="K54" s="89">
        <v>0</v>
      </c>
      <c r="L54" s="89">
        <v>0</v>
      </c>
      <c r="M54" s="90">
        <f t="shared" si="37"/>
        <v>0</v>
      </c>
      <c r="N54" s="60">
        <v>0</v>
      </c>
      <c r="O54" s="89">
        <v>1</v>
      </c>
      <c r="P54" s="89">
        <v>1</v>
      </c>
      <c r="Q54" s="90">
        <f t="shared" si="38"/>
        <v>2</v>
      </c>
      <c r="R54" s="61">
        <f t="shared" si="39"/>
        <v>3</v>
      </c>
      <c r="T54" s="14"/>
      <c r="U54" s="14"/>
      <c r="V54" s="14"/>
      <c r="W54" s="14"/>
      <c r="X54" s="14"/>
      <c r="Y54" s="14"/>
      <c r="Z54" s="14"/>
    </row>
    <row r="55" spans="1:26" s="11" customFormat="1" x14ac:dyDescent="0.15">
      <c r="A55" s="43" t="s">
        <v>62</v>
      </c>
      <c r="B55" s="60">
        <v>0</v>
      </c>
      <c r="C55" s="89">
        <v>0</v>
      </c>
      <c r="D55" s="89">
        <v>0</v>
      </c>
      <c r="E55" s="90">
        <f t="shared" si="35"/>
        <v>0</v>
      </c>
      <c r="F55" s="60">
        <v>0</v>
      </c>
      <c r="G55" s="89">
        <v>0</v>
      </c>
      <c r="H55" s="89">
        <v>0</v>
      </c>
      <c r="I55" s="90">
        <f t="shared" si="36"/>
        <v>0</v>
      </c>
      <c r="J55" s="60">
        <v>0</v>
      </c>
      <c r="K55" s="89">
        <v>0</v>
      </c>
      <c r="L55" s="89">
        <v>0</v>
      </c>
      <c r="M55" s="90">
        <f t="shared" si="37"/>
        <v>0</v>
      </c>
      <c r="N55" s="60">
        <v>0</v>
      </c>
      <c r="O55" s="89">
        <v>0</v>
      </c>
      <c r="P55" s="89">
        <v>0</v>
      </c>
      <c r="Q55" s="90">
        <f t="shared" si="38"/>
        <v>0</v>
      </c>
      <c r="R55" s="61">
        <f t="shared" si="39"/>
        <v>0</v>
      </c>
      <c r="T55" s="14"/>
      <c r="U55" s="14"/>
      <c r="V55" s="14"/>
      <c r="W55" s="14"/>
      <c r="X55" s="14"/>
      <c r="Y55" s="14"/>
      <c r="Z55" s="14"/>
    </row>
    <row r="56" spans="1:26" s="11" customFormat="1" x14ac:dyDescent="0.15">
      <c r="A56" s="43" t="s">
        <v>63</v>
      </c>
      <c r="B56" s="60">
        <v>0</v>
      </c>
      <c r="C56" s="89">
        <v>0</v>
      </c>
      <c r="D56" s="89">
        <v>0</v>
      </c>
      <c r="E56" s="90">
        <f t="shared" si="35"/>
        <v>0</v>
      </c>
      <c r="F56" s="60">
        <v>0</v>
      </c>
      <c r="G56" s="89">
        <v>0</v>
      </c>
      <c r="H56" s="89">
        <v>1</v>
      </c>
      <c r="I56" s="90">
        <f t="shared" si="36"/>
        <v>1</v>
      </c>
      <c r="J56" s="60">
        <v>0</v>
      </c>
      <c r="K56" s="89">
        <v>0</v>
      </c>
      <c r="L56" s="89">
        <v>0</v>
      </c>
      <c r="M56" s="90">
        <f t="shared" si="37"/>
        <v>0</v>
      </c>
      <c r="N56" s="60">
        <v>0</v>
      </c>
      <c r="O56" s="89">
        <v>0</v>
      </c>
      <c r="P56" s="89">
        <v>0</v>
      </c>
      <c r="Q56" s="90">
        <f t="shared" si="38"/>
        <v>0</v>
      </c>
      <c r="R56" s="61">
        <f t="shared" si="39"/>
        <v>1</v>
      </c>
      <c r="T56" s="14"/>
      <c r="U56" s="14"/>
      <c r="V56" s="14"/>
      <c r="W56" s="14"/>
      <c r="X56" s="14"/>
      <c r="Y56" s="14"/>
      <c r="Z56" s="14"/>
    </row>
    <row r="57" spans="1:26" s="11" customFormat="1" x14ac:dyDescent="0.15">
      <c r="A57" s="43" t="s">
        <v>64</v>
      </c>
      <c r="B57" s="60">
        <v>0</v>
      </c>
      <c r="C57" s="89">
        <v>0</v>
      </c>
      <c r="D57" s="89">
        <v>0</v>
      </c>
      <c r="E57" s="90">
        <f t="shared" si="35"/>
        <v>0</v>
      </c>
      <c r="F57" s="60">
        <v>0</v>
      </c>
      <c r="G57" s="89">
        <v>0</v>
      </c>
      <c r="H57" s="89">
        <v>0</v>
      </c>
      <c r="I57" s="90">
        <f t="shared" si="36"/>
        <v>0</v>
      </c>
      <c r="J57" s="60">
        <v>0</v>
      </c>
      <c r="K57" s="89">
        <v>0</v>
      </c>
      <c r="L57" s="89">
        <v>0</v>
      </c>
      <c r="M57" s="90">
        <f t="shared" si="37"/>
        <v>0</v>
      </c>
      <c r="N57" s="60">
        <v>0</v>
      </c>
      <c r="O57" s="89">
        <v>0</v>
      </c>
      <c r="P57" s="89">
        <v>0</v>
      </c>
      <c r="Q57" s="90">
        <f t="shared" si="38"/>
        <v>0</v>
      </c>
      <c r="R57" s="61">
        <f t="shared" si="39"/>
        <v>0</v>
      </c>
      <c r="T57" s="14"/>
      <c r="U57" s="14"/>
      <c r="V57" s="14"/>
      <c r="W57" s="14"/>
      <c r="X57" s="14"/>
      <c r="Y57" s="14"/>
      <c r="Z57" s="14"/>
    </row>
    <row r="58" spans="1:26" s="11" customFormat="1" ht="14.25" customHeight="1" x14ac:dyDescent="0.15">
      <c r="A58" s="44" t="s">
        <v>65</v>
      </c>
      <c r="B58" s="60">
        <v>0</v>
      </c>
      <c r="C58" s="89">
        <v>0</v>
      </c>
      <c r="D58" s="89">
        <v>0</v>
      </c>
      <c r="E58" s="90">
        <f t="shared" si="35"/>
        <v>0</v>
      </c>
      <c r="F58" s="60">
        <v>0</v>
      </c>
      <c r="G58" s="89">
        <v>0</v>
      </c>
      <c r="H58" s="89">
        <v>0</v>
      </c>
      <c r="I58" s="90">
        <f t="shared" si="36"/>
        <v>0</v>
      </c>
      <c r="J58" s="60">
        <v>0</v>
      </c>
      <c r="K58" s="89">
        <v>0</v>
      </c>
      <c r="L58" s="89">
        <v>0</v>
      </c>
      <c r="M58" s="90">
        <f t="shared" si="37"/>
        <v>0</v>
      </c>
      <c r="N58" s="60">
        <v>0</v>
      </c>
      <c r="O58" s="89">
        <v>1</v>
      </c>
      <c r="P58" s="89">
        <v>1</v>
      </c>
      <c r="Q58" s="90">
        <f t="shared" si="38"/>
        <v>2</v>
      </c>
      <c r="R58" s="61">
        <f t="shared" si="39"/>
        <v>2</v>
      </c>
      <c r="T58" s="14"/>
      <c r="U58" s="14"/>
      <c r="V58" s="14"/>
      <c r="W58" s="14"/>
      <c r="X58" s="14"/>
      <c r="Y58" s="14"/>
      <c r="Z58" s="14"/>
    </row>
    <row r="59" spans="1:26" s="11" customFormat="1" ht="14.25" customHeight="1" x14ac:dyDescent="0.15">
      <c r="A59" s="44" t="s">
        <v>66</v>
      </c>
      <c r="B59" s="60">
        <v>0</v>
      </c>
      <c r="C59" s="89">
        <v>0</v>
      </c>
      <c r="D59" s="89">
        <v>0</v>
      </c>
      <c r="E59" s="90">
        <f t="shared" si="35"/>
        <v>0</v>
      </c>
      <c r="F59" s="60">
        <v>0</v>
      </c>
      <c r="G59" s="89">
        <v>0</v>
      </c>
      <c r="H59" s="89">
        <v>0</v>
      </c>
      <c r="I59" s="90">
        <f t="shared" si="36"/>
        <v>0</v>
      </c>
      <c r="J59" s="60">
        <v>0</v>
      </c>
      <c r="K59" s="89">
        <v>0</v>
      </c>
      <c r="L59" s="89">
        <v>0</v>
      </c>
      <c r="M59" s="90">
        <f t="shared" si="37"/>
        <v>0</v>
      </c>
      <c r="N59" s="60">
        <v>0</v>
      </c>
      <c r="O59" s="89">
        <v>0</v>
      </c>
      <c r="P59" s="89">
        <v>0</v>
      </c>
      <c r="Q59" s="90">
        <f t="shared" si="38"/>
        <v>0</v>
      </c>
      <c r="R59" s="61">
        <f t="shared" si="39"/>
        <v>0</v>
      </c>
      <c r="T59" s="14"/>
      <c r="U59" s="14"/>
      <c r="V59" s="14"/>
      <c r="W59" s="14"/>
      <c r="X59" s="14"/>
      <c r="Y59" s="14"/>
      <c r="Z59" s="14"/>
    </row>
    <row r="60" spans="1:26" s="11" customFormat="1" ht="14.25" customHeight="1" x14ac:dyDescent="0.15">
      <c r="A60" s="44" t="s">
        <v>67</v>
      </c>
      <c r="B60" s="60">
        <v>0</v>
      </c>
      <c r="C60" s="89">
        <v>0</v>
      </c>
      <c r="D60" s="89">
        <v>0</v>
      </c>
      <c r="E60" s="90">
        <f t="shared" si="35"/>
        <v>0</v>
      </c>
      <c r="F60" s="60">
        <v>0</v>
      </c>
      <c r="G60" s="89">
        <v>0</v>
      </c>
      <c r="H60" s="89">
        <v>0</v>
      </c>
      <c r="I60" s="90">
        <f t="shared" si="36"/>
        <v>0</v>
      </c>
      <c r="J60" s="60">
        <v>0</v>
      </c>
      <c r="K60" s="89">
        <v>0</v>
      </c>
      <c r="L60" s="89">
        <v>0</v>
      </c>
      <c r="M60" s="90">
        <f t="shared" si="37"/>
        <v>0</v>
      </c>
      <c r="N60" s="60">
        <v>0</v>
      </c>
      <c r="O60" s="89">
        <v>0</v>
      </c>
      <c r="P60" s="89">
        <v>0</v>
      </c>
      <c r="Q60" s="90">
        <f t="shared" si="38"/>
        <v>0</v>
      </c>
      <c r="R60" s="61">
        <f t="shared" si="39"/>
        <v>0</v>
      </c>
      <c r="T60" s="14"/>
      <c r="U60" s="14"/>
      <c r="V60" s="14"/>
      <c r="W60" s="14"/>
      <c r="X60" s="14"/>
      <c r="Y60" s="14"/>
      <c r="Z60" s="14"/>
    </row>
    <row r="61" spans="1:26" s="11" customFormat="1" ht="14.25" customHeight="1" x14ac:dyDescent="0.15">
      <c r="A61" s="44" t="s">
        <v>68</v>
      </c>
      <c r="B61" s="60">
        <v>0</v>
      </c>
      <c r="C61" s="89">
        <v>0</v>
      </c>
      <c r="D61" s="89">
        <v>0</v>
      </c>
      <c r="E61" s="90">
        <f t="shared" si="35"/>
        <v>0</v>
      </c>
      <c r="F61" s="60">
        <v>0</v>
      </c>
      <c r="G61" s="89">
        <v>1</v>
      </c>
      <c r="H61" s="89">
        <v>0</v>
      </c>
      <c r="I61" s="90">
        <f t="shared" si="36"/>
        <v>1</v>
      </c>
      <c r="J61" s="60">
        <v>0</v>
      </c>
      <c r="K61" s="89">
        <v>0</v>
      </c>
      <c r="L61" s="89">
        <v>0</v>
      </c>
      <c r="M61" s="90">
        <f t="shared" si="37"/>
        <v>0</v>
      </c>
      <c r="N61" s="60">
        <v>0</v>
      </c>
      <c r="O61" s="89">
        <v>0</v>
      </c>
      <c r="P61" s="89">
        <v>0</v>
      </c>
      <c r="Q61" s="90">
        <f t="shared" si="38"/>
        <v>0</v>
      </c>
      <c r="R61" s="61">
        <f t="shared" si="39"/>
        <v>1</v>
      </c>
      <c r="T61" s="14"/>
      <c r="U61" s="14"/>
      <c r="V61" s="14"/>
      <c r="W61" s="14"/>
      <c r="X61" s="14"/>
      <c r="Y61" s="14"/>
      <c r="Z61" s="14"/>
    </row>
    <row r="62" spans="1:26" s="11" customFormat="1" ht="15.75" customHeight="1" x14ac:dyDescent="0.15">
      <c r="A62" s="44" t="s">
        <v>69</v>
      </c>
      <c r="B62" s="60">
        <v>0</v>
      </c>
      <c r="C62" s="89">
        <v>0</v>
      </c>
      <c r="D62" s="89">
        <v>0</v>
      </c>
      <c r="E62" s="90">
        <f t="shared" si="35"/>
        <v>0</v>
      </c>
      <c r="F62" s="60">
        <v>0</v>
      </c>
      <c r="G62" s="89">
        <v>0</v>
      </c>
      <c r="H62" s="89">
        <v>0</v>
      </c>
      <c r="I62" s="90">
        <f t="shared" si="36"/>
        <v>0</v>
      </c>
      <c r="J62" s="60">
        <v>0</v>
      </c>
      <c r="K62" s="89">
        <v>0</v>
      </c>
      <c r="L62" s="89">
        <v>0</v>
      </c>
      <c r="M62" s="90">
        <f t="shared" si="37"/>
        <v>0</v>
      </c>
      <c r="N62" s="60">
        <v>0</v>
      </c>
      <c r="O62" s="89">
        <v>0</v>
      </c>
      <c r="P62" s="89">
        <v>0</v>
      </c>
      <c r="Q62" s="90">
        <f t="shared" si="38"/>
        <v>0</v>
      </c>
      <c r="R62" s="61">
        <f t="shared" si="39"/>
        <v>0</v>
      </c>
      <c r="T62" s="14"/>
      <c r="U62" s="14"/>
      <c r="V62" s="14"/>
      <c r="W62" s="14"/>
      <c r="X62" s="14"/>
      <c r="Y62" s="14"/>
      <c r="Z62" s="14"/>
    </row>
    <row r="63" spans="1:26" s="11" customFormat="1" ht="14.25" customHeight="1" x14ac:dyDescent="0.15">
      <c r="A63" s="44" t="s">
        <v>70</v>
      </c>
      <c r="B63" s="60">
        <v>0</v>
      </c>
      <c r="C63" s="89">
        <v>0</v>
      </c>
      <c r="D63" s="89">
        <v>0</v>
      </c>
      <c r="E63" s="90">
        <f t="shared" si="35"/>
        <v>0</v>
      </c>
      <c r="F63" s="60">
        <v>0</v>
      </c>
      <c r="G63" s="89">
        <v>0</v>
      </c>
      <c r="H63" s="89">
        <v>0</v>
      </c>
      <c r="I63" s="90">
        <f t="shared" si="36"/>
        <v>0</v>
      </c>
      <c r="J63" s="60">
        <v>0</v>
      </c>
      <c r="K63" s="89">
        <v>0</v>
      </c>
      <c r="L63" s="89">
        <v>0</v>
      </c>
      <c r="M63" s="90">
        <f t="shared" si="37"/>
        <v>0</v>
      </c>
      <c r="N63" s="60">
        <v>0</v>
      </c>
      <c r="O63" s="89">
        <v>1</v>
      </c>
      <c r="P63" s="89">
        <v>0</v>
      </c>
      <c r="Q63" s="90">
        <f t="shared" si="38"/>
        <v>1</v>
      </c>
      <c r="R63" s="61">
        <f t="shared" si="39"/>
        <v>1</v>
      </c>
      <c r="T63" s="14"/>
      <c r="U63" s="14"/>
      <c r="V63" s="14"/>
      <c r="W63" s="14"/>
      <c r="X63" s="14"/>
      <c r="Y63" s="14"/>
      <c r="Z63" s="14"/>
    </row>
    <row r="64" spans="1:26" s="11" customFormat="1" ht="14.25" customHeight="1" x14ac:dyDescent="0.15">
      <c r="A64" s="45" t="s">
        <v>71</v>
      </c>
      <c r="B64" s="60">
        <v>0</v>
      </c>
      <c r="C64" s="89">
        <v>0</v>
      </c>
      <c r="D64" s="89">
        <v>0</v>
      </c>
      <c r="E64" s="90">
        <f t="shared" si="35"/>
        <v>0</v>
      </c>
      <c r="F64" s="60">
        <v>0</v>
      </c>
      <c r="G64" s="89">
        <v>1</v>
      </c>
      <c r="H64" s="89">
        <v>0</v>
      </c>
      <c r="I64" s="90">
        <f t="shared" si="36"/>
        <v>1</v>
      </c>
      <c r="J64" s="60">
        <v>0</v>
      </c>
      <c r="K64" s="89">
        <v>0</v>
      </c>
      <c r="L64" s="89">
        <v>0</v>
      </c>
      <c r="M64" s="90">
        <f t="shared" si="37"/>
        <v>0</v>
      </c>
      <c r="N64" s="60">
        <v>0</v>
      </c>
      <c r="O64" s="89">
        <v>0</v>
      </c>
      <c r="P64" s="89">
        <v>0</v>
      </c>
      <c r="Q64" s="90">
        <f t="shared" si="38"/>
        <v>0</v>
      </c>
      <c r="R64" s="61">
        <f t="shared" si="39"/>
        <v>1</v>
      </c>
      <c r="T64" s="14"/>
      <c r="U64" s="14"/>
      <c r="V64" s="14"/>
      <c r="W64" s="14"/>
      <c r="X64" s="14"/>
      <c r="Y64" s="14"/>
      <c r="Z64" s="14"/>
    </row>
    <row r="65" spans="1:26" s="11" customFormat="1" ht="14.25" customHeight="1" thickBot="1" x14ac:dyDescent="0.2">
      <c r="A65" s="45" t="s">
        <v>72</v>
      </c>
      <c r="B65" s="115">
        <v>0</v>
      </c>
      <c r="C65" s="116">
        <v>0</v>
      </c>
      <c r="D65" s="116">
        <v>0</v>
      </c>
      <c r="E65" s="117">
        <f t="shared" si="35"/>
        <v>0</v>
      </c>
      <c r="F65" s="115">
        <v>0</v>
      </c>
      <c r="G65" s="116">
        <v>0</v>
      </c>
      <c r="H65" s="116">
        <v>0</v>
      </c>
      <c r="I65" s="117">
        <f t="shared" si="36"/>
        <v>0</v>
      </c>
      <c r="J65" s="115">
        <v>0</v>
      </c>
      <c r="K65" s="116">
        <v>0</v>
      </c>
      <c r="L65" s="116">
        <v>0</v>
      </c>
      <c r="M65" s="117">
        <f t="shared" si="37"/>
        <v>0</v>
      </c>
      <c r="N65" s="115">
        <v>0</v>
      </c>
      <c r="O65" s="116">
        <v>0</v>
      </c>
      <c r="P65" s="116">
        <v>0</v>
      </c>
      <c r="Q65" s="117">
        <f t="shared" si="38"/>
        <v>0</v>
      </c>
      <c r="R65" s="62">
        <f t="shared" si="39"/>
        <v>0</v>
      </c>
      <c r="T65" s="14"/>
      <c r="U65" s="14"/>
      <c r="V65" s="14"/>
      <c r="W65" s="14"/>
      <c r="X65" s="14"/>
      <c r="Y65" s="14"/>
      <c r="Z65" s="14"/>
    </row>
    <row r="66" spans="1:26" s="11" customFormat="1" ht="14.25" customHeight="1" thickBot="1" x14ac:dyDescent="0.2">
      <c r="A66" s="54"/>
      <c r="B66" s="118"/>
      <c r="C66" s="119"/>
      <c r="D66" s="119"/>
      <c r="E66" s="120"/>
      <c r="F66" s="63"/>
      <c r="G66" s="64"/>
      <c r="H66" s="64"/>
      <c r="I66" s="65"/>
      <c r="J66" s="63"/>
      <c r="K66" s="64"/>
      <c r="L66" s="64"/>
      <c r="M66" s="65"/>
      <c r="N66" s="63"/>
      <c r="O66" s="64"/>
      <c r="P66" s="64"/>
      <c r="Q66" s="65"/>
      <c r="R66" s="66"/>
    </row>
    <row r="67" spans="1:26" s="11" customFormat="1" ht="14.25" customHeight="1" x14ac:dyDescent="0.15">
      <c r="A67" s="53" t="s">
        <v>73</v>
      </c>
      <c r="B67" s="58">
        <f>SUM(B50:B65)</f>
        <v>3</v>
      </c>
      <c r="C67" s="143">
        <f>SUM(C50:C65)</f>
        <v>3</v>
      </c>
      <c r="D67" s="143">
        <f>SUM(D50:D65)</f>
        <v>0</v>
      </c>
      <c r="E67" s="144">
        <f t="shared" ref="E67:Q67" si="40">SUM(E50:E53)</f>
        <v>5</v>
      </c>
      <c r="F67" s="58">
        <f>SUM(F50:F65)</f>
        <v>2</v>
      </c>
      <c r="G67" s="143">
        <f>SUM(G50:G65)</f>
        <v>2</v>
      </c>
      <c r="H67" s="143">
        <f>SUM(H50:H65)</f>
        <v>2</v>
      </c>
      <c r="I67" s="144">
        <f t="shared" si="40"/>
        <v>3</v>
      </c>
      <c r="J67" s="58">
        <f>SUM(J50:J65)</f>
        <v>0</v>
      </c>
      <c r="K67" s="143">
        <f>SUM(K50:K65)</f>
        <v>1</v>
      </c>
      <c r="L67" s="143">
        <f>SUM(L50:L65)</f>
        <v>0</v>
      </c>
      <c r="M67" s="144">
        <f t="shared" si="40"/>
        <v>1</v>
      </c>
      <c r="N67" s="58">
        <f>SUM(N50:N65)</f>
        <v>0</v>
      </c>
      <c r="O67" s="143">
        <f>SUM(O50:O65)</f>
        <v>8</v>
      </c>
      <c r="P67" s="143">
        <f>SUM(P50:P65)</f>
        <v>2</v>
      </c>
      <c r="Q67" s="144">
        <f t="shared" si="40"/>
        <v>5</v>
      </c>
      <c r="R67" s="67">
        <f>E67+I67+M67+Q67</f>
        <v>14</v>
      </c>
    </row>
    <row r="68" spans="1:26" s="11" customFormat="1" ht="14.25" customHeight="1" x14ac:dyDescent="0.15">
      <c r="A68" s="43" t="s">
        <v>76</v>
      </c>
      <c r="B68" s="60">
        <f t="shared" ref="B68:Q68" si="41">SUM(B51:B54)</f>
        <v>3</v>
      </c>
      <c r="C68" s="89">
        <f t="shared" si="41"/>
        <v>3</v>
      </c>
      <c r="D68" s="89">
        <f t="shared" si="41"/>
        <v>0</v>
      </c>
      <c r="E68" s="90">
        <f t="shared" si="41"/>
        <v>6</v>
      </c>
      <c r="F68" s="60">
        <f t="shared" ref="F68:G79" si="42">SUM(F51:F54)</f>
        <v>0</v>
      </c>
      <c r="G68" s="89">
        <f t="shared" si="42"/>
        <v>0</v>
      </c>
      <c r="H68" s="89">
        <f t="shared" ref="H68:H79" si="43">SUM(H51:H54)</f>
        <v>1</v>
      </c>
      <c r="I68" s="90">
        <f t="shared" si="41"/>
        <v>1</v>
      </c>
      <c r="J68" s="60">
        <f t="shared" si="41"/>
        <v>0</v>
      </c>
      <c r="K68" s="89">
        <f>SUM(K51:K57)</f>
        <v>1</v>
      </c>
      <c r="L68" s="89">
        <f t="shared" si="41"/>
        <v>0</v>
      </c>
      <c r="M68" s="90">
        <f t="shared" si="41"/>
        <v>1</v>
      </c>
      <c r="N68" s="60">
        <f t="shared" si="41"/>
        <v>0</v>
      </c>
      <c r="O68" s="89">
        <f>SUM(O51:O55)</f>
        <v>6</v>
      </c>
      <c r="P68" s="89">
        <f t="shared" si="41"/>
        <v>1</v>
      </c>
      <c r="Q68" s="90">
        <f t="shared" si="41"/>
        <v>7</v>
      </c>
      <c r="R68" s="61">
        <f t="shared" si="39"/>
        <v>15</v>
      </c>
    </row>
    <row r="69" spans="1:26" s="11" customFormat="1" ht="14.25" customHeight="1" x14ac:dyDescent="0.15">
      <c r="A69" s="43" t="s">
        <v>77</v>
      </c>
      <c r="B69" s="60">
        <f t="shared" ref="B69:Q69" si="44">SUM(B52:B55)</f>
        <v>0</v>
      </c>
      <c r="C69" s="89">
        <f t="shared" si="44"/>
        <v>3</v>
      </c>
      <c r="D69" s="89">
        <f t="shared" si="44"/>
        <v>0</v>
      </c>
      <c r="E69" s="90">
        <f t="shared" si="44"/>
        <v>3</v>
      </c>
      <c r="F69" s="60">
        <f t="shared" si="42"/>
        <v>0</v>
      </c>
      <c r="G69" s="89">
        <f t="shared" si="42"/>
        <v>0</v>
      </c>
      <c r="H69" s="89">
        <f t="shared" si="43"/>
        <v>1</v>
      </c>
      <c r="I69" s="90">
        <f t="shared" si="44"/>
        <v>1</v>
      </c>
      <c r="J69" s="60">
        <f t="shared" si="44"/>
        <v>0</v>
      </c>
      <c r="K69" s="89">
        <f t="shared" si="44"/>
        <v>1</v>
      </c>
      <c r="L69" s="89">
        <f t="shared" si="44"/>
        <v>0</v>
      </c>
      <c r="M69" s="90">
        <f t="shared" si="44"/>
        <v>1</v>
      </c>
      <c r="N69" s="60">
        <f t="shared" si="44"/>
        <v>0</v>
      </c>
      <c r="O69" s="89">
        <f t="shared" si="44"/>
        <v>5</v>
      </c>
      <c r="P69" s="89">
        <f t="shared" si="44"/>
        <v>1</v>
      </c>
      <c r="Q69" s="90">
        <f t="shared" si="44"/>
        <v>6</v>
      </c>
      <c r="R69" s="61">
        <f t="shared" si="39"/>
        <v>11</v>
      </c>
    </row>
    <row r="70" spans="1:26" s="11" customFormat="1" ht="14.25" customHeight="1" x14ac:dyDescent="0.15">
      <c r="A70" s="43" t="s">
        <v>78</v>
      </c>
      <c r="B70" s="60">
        <f t="shared" ref="B70:Q70" si="45">SUM(B53:B56)</f>
        <v>0</v>
      </c>
      <c r="C70" s="89">
        <f t="shared" si="45"/>
        <v>2</v>
      </c>
      <c r="D70" s="89">
        <f t="shared" si="45"/>
        <v>0</v>
      </c>
      <c r="E70" s="90">
        <f t="shared" si="45"/>
        <v>2</v>
      </c>
      <c r="F70" s="60">
        <f t="shared" si="42"/>
        <v>0</v>
      </c>
      <c r="G70" s="89">
        <f t="shared" si="42"/>
        <v>0</v>
      </c>
      <c r="H70" s="89">
        <f t="shared" si="43"/>
        <v>2</v>
      </c>
      <c r="I70" s="90">
        <f t="shared" si="45"/>
        <v>2</v>
      </c>
      <c r="J70" s="60">
        <f t="shared" si="45"/>
        <v>0</v>
      </c>
      <c r="K70" s="89">
        <f t="shared" si="45"/>
        <v>0</v>
      </c>
      <c r="L70" s="89">
        <f t="shared" si="45"/>
        <v>0</v>
      </c>
      <c r="M70" s="90">
        <f t="shared" si="45"/>
        <v>0</v>
      </c>
      <c r="N70" s="60">
        <f t="shared" si="45"/>
        <v>0</v>
      </c>
      <c r="O70" s="89">
        <f t="shared" si="45"/>
        <v>5</v>
      </c>
      <c r="P70" s="89">
        <f t="shared" si="45"/>
        <v>1</v>
      </c>
      <c r="Q70" s="90">
        <f t="shared" si="45"/>
        <v>6</v>
      </c>
      <c r="R70" s="61">
        <f t="shared" si="39"/>
        <v>10</v>
      </c>
    </row>
    <row r="71" spans="1:26" s="11" customFormat="1" ht="14.25" customHeight="1" x14ac:dyDescent="0.15">
      <c r="A71" s="43" t="s">
        <v>79</v>
      </c>
      <c r="B71" s="60">
        <f t="shared" ref="B71:Q71" si="46">SUM(B54:B57)</f>
        <v>0</v>
      </c>
      <c r="C71" s="89">
        <f t="shared" si="46"/>
        <v>1</v>
      </c>
      <c r="D71" s="89">
        <f t="shared" si="46"/>
        <v>0</v>
      </c>
      <c r="E71" s="90">
        <f t="shared" si="46"/>
        <v>1</v>
      </c>
      <c r="F71" s="60">
        <f t="shared" si="42"/>
        <v>0</v>
      </c>
      <c r="G71" s="89">
        <f t="shared" si="42"/>
        <v>0</v>
      </c>
      <c r="H71" s="89">
        <f t="shared" si="43"/>
        <v>1</v>
      </c>
      <c r="I71" s="90">
        <f t="shared" si="46"/>
        <v>1</v>
      </c>
      <c r="J71" s="60">
        <f t="shared" si="46"/>
        <v>0</v>
      </c>
      <c r="K71" s="89">
        <f t="shared" si="46"/>
        <v>0</v>
      </c>
      <c r="L71" s="89">
        <f t="shared" si="46"/>
        <v>0</v>
      </c>
      <c r="M71" s="90">
        <f t="shared" si="46"/>
        <v>0</v>
      </c>
      <c r="N71" s="60">
        <f t="shared" si="46"/>
        <v>0</v>
      </c>
      <c r="O71" s="89">
        <f t="shared" si="46"/>
        <v>1</v>
      </c>
      <c r="P71" s="89">
        <f t="shared" si="46"/>
        <v>1</v>
      </c>
      <c r="Q71" s="90">
        <f t="shared" si="46"/>
        <v>2</v>
      </c>
      <c r="R71" s="61">
        <f t="shared" si="39"/>
        <v>4</v>
      </c>
    </row>
    <row r="72" spans="1:26" s="11" customFormat="1" ht="14.25" customHeight="1" x14ac:dyDescent="0.15">
      <c r="A72" s="43" t="s">
        <v>80</v>
      </c>
      <c r="B72" s="60">
        <f t="shared" ref="B72:Q72" si="47">SUM(B55:B58)</f>
        <v>0</v>
      </c>
      <c r="C72" s="89">
        <f t="shared" si="47"/>
        <v>0</v>
      </c>
      <c r="D72" s="89">
        <f t="shared" si="47"/>
        <v>0</v>
      </c>
      <c r="E72" s="90">
        <f t="shared" si="47"/>
        <v>0</v>
      </c>
      <c r="F72" s="60">
        <f t="shared" si="42"/>
        <v>0</v>
      </c>
      <c r="G72" s="89">
        <f t="shared" si="42"/>
        <v>0</v>
      </c>
      <c r="H72" s="89">
        <f t="shared" si="43"/>
        <v>1</v>
      </c>
      <c r="I72" s="90">
        <f t="shared" si="47"/>
        <v>1</v>
      </c>
      <c r="J72" s="60">
        <f t="shared" si="47"/>
        <v>0</v>
      </c>
      <c r="K72" s="89">
        <f t="shared" si="47"/>
        <v>0</v>
      </c>
      <c r="L72" s="89">
        <f t="shared" si="47"/>
        <v>0</v>
      </c>
      <c r="M72" s="90">
        <f t="shared" si="47"/>
        <v>0</v>
      </c>
      <c r="N72" s="60">
        <f t="shared" si="47"/>
        <v>0</v>
      </c>
      <c r="O72" s="89">
        <f t="shared" si="47"/>
        <v>1</v>
      </c>
      <c r="P72" s="89">
        <f t="shared" si="47"/>
        <v>1</v>
      </c>
      <c r="Q72" s="90">
        <f t="shared" si="47"/>
        <v>2</v>
      </c>
      <c r="R72" s="61">
        <f t="shared" si="39"/>
        <v>3</v>
      </c>
    </row>
    <row r="73" spans="1:26" s="11" customFormat="1" ht="14.25" customHeight="1" x14ac:dyDescent="0.15">
      <c r="A73" s="43" t="s">
        <v>81</v>
      </c>
      <c r="B73" s="60">
        <f t="shared" ref="B73:Q73" si="48">SUM(B56:B59)</f>
        <v>0</v>
      </c>
      <c r="C73" s="89">
        <f t="shared" si="48"/>
        <v>0</v>
      </c>
      <c r="D73" s="89">
        <f t="shared" si="48"/>
        <v>0</v>
      </c>
      <c r="E73" s="90">
        <f t="shared" si="48"/>
        <v>0</v>
      </c>
      <c r="F73" s="60">
        <f t="shared" si="42"/>
        <v>0</v>
      </c>
      <c r="G73" s="89">
        <f t="shared" si="42"/>
        <v>0</v>
      </c>
      <c r="H73" s="89">
        <f t="shared" si="43"/>
        <v>1</v>
      </c>
      <c r="I73" s="90">
        <f t="shared" si="48"/>
        <v>1</v>
      </c>
      <c r="J73" s="60">
        <f t="shared" si="48"/>
        <v>0</v>
      </c>
      <c r="K73" s="89">
        <f t="shared" si="48"/>
        <v>0</v>
      </c>
      <c r="L73" s="89">
        <f t="shared" si="48"/>
        <v>0</v>
      </c>
      <c r="M73" s="90">
        <f t="shared" si="48"/>
        <v>0</v>
      </c>
      <c r="N73" s="60">
        <f t="shared" si="48"/>
        <v>0</v>
      </c>
      <c r="O73" s="89">
        <f t="shared" si="48"/>
        <v>1</v>
      </c>
      <c r="P73" s="89">
        <f t="shared" si="48"/>
        <v>1</v>
      </c>
      <c r="Q73" s="90">
        <f t="shared" si="48"/>
        <v>2</v>
      </c>
      <c r="R73" s="61">
        <f t="shared" si="39"/>
        <v>3</v>
      </c>
    </row>
    <row r="74" spans="1:26" s="11" customFormat="1" ht="14.25" customHeight="1" x14ac:dyDescent="0.15">
      <c r="A74" s="43" t="s">
        <v>82</v>
      </c>
      <c r="B74" s="60">
        <f t="shared" ref="B74:Q74" si="49">SUM(B57:B60)</f>
        <v>0</v>
      </c>
      <c r="C74" s="89">
        <f t="shared" si="49"/>
        <v>0</v>
      </c>
      <c r="D74" s="89">
        <f t="shared" si="49"/>
        <v>0</v>
      </c>
      <c r="E74" s="90">
        <f t="shared" si="49"/>
        <v>0</v>
      </c>
      <c r="F74" s="60">
        <f t="shared" si="42"/>
        <v>0</v>
      </c>
      <c r="G74" s="89">
        <f t="shared" si="42"/>
        <v>0</v>
      </c>
      <c r="H74" s="89">
        <f t="shared" si="43"/>
        <v>0</v>
      </c>
      <c r="I74" s="90">
        <f t="shared" si="49"/>
        <v>0</v>
      </c>
      <c r="J74" s="60">
        <f t="shared" si="49"/>
        <v>0</v>
      </c>
      <c r="K74" s="89">
        <f t="shared" si="49"/>
        <v>0</v>
      </c>
      <c r="L74" s="89">
        <f t="shared" si="49"/>
        <v>0</v>
      </c>
      <c r="M74" s="90">
        <f t="shared" si="49"/>
        <v>0</v>
      </c>
      <c r="N74" s="60">
        <f t="shared" si="49"/>
        <v>0</v>
      </c>
      <c r="O74" s="89">
        <f t="shared" si="49"/>
        <v>1</v>
      </c>
      <c r="P74" s="89">
        <f t="shared" si="49"/>
        <v>1</v>
      </c>
      <c r="Q74" s="90">
        <f t="shared" si="49"/>
        <v>2</v>
      </c>
      <c r="R74" s="61">
        <f t="shared" si="39"/>
        <v>2</v>
      </c>
    </row>
    <row r="75" spans="1:26" s="11" customFormat="1" ht="14.25" customHeight="1" x14ac:dyDescent="0.15">
      <c r="A75" s="44" t="s">
        <v>74</v>
      </c>
      <c r="B75" s="60">
        <f t="shared" ref="B75:Q75" si="50">SUM(B58:B61)</f>
        <v>0</v>
      </c>
      <c r="C75" s="89">
        <f t="shared" si="50"/>
        <v>0</v>
      </c>
      <c r="D75" s="89">
        <f t="shared" si="50"/>
        <v>0</v>
      </c>
      <c r="E75" s="90">
        <f t="shared" si="50"/>
        <v>0</v>
      </c>
      <c r="F75" s="60">
        <f t="shared" si="42"/>
        <v>0</v>
      </c>
      <c r="G75" s="89">
        <f t="shared" si="42"/>
        <v>1</v>
      </c>
      <c r="H75" s="89">
        <f t="shared" si="43"/>
        <v>0</v>
      </c>
      <c r="I75" s="90">
        <f t="shared" si="50"/>
        <v>1</v>
      </c>
      <c r="J75" s="60">
        <f t="shared" si="50"/>
        <v>0</v>
      </c>
      <c r="K75" s="89">
        <f t="shared" si="50"/>
        <v>0</v>
      </c>
      <c r="L75" s="89">
        <f t="shared" si="50"/>
        <v>0</v>
      </c>
      <c r="M75" s="90">
        <f t="shared" si="50"/>
        <v>0</v>
      </c>
      <c r="N75" s="60">
        <f t="shared" si="50"/>
        <v>0</v>
      </c>
      <c r="O75" s="89">
        <f t="shared" si="50"/>
        <v>1</v>
      </c>
      <c r="P75" s="89">
        <f t="shared" si="50"/>
        <v>1</v>
      </c>
      <c r="Q75" s="90">
        <f t="shared" si="50"/>
        <v>2</v>
      </c>
      <c r="R75" s="61">
        <f t="shared" si="39"/>
        <v>3</v>
      </c>
    </row>
    <row r="76" spans="1:26" s="11" customFormat="1" ht="14.25" customHeight="1" x14ac:dyDescent="0.15">
      <c r="A76" s="44" t="s">
        <v>83</v>
      </c>
      <c r="B76" s="60">
        <f t="shared" ref="B76:Q76" si="51">SUM(B59:B62)</f>
        <v>0</v>
      </c>
      <c r="C76" s="89">
        <f t="shared" si="51"/>
        <v>0</v>
      </c>
      <c r="D76" s="89">
        <f t="shared" si="51"/>
        <v>0</v>
      </c>
      <c r="E76" s="90">
        <f t="shared" si="51"/>
        <v>0</v>
      </c>
      <c r="F76" s="60">
        <f t="shared" si="42"/>
        <v>0</v>
      </c>
      <c r="G76" s="89">
        <f t="shared" si="42"/>
        <v>1</v>
      </c>
      <c r="H76" s="89">
        <f t="shared" si="43"/>
        <v>0</v>
      </c>
      <c r="I76" s="90">
        <f t="shared" si="51"/>
        <v>1</v>
      </c>
      <c r="J76" s="60">
        <f t="shared" si="51"/>
        <v>0</v>
      </c>
      <c r="K76" s="89">
        <f t="shared" si="51"/>
        <v>0</v>
      </c>
      <c r="L76" s="89">
        <f t="shared" si="51"/>
        <v>0</v>
      </c>
      <c r="M76" s="90">
        <f t="shared" si="51"/>
        <v>0</v>
      </c>
      <c r="N76" s="60">
        <f t="shared" si="51"/>
        <v>0</v>
      </c>
      <c r="O76" s="89">
        <f t="shared" si="51"/>
        <v>0</v>
      </c>
      <c r="P76" s="89">
        <f t="shared" si="51"/>
        <v>0</v>
      </c>
      <c r="Q76" s="90">
        <f t="shared" si="51"/>
        <v>0</v>
      </c>
      <c r="R76" s="61">
        <f t="shared" si="39"/>
        <v>1</v>
      </c>
    </row>
    <row r="77" spans="1:26" s="11" customFormat="1" ht="14.25" customHeight="1" x14ac:dyDescent="0.15">
      <c r="A77" s="44" t="s">
        <v>84</v>
      </c>
      <c r="B77" s="60">
        <f t="shared" ref="B77:Q77" si="52">SUM(B60:B63)</f>
        <v>0</v>
      </c>
      <c r="C77" s="89">
        <f t="shared" si="52"/>
        <v>0</v>
      </c>
      <c r="D77" s="89">
        <f t="shared" si="52"/>
        <v>0</v>
      </c>
      <c r="E77" s="90">
        <f t="shared" si="52"/>
        <v>0</v>
      </c>
      <c r="F77" s="60">
        <f t="shared" si="42"/>
        <v>0</v>
      </c>
      <c r="G77" s="89">
        <f t="shared" si="42"/>
        <v>1</v>
      </c>
      <c r="H77" s="89">
        <f t="shared" si="43"/>
        <v>0</v>
      </c>
      <c r="I77" s="90">
        <f t="shared" si="52"/>
        <v>1</v>
      </c>
      <c r="J77" s="60">
        <f t="shared" si="52"/>
        <v>0</v>
      </c>
      <c r="K77" s="89">
        <f t="shared" si="52"/>
        <v>0</v>
      </c>
      <c r="L77" s="89">
        <f t="shared" si="52"/>
        <v>0</v>
      </c>
      <c r="M77" s="90">
        <f t="shared" si="52"/>
        <v>0</v>
      </c>
      <c r="N77" s="60">
        <f t="shared" si="52"/>
        <v>0</v>
      </c>
      <c r="O77" s="89">
        <f t="shared" si="52"/>
        <v>1</v>
      </c>
      <c r="P77" s="89">
        <f t="shared" si="52"/>
        <v>0</v>
      </c>
      <c r="Q77" s="90">
        <f t="shared" si="52"/>
        <v>1</v>
      </c>
      <c r="R77" s="61">
        <f t="shared" si="39"/>
        <v>2</v>
      </c>
    </row>
    <row r="78" spans="1:26" s="11" customFormat="1" ht="14.25" customHeight="1" x14ac:dyDescent="0.15">
      <c r="A78" s="44" t="s">
        <v>85</v>
      </c>
      <c r="B78" s="60">
        <f t="shared" ref="B78:Q78" si="53">SUM(B61:B64)</f>
        <v>0</v>
      </c>
      <c r="C78" s="89">
        <f t="shared" si="53"/>
        <v>0</v>
      </c>
      <c r="D78" s="89">
        <f t="shared" si="53"/>
        <v>0</v>
      </c>
      <c r="E78" s="90">
        <f t="shared" si="53"/>
        <v>0</v>
      </c>
      <c r="F78" s="60">
        <f t="shared" si="42"/>
        <v>0</v>
      </c>
      <c r="G78" s="89">
        <f t="shared" si="42"/>
        <v>2</v>
      </c>
      <c r="H78" s="89">
        <f t="shared" si="43"/>
        <v>0</v>
      </c>
      <c r="I78" s="90">
        <f t="shared" si="53"/>
        <v>2</v>
      </c>
      <c r="J78" s="60">
        <f t="shared" si="53"/>
        <v>0</v>
      </c>
      <c r="K78" s="89">
        <f t="shared" si="53"/>
        <v>0</v>
      </c>
      <c r="L78" s="89">
        <f t="shared" si="53"/>
        <v>0</v>
      </c>
      <c r="M78" s="90">
        <f t="shared" si="53"/>
        <v>0</v>
      </c>
      <c r="N78" s="60">
        <f t="shared" si="53"/>
        <v>0</v>
      </c>
      <c r="O78" s="89">
        <f t="shared" si="53"/>
        <v>1</v>
      </c>
      <c r="P78" s="89">
        <f t="shared" si="53"/>
        <v>0</v>
      </c>
      <c r="Q78" s="90">
        <f t="shared" si="53"/>
        <v>1</v>
      </c>
      <c r="R78" s="61">
        <f t="shared" si="39"/>
        <v>3</v>
      </c>
    </row>
    <row r="79" spans="1:26" s="11" customFormat="1" x14ac:dyDescent="0.15">
      <c r="A79" s="44" t="s">
        <v>75</v>
      </c>
      <c r="B79" s="60">
        <f t="shared" ref="B79:Q79" si="54">SUM(B62:B65)</f>
        <v>0</v>
      </c>
      <c r="C79" s="89">
        <f t="shared" si="54"/>
        <v>0</v>
      </c>
      <c r="D79" s="89">
        <f t="shared" si="54"/>
        <v>0</v>
      </c>
      <c r="E79" s="90">
        <f t="shared" si="54"/>
        <v>0</v>
      </c>
      <c r="F79" s="60">
        <f t="shared" si="42"/>
        <v>0</v>
      </c>
      <c r="G79" s="89">
        <f t="shared" si="42"/>
        <v>1</v>
      </c>
      <c r="H79" s="89">
        <f t="shared" si="43"/>
        <v>0</v>
      </c>
      <c r="I79" s="90">
        <f t="shared" si="54"/>
        <v>1</v>
      </c>
      <c r="J79" s="60">
        <f t="shared" si="54"/>
        <v>0</v>
      </c>
      <c r="K79" s="89">
        <f t="shared" si="54"/>
        <v>0</v>
      </c>
      <c r="L79" s="89">
        <f t="shared" si="54"/>
        <v>0</v>
      </c>
      <c r="M79" s="90">
        <f t="shared" si="54"/>
        <v>0</v>
      </c>
      <c r="N79" s="60">
        <f t="shared" si="54"/>
        <v>0</v>
      </c>
      <c r="O79" s="89">
        <f t="shared" si="54"/>
        <v>1</v>
      </c>
      <c r="P79" s="89">
        <f t="shared" si="54"/>
        <v>0</v>
      </c>
      <c r="Q79" s="90">
        <f t="shared" si="54"/>
        <v>1</v>
      </c>
      <c r="R79" s="61">
        <f t="shared" si="39"/>
        <v>2</v>
      </c>
    </row>
    <row r="80" spans="1:26" ht="14" thickBot="1" x14ac:dyDescent="0.2">
      <c r="A80" s="52"/>
      <c r="B80" s="72"/>
      <c r="C80" s="73"/>
      <c r="D80" s="73"/>
      <c r="E80" s="74"/>
      <c r="F80" s="110"/>
      <c r="G80" s="73"/>
      <c r="H80" s="73"/>
      <c r="I80" s="74"/>
      <c r="J80" s="72"/>
      <c r="K80" s="73"/>
      <c r="L80" s="73"/>
      <c r="M80" s="74"/>
      <c r="N80" s="72"/>
      <c r="O80" s="73"/>
      <c r="P80" s="73"/>
      <c r="Q80" s="74"/>
      <c r="R80" s="111"/>
    </row>
    <row r="81" spans="1:22" x14ac:dyDescent="0.15">
      <c r="A81" s="36"/>
      <c r="B81" s="146"/>
      <c r="C81" s="147"/>
      <c r="D81" s="147"/>
      <c r="E81" s="148"/>
      <c r="F81" s="146"/>
      <c r="G81" s="147"/>
      <c r="H81" s="147"/>
      <c r="I81" s="148"/>
      <c r="J81" s="146"/>
      <c r="K81" s="147"/>
      <c r="L81" s="147"/>
      <c r="M81" s="148"/>
      <c r="N81" s="146"/>
      <c r="O81" s="147"/>
      <c r="P81" s="147"/>
      <c r="Q81" s="148"/>
      <c r="R81" s="154"/>
    </row>
    <row r="82" spans="1:22" x14ac:dyDescent="0.15">
      <c r="A82" s="35" t="s">
        <v>88</v>
      </c>
      <c r="B82" s="153">
        <f t="shared" ref="B82:R82" si="55">SUM(B50:B65)</f>
        <v>3</v>
      </c>
      <c r="C82" s="145">
        <f t="shared" si="55"/>
        <v>3</v>
      </c>
      <c r="D82" s="145">
        <f t="shared" si="55"/>
        <v>0</v>
      </c>
      <c r="E82" s="149">
        <f t="shared" si="55"/>
        <v>6</v>
      </c>
      <c r="F82" s="153">
        <f>SUM(F50:F65)</f>
        <v>2</v>
      </c>
      <c r="G82" s="145">
        <f>SUM(G50:G65)</f>
        <v>2</v>
      </c>
      <c r="H82" s="145">
        <f>SUM(H50:H65)</f>
        <v>2</v>
      </c>
      <c r="I82" s="149">
        <f t="shared" si="55"/>
        <v>6</v>
      </c>
      <c r="J82" s="153">
        <f t="shared" si="55"/>
        <v>0</v>
      </c>
      <c r="K82" s="145">
        <f t="shared" si="55"/>
        <v>1</v>
      </c>
      <c r="L82" s="145">
        <f t="shared" si="55"/>
        <v>0</v>
      </c>
      <c r="M82" s="149">
        <f t="shared" si="55"/>
        <v>1</v>
      </c>
      <c r="N82" s="153">
        <f t="shared" si="55"/>
        <v>0</v>
      </c>
      <c r="O82" s="145">
        <f t="shared" si="55"/>
        <v>8</v>
      </c>
      <c r="P82" s="145">
        <f t="shared" si="55"/>
        <v>2</v>
      </c>
      <c r="Q82" s="149">
        <f t="shared" si="55"/>
        <v>10</v>
      </c>
      <c r="R82" s="155">
        <f t="shared" si="55"/>
        <v>23</v>
      </c>
    </row>
    <row r="83" spans="1:22" x14ac:dyDescent="0.15">
      <c r="A83" s="35" t="s">
        <v>10</v>
      </c>
      <c r="B83" s="153">
        <f t="shared" ref="B83:R83" si="56">MAX(B67:B79)</f>
        <v>3</v>
      </c>
      <c r="C83" s="145">
        <f t="shared" si="56"/>
        <v>3</v>
      </c>
      <c r="D83" s="145">
        <f t="shared" si="56"/>
        <v>0</v>
      </c>
      <c r="E83" s="149">
        <f t="shared" si="56"/>
        <v>6</v>
      </c>
      <c r="F83" s="153">
        <f t="shared" si="56"/>
        <v>2</v>
      </c>
      <c r="G83" s="145">
        <f t="shared" si="56"/>
        <v>2</v>
      </c>
      <c r="H83" s="145">
        <f t="shared" si="56"/>
        <v>2</v>
      </c>
      <c r="I83" s="149">
        <f t="shared" si="56"/>
        <v>3</v>
      </c>
      <c r="J83" s="153">
        <f t="shared" si="56"/>
        <v>0</v>
      </c>
      <c r="K83" s="145">
        <f t="shared" si="56"/>
        <v>1</v>
      </c>
      <c r="L83" s="145">
        <f t="shared" si="56"/>
        <v>0</v>
      </c>
      <c r="M83" s="149">
        <f t="shared" si="56"/>
        <v>1</v>
      </c>
      <c r="N83" s="153">
        <f t="shared" si="56"/>
        <v>0</v>
      </c>
      <c r="O83" s="145">
        <f t="shared" si="56"/>
        <v>8</v>
      </c>
      <c r="P83" s="145">
        <f t="shared" si="56"/>
        <v>2</v>
      </c>
      <c r="Q83" s="149">
        <f t="shared" si="56"/>
        <v>7</v>
      </c>
      <c r="R83" s="155">
        <f t="shared" si="56"/>
        <v>15</v>
      </c>
    </row>
    <row r="84" spans="1:22" ht="15" customHeight="1" x14ac:dyDescent="0.15">
      <c r="A84" s="35" t="s">
        <v>11</v>
      </c>
      <c r="B84" s="153">
        <f t="shared" ref="B84:R84" si="57">SUM(B50:B65)/4</f>
        <v>0.75</v>
      </c>
      <c r="C84" s="145">
        <f t="shared" si="57"/>
        <v>0.75</v>
      </c>
      <c r="D84" s="145">
        <f t="shared" si="57"/>
        <v>0</v>
      </c>
      <c r="E84" s="149">
        <f t="shared" si="57"/>
        <v>1.5</v>
      </c>
      <c r="F84" s="153">
        <f>SUM(F50:F65)/4</f>
        <v>0.5</v>
      </c>
      <c r="G84" s="145">
        <f>SUM(G50:G65)/4</f>
        <v>0.5</v>
      </c>
      <c r="H84" s="145">
        <f>SUM(H50:H65)/4</f>
        <v>0.5</v>
      </c>
      <c r="I84" s="149">
        <f t="shared" si="57"/>
        <v>1.5</v>
      </c>
      <c r="J84" s="153">
        <f t="shared" si="57"/>
        <v>0</v>
      </c>
      <c r="K84" s="145">
        <f t="shared" si="57"/>
        <v>0.25</v>
      </c>
      <c r="L84" s="145">
        <f t="shared" si="57"/>
        <v>0</v>
      </c>
      <c r="M84" s="149">
        <f t="shared" si="57"/>
        <v>0.25</v>
      </c>
      <c r="N84" s="153">
        <f t="shared" si="57"/>
        <v>0</v>
      </c>
      <c r="O84" s="145">
        <f t="shared" si="57"/>
        <v>2</v>
      </c>
      <c r="P84" s="145">
        <f t="shared" si="57"/>
        <v>0.5</v>
      </c>
      <c r="Q84" s="149">
        <f t="shared" si="57"/>
        <v>2.5</v>
      </c>
      <c r="R84" s="155">
        <f t="shared" si="57"/>
        <v>5.75</v>
      </c>
    </row>
    <row r="85" spans="1:22" ht="14" thickBot="1" x14ac:dyDescent="0.2">
      <c r="A85" s="37"/>
      <c r="B85" s="150"/>
      <c r="C85" s="151"/>
      <c r="D85" s="151"/>
      <c r="E85" s="152"/>
      <c r="F85" s="150"/>
      <c r="G85" s="151"/>
      <c r="H85" s="151"/>
      <c r="I85" s="152"/>
      <c r="J85" s="150"/>
      <c r="K85" s="151"/>
      <c r="L85" s="151"/>
      <c r="M85" s="152"/>
      <c r="N85" s="150"/>
      <c r="O85" s="151"/>
      <c r="P85" s="151"/>
      <c r="Q85" s="152"/>
      <c r="R85" s="156"/>
    </row>
    <row r="86" spans="1:22" x14ac:dyDescent="0.15">
      <c r="A86" s="3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79"/>
    </row>
    <row r="87" spans="1:22" ht="14" thickBot="1" x14ac:dyDescent="0.2">
      <c r="A87" s="12"/>
      <c r="B87" s="80" t="s">
        <v>110</v>
      </c>
      <c r="C87" s="79"/>
      <c r="D87" s="81"/>
      <c r="E87" s="79"/>
      <c r="F87" s="79"/>
      <c r="G87" s="79"/>
      <c r="H87" s="80" t="str">
        <f>cycle!B5</f>
        <v>Sunny</v>
      </c>
      <c r="I87" s="79"/>
      <c r="J87" s="79"/>
      <c r="K87" s="79"/>
      <c r="L87" s="79"/>
      <c r="M87" s="79"/>
      <c r="N87" s="79"/>
      <c r="O87" s="79"/>
      <c r="P87" s="79"/>
      <c r="Q87" s="79"/>
      <c r="R87" s="79"/>
    </row>
    <row r="88" spans="1:22" x14ac:dyDescent="0.15">
      <c r="A88" s="23"/>
      <c r="B88" s="85" t="s">
        <v>2</v>
      </c>
      <c r="C88" s="86"/>
      <c r="D88" s="86"/>
      <c r="E88" s="87"/>
      <c r="F88" s="85" t="s">
        <v>3</v>
      </c>
      <c r="G88" s="86"/>
      <c r="H88" s="86"/>
      <c r="I88" s="87"/>
      <c r="J88" s="85" t="s">
        <v>4</v>
      </c>
      <c r="K88" s="86"/>
      <c r="L88" s="86"/>
      <c r="M88" s="87"/>
      <c r="N88" s="85" t="s">
        <v>5</v>
      </c>
      <c r="O88" s="86"/>
      <c r="P88" s="86"/>
      <c r="Q88" s="87"/>
      <c r="R88" s="112" t="s">
        <v>35</v>
      </c>
    </row>
    <row r="89" spans="1:22" s="11" customFormat="1" ht="14" thickBot="1" x14ac:dyDescent="0.2">
      <c r="A89" s="26"/>
      <c r="B89" s="91"/>
      <c r="C89" s="92" t="str">
        <f>C47</f>
        <v>Evans Bay (N)</v>
      </c>
      <c r="D89" s="93"/>
      <c r="E89" s="94"/>
      <c r="F89" s="91"/>
      <c r="G89" s="92" t="str">
        <f>G47</f>
        <v>Wellington</v>
      </c>
      <c r="H89" s="93"/>
      <c r="I89" s="94"/>
      <c r="J89" s="91"/>
      <c r="K89" s="92" t="str">
        <f>K47</f>
        <v>Evans Bay (S)</v>
      </c>
      <c r="L89" s="93"/>
      <c r="M89" s="94"/>
      <c r="N89" s="91"/>
      <c r="O89" s="92" t="str">
        <f>O47</f>
        <v>Cobham</v>
      </c>
      <c r="P89" s="93"/>
      <c r="Q89" s="94"/>
      <c r="R89" s="113"/>
    </row>
    <row r="90" spans="1:22" s="32" customFormat="1" x14ac:dyDescent="0.15">
      <c r="A90" s="29"/>
      <c r="B90" s="99" t="s">
        <v>6</v>
      </c>
      <c r="C90" s="100" t="s">
        <v>7</v>
      </c>
      <c r="D90" s="100" t="s">
        <v>8</v>
      </c>
      <c r="E90" s="101" t="s">
        <v>9</v>
      </c>
      <c r="F90" s="99" t="s">
        <v>6</v>
      </c>
      <c r="G90" s="100" t="s">
        <v>7</v>
      </c>
      <c r="H90" s="100" t="s">
        <v>8</v>
      </c>
      <c r="I90" s="101" t="s">
        <v>9</v>
      </c>
      <c r="J90" s="99" t="s">
        <v>6</v>
      </c>
      <c r="K90" s="100" t="s">
        <v>7</v>
      </c>
      <c r="L90" s="100" t="s">
        <v>8</v>
      </c>
      <c r="M90" s="101" t="s">
        <v>9</v>
      </c>
      <c r="N90" s="99" t="s">
        <v>6</v>
      </c>
      <c r="O90" s="100" t="s">
        <v>7</v>
      </c>
      <c r="P90" s="100" t="s">
        <v>8</v>
      </c>
      <c r="Q90" s="101" t="s">
        <v>9</v>
      </c>
      <c r="R90" s="114"/>
      <c r="T90" s="11"/>
      <c r="U90" s="11"/>
      <c r="V90" s="11"/>
    </row>
    <row r="91" spans="1:22" s="11" customFormat="1" ht="14" thickBot="1" x14ac:dyDescent="0.2">
      <c r="A91" s="26"/>
      <c r="B91" s="103"/>
      <c r="C91" s="104"/>
      <c r="D91" s="104"/>
      <c r="E91" s="105"/>
      <c r="F91" s="103"/>
      <c r="G91" s="104"/>
      <c r="H91" s="104"/>
      <c r="I91" s="105"/>
      <c r="J91" s="103"/>
      <c r="K91" s="104"/>
      <c r="L91" s="104"/>
      <c r="M91" s="105"/>
      <c r="N91" s="103"/>
      <c r="O91" s="104"/>
      <c r="P91" s="104"/>
      <c r="Q91" s="106"/>
      <c r="R91" s="113"/>
    </row>
    <row r="92" spans="1:22" s="11" customFormat="1" x14ac:dyDescent="0.15">
      <c r="A92" s="55" t="s">
        <v>60</v>
      </c>
      <c r="B92" s="58">
        <v>0</v>
      </c>
      <c r="C92" s="143">
        <v>0</v>
      </c>
      <c r="D92" s="143">
        <v>0</v>
      </c>
      <c r="E92" s="144">
        <f t="shared" ref="E92:E107" si="58">SUM(B92:D92)</f>
        <v>0</v>
      </c>
      <c r="F92" s="58">
        <v>0</v>
      </c>
      <c r="G92" s="143">
        <v>0</v>
      </c>
      <c r="H92" s="143">
        <v>0</v>
      </c>
      <c r="I92" s="144">
        <f t="shared" ref="I92:I107" si="59">SUM(F92:H92)</f>
        <v>0</v>
      </c>
      <c r="J92" s="58">
        <v>0</v>
      </c>
      <c r="K92" s="143">
        <v>0</v>
      </c>
      <c r="L92" s="143">
        <v>0</v>
      </c>
      <c r="M92" s="144">
        <f t="shared" ref="M92:M107" si="60">SUM(J92:L92)</f>
        <v>0</v>
      </c>
      <c r="N92" s="58">
        <v>0</v>
      </c>
      <c r="O92" s="143">
        <v>0</v>
      </c>
      <c r="P92" s="143">
        <v>0</v>
      </c>
      <c r="Q92" s="144">
        <f t="shared" ref="Q92:Q107" si="61">SUM(N92:P92)</f>
        <v>0</v>
      </c>
      <c r="R92" s="59">
        <f>E92+I92+M92+Q92</f>
        <v>0</v>
      </c>
    </row>
    <row r="93" spans="1:22" s="11" customFormat="1" x14ac:dyDescent="0.15">
      <c r="A93" s="43" t="s">
        <v>43</v>
      </c>
      <c r="B93" s="60">
        <v>0</v>
      </c>
      <c r="C93" s="89">
        <v>0</v>
      </c>
      <c r="D93" s="89">
        <v>0</v>
      </c>
      <c r="E93" s="90">
        <f t="shared" si="58"/>
        <v>0</v>
      </c>
      <c r="F93" s="60">
        <v>0</v>
      </c>
      <c r="G93" s="89">
        <v>0</v>
      </c>
      <c r="H93" s="89">
        <v>0</v>
      </c>
      <c r="I93" s="90">
        <f t="shared" si="59"/>
        <v>0</v>
      </c>
      <c r="J93" s="60">
        <v>0</v>
      </c>
      <c r="K93" s="89">
        <v>0</v>
      </c>
      <c r="L93" s="89">
        <v>0</v>
      </c>
      <c r="M93" s="90">
        <f t="shared" si="60"/>
        <v>0</v>
      </c>
      <c r="N93" s="60">
        <v>0</v>
      </c>
      <c r="O93" s="89">
        <v>0</v>
      </c>
      <c r="P93" s="89">
        <v>0</v>
      </c>
      <c r="Q93" s="90">
        <f t="shared" si="61"/>
        <v>0</v>
      </c>
      <c r="R93" s="61">
        <f t="shared" ref="R93:R121" si="62">E93+I93+M93+Q93</f>
        <v>0</v>
      </c>
    </row>
    <row r="94" spans="1:22" s="11" customFormat="1" x14ac:dyDescent="0.15">
      <c r="A94" s="43" t="s">
        <v>44</v>
      </c>
      <c r="B94" s="60">
        <v>0</v>
      </c>
      <c r="C94" s="89">
        <v>0</v>
      </c>
      <c r="D94" s="89">
        <v>0</v>
      </c>
      <c r="E94" s="90">
        <f t="shared" si="58"/>
        <v>0</v>
      </c>
      <c r="F94" s="60">
        <v>0</v>
      </c>
      <c r="G94" s="89">
        <v>0</v>
      </c>
      <c r="H94" s="89">
        <v>0</v>
      </c>
      <c r="I94" s="90">
        <f t="shared" si="59"/>
        <v>0</v>
      </c>
      <c r="J94" s="60">
        <v>0</v>
      </c>
      <c r="K94" s="89">
        <v>0</v>
      </c>
      <c r="L94" s="89">
        <v>0</v>
      </c>
      <c r="M94" s="90">
        <f t="shared" si="60"/>
        <v>0</v>
      </c>
      <c r="N94" s="60">
        <v>0</v>
      </c>
      <c r="O94" s="89">
        <v>2</v>
      </c>
      <c r="P94" s="89">
        <v>0</v>
      </c>
      <c r="Q94" s="90">
        <f t="shared" si="61"/>
        <v>2</v>
      </c>
      <c r="R94" s="61">
        <f t="shared" si="62"/>
        <v>2</v>
      </c>
    </row>
    <row r="95" spans="1:22" s="11" customFormat="1" x14ac:dyDescent="0.15">
      <c r="A95" s="43" t="s">
        <v>45</v>
      </c>
      <c r="B95" s="60">
        <v>0</v>
      </c>
      <c r="C95" s="89">
        <v>1</v>
      </c>
      <c r="D95" s="89">
        <v>0</v>
      </c>
      <c r="E95" s="90">
        <f t="shared" si="58"/>
        <v>1</v>
      </c>
      <c r="F95" s="60">
        <v>0</v>
      </c>
      <c r="G95" s="89">
        <v>1</v>
      </c>
      <c r="H95" s="89">
        <v>0</v>
      </c>
      <c r="I95" s="90">
        <f t="shared" si="59"/>
        <v>1</v>
      </c>
      <c r="J95" s="60">
        <v>0</v>
      </c>
      <c r="K95" s="89">
        <v>0</v>
      </c>
      <c r="L95" s="89">
        <v>0</v>
      </c>
      <c r="M95" s="90">
        <f t="shared" si="60"/>
        <v>0</v>
      </c>
      <c r="N95" s="60">
        <v>0</v>
      </c>
      <c r="O95" s="89">
        <v>0</v>
      </c>
      <c r="P95" s="89">
        <v>0</v>
      </c>
      <c r="Q95" s="90">
        <f t="shared" si="61"/>
        <v>0</v>
      </c>
      <c r="R95" s="61">
        <f t="shared" si="62"/>
        <v>2</v>
      </c>
    </row>
    <row r="96" spans="1:22" s="11" customFormat="1" x14ac:dyDescent="0.15">
      <c r="A96" s="43" t="s">
        <v>61</v>
      </c>
      <c r="B96" s="60">
        <v>0</v>
      </c>
      <c r="C96" s="89">
        <v>0</v>
      </c>
      <c r="D96" s="89">
        <v>0</v>
      </c>
      <c r="E96" s="90">
        <f t="shared" si="58"/>
        <v>0</v>
      </c>
      <c r="F96" s="60">
        <v>0</v>
      </c>
      <c r="G96" s="89">
        <v>0</v>
      </c>
      <c r="H96" s="89">
        <v>0</v>
      </c>
      <c r="I96" s="90">
        <f t="shared" si="59"/>
        <v>0</v>
      </c>
      <c r="J96" s="60">
        <v>0</v>
      </c>
      <c r="K96" s="89">
        <v>0</v>
      </c>
      <c r="L96" s="89">
        <v>0</v>
      </c>
      <c r="M96" s="90">
        <f t="shared" si="60"/>
        <v>0</v>
      </c>
      <c r="N96" s="60">
        <v>0</v>
      </c>
      <c r="O96" s="89">
        <v>0</v>
      </c>
      <c r="P96" s="89">
        <v>0</v>
      </c>
      <c r="Q96" s="90">
        <f t="shared" si="61"/>
        <v>0</v>
      </c>
      <c r="R96" s="61">
        <f t="shared" si="62"/>
        <v>0</v>
      </c>
    </row>
    <row r="97" spans="1:18" s="11" customFormat="1" x14ac:dyDescent="0.15">
      <c r="A97" s="43" t="s">
        <v>62</v>
      </c>
      <c r="B97" s="60">
        <v>0</v>
      </c>
      <c r="C97" s="89">
        <v>0</v>
      </c>
      <c r="D97" s="89">
        <v>0</v>
      </c>
      <c r="E97" s="90">
        <f t="shared" si="58"/>
        <v>0</v>
      </c>
      <c r="F97" s="60">
        <v>0</v>
      </c>
      <c r="G97" s="89">
        <v>0</v>
      </c>
      <c r="H97" s="89">
        <v>0</v>
      </c>
      <c r="I97" s="90">
        <f t="shared" si="59"/>
        <v>0</v>
      </c>
      <c r="J97" s="60">
        <v>0</v>
      </c>
      <c r="K97" s="89">
        <v>0</v>
      </c>
      <c r="L97" s="89">
        <v>0</v>
      </c>
      <c r="M97" s="90">
        <f t="shared" si="60"/>
        <v>0</v>
      </c>
      <c r="N97" s="60">
        <v>0</v>
      </c>
      <c r="O97" s="89">
        <v>1</v>
      </c>
      <c r="P97" s="89">
        <v>0</v>
      </c>
      <c r="Q97" s="90">
        <f t="shared" si="61"/>
        <v>1</v>
      </c>
      <c r="R97" s="61">
        <f t="shared" si="62"/>
        <v>1</v>
      </c>
    </row>
    <row r="98" spans="1:18" s="11" customFormat="1" x14ac:dyDescent="0.15">
      <c r="A98" s="43" t="s">
        <v>63</v>
      </c>
      <c r="B98" s="60">
        <v>0</v>
      </c>
      <c r="C98" s="89">
        <v>0</v>
      </c>
      <c r="D98" s="89">
        <v>0</v>
      </c>
      <c r="E98" s="90">
        <f t="shared" si="58"/>
        <v>0</v>
      </c>
      <c r="F98" s="60">
        <v>0</v>
      </c>
      <c r="G98" s="89">
        <v>0</v>
      </c>
      <c r="H98" s="89">
        <v>0</v>
      </c>
      <c r="I98" s="90">
        <f t="shared" si="59"/>
        <v>0</v>
      </c>
      <c r="J98" s="60">
        <v>0</v>
      </c>
      <c r="K98" s="89">
        <v>0</v>
      </c>
      <c r="L98" s="89">
        <v>0</v>
      </c>
      <c r="M98" s="90">
        <f t="shared" si="60"/>
        <v>0</v>
      </c>
      <c r="N98" s="60">
        <v>0</v>
      </c>
      <c r="O98" s="89">
        <v>0</v>
      </c>
      <c r="P98" s="89">
        <v>0</v>
      </c>
      <c r="Q98" s="90">
        <f t="shared" si="61"/>
        <v>0</v>
      </c>
      <c r="R98" s="61">
        <f t="shared" si="62"/>
        <v>0</v>
      </c>
    </row>
    <row r="99" spans="1:18" s="11" customFormat="1" x14ac:dyDescent="0.15">
      <c r="A99" s="43" t="s">
        <v>64</v>
      </c>
      <c r="B99" s="60">
        <v>0</v>
      </c>
      <c r="C99" s="89">
        <v>0</v>
      </c>
      <c r="D99" s="89">
        <v>0</v>
      </c>
      <c r="E99" s="90">
        <f t="shared" si="58"/>
        <v>0</v>
      </c>
      <c r="F99" s="60">
        <v>0</v>
      </c>
      <c r="G99" s="89">
        <v>0</v>
      </c>
      <c r="H99" s="89">
        <v>0</v>
      </c>
      <c r="I99" s="90">
        <f t="shared" si="59"/>
        <v>0</v>
      </c>
      <c r="J99" s="60">
        <v>0</v>
      </c>
      <c r="K99" s="89">
        <v>0</v>
      </c>
      <c r="L99" s="89">
        <v>0</v>
      </c>
      <c r="M99" s="90">
        <f t="shared" si="60"/>
        <v>0</v>
      </c>
      <c r="N99" s="60">
        <v>0</v>
      </c>
      <c r="O99" s="89">
        <v>0</v>
      </c>
      <c r="P99" s="89">
        <v>0</v>
      </c>
      <c r="Q99" s="90">
        <f t="shared" si="61"/>
        <v>0</v>
      </c>
      <c r="R99" s="61">
        <f t="shared" si="62"/>
        <v>0</v>
      </c>
    </row>
    <row r="100" spans="1:18" s="11" customFormat="1" x14ac:dyDescent="0.15">
      <c r="A100" s="44" t="s">
        <v>65</v>
      </c>
      <c r="B100" s="60">
        <v>0</v>
      </c>
      <c r="C100" s="89">
        <v>0</v>
      </c>
      <c r="D100" s="89">
        <v>0</v>
      </c>
      <c r="E100" s="90">
        <f t="shared" si="58"/>
        <v>0</v>
      </c>
      <c r="F100" s="60">
        <v>0</v>
      </c>
      <c r="G100" s="89">
        <v>0</v>
      </c>
      <c r="H100" s="89">
        <v>0</v>
      </c>
      <c r="I100" s="90">
        <f t="shared" si="59"/>
        <v>0</v>
      </c>
      <c r="J100" s="60">
        <v>0</v>
      </c>
      <c r="K100" s="89">
        <v>0</v>
      </c>
      <c r="L100" s="89">
        <v>0</v>
      </c>
      <c r="M100" s="90">
        <f t="shared" si="60"/>
        <v>0</v>
      </c>
      <c r="N100" s="60">
        <v>0</v>
      </c>
      <c r="O100" s="89">
        <v>0</v>
      </c>
      <c r="P100" s="89">
        <v>0</v>
      </c>
      <c r="Q100" s="90">
        <f t="shared" si="61"/>
        <v>0</v>
      </c>
      <c r="R100" s="61">
        <f t="shared" si="62"/>
        <v>0</v>
      </c>
    </row>
    <row r="101" spans="1:18" s="11" customFormat="1" x14ac:dyDescent="0.15">
      <c r="A101" s="44" t="s">
        <v>66</v>
      </c>
      <c r="B101" s="60">
        <v>0</v>
      </c>
      <c r="C101" s="89">
        <v>0</v>
      </c>
      <c r="D101" s="89">
        <v>1</v>
      </c>
      <c r="E101" s="90">
        <f t="shared" si="58"/>
        <v>1</v>
      </c>
      <c r="F101" s="60">
        <v>0</v>
      </c>
      <c r="G101" s="89">
        <v>0</v>
      </c>
      <c r="H101" s="89">
        <v>0</v>
      </c>
      <c r="I101" s="90">
        <f t="shared" si="59"/>
        <v>0</v>
      </c>
      <c r="J101" s="60">
        <v>0</v>
      </c>
      <c r="K101" s="89">
        <v>0</v>
      </c>
      <c r="L101" s="89">
        <v>0</v>
      </c>
      <c r="M101" s="90">
        <f t="shared" si="60"/>
        <v>0</v>
      </c>
      <c r="N101" s="60">
        <v>0</v>
      </c>
      <c r="O101" s="89">
        <v>0</v>
      </c>
      <c r="P101" s="89">
        <v>0</v>
      </c>
      <c r="Q101" s="90">
        <f t="shared" si="61"/>
        <v>0</v>
      </c>
      <c r="R101" s="61">
        <f t="shared" si="62"/>
        <v>1</v>
      </c>
    </row>
    <row r="102" spans="1:18" s="11" customFormat="1" x14ac:dyDescent="0.15">
      <c r="A102" s="44" t="s">
        <v>67</v>
      </c>
      <c r="B102" s="60">
        <v>0</v>
      </c>
      <c r="C102" s="89">
        <v>0</v>
      </c>
      <c r="D102" s="89">
        <v>0</v>
      </c>
      <c r="E102" s="90">
        <f t="shared" si="58"/>
        <v>0</v>
      </c>
      <c r="F102" s="60">
        <v>0</v>
      </c>
      <c r="G102" s="89">
        <v>0</v>
      </c>
      <c r="H102" s="89">
        <v>0</v>
      </c>
      <c r="I102" s="90">
        <f t="shared" si="59"/>
        <v>0</v>
      </c>
      <c r="J102" s="60">
        <v>0</v>
      </c>
      <c r="K102" s="89">
        <v>0</v>
      </c>
      <c r="L102" s="89">
        <v>0</v>
      </c>
      <c r="M102" s="90">
        <f t="shared" si="60"/>
        <v>0</v>
      </c>
      <c r="N102" s="60">
        <v>0</v>
      </c>
      <c r="O102" s="89">
        <v>0</v>
      </c>
      <c r="P102" s="89">
        <v>0</v>
      </c>
      <c r="Q102" s="90">
        <f t="shared" si="61"/>
        <v>0</v>
      </c>
      <c r="R102" s="61">
        <f t="shared" si="62"/>
        <v>0</v>
      </c>
    </row>
    <row r="103" spans="1:18" s="11" customFormat="1" x14ac:dyDescent="0.15">
      <c r="A103" s="44" t="s">
        <v>68</v>
      </c>
      <c r="B103" s="60">
        <v>0</v>
      </c>
      <c r="C103" s="89">
        <v>0</v>
      </c>
      <c r="D103" s="89">
        <v>0</v>
      </c>
      <c r="E103" s="90">
        <f t="shared" si="58"/>
        <v>0</v>
      </c>
      <c r="F103" s="60">
        <v>0</v>
      </c>
      <c r="G103" s="89">
        <v>0</v>
      </c>
      <c r="H103" s="89">
        <v>0</v>
      </c>
      <c r="I103" s="90">
        <f t="shared" si="59"/>
        <v>0</v>
      </c>
      <c r="J103" s="60">
        <v>0</v>
      </c>
      <c r="K103" s="89">
        <v>0</v>
      </c>
      <c r="L103" s="89">
        <v>0</v>
      </c>
      <c r="M103" s="90">
        <f t="shared" si="60"/>
        <v>0</v>
      </c>
      <c r="N103" s="60">
        <v>0</v>
      </c>
      <c r="O103" s="89">
        <v>0</v>
      </c>
      <c r="P103" s="89">
        <v>0</v>
      </c>
      <c r="Q103" s="90">
        <f t="shared" si="61"/>
        <v>0</v>
      </c>
      <c r="R103" s="61">
        <f t="shared" si="62"/>
        <v>0</v>
      </c>
    </row>
    <row r="104" spans="1:18" s="11" customFormat="1" x14ac:dyDescent="0.15">
      <c r="A104" s="44" t="s">
        <v>69</v>
      </c>
      <c r="B104" s="60">
        <v>0</v>
      </c>
      <c r="C104" s="89">
        <v>0</v>
      </c>
      <c r="D104" s="89">
        <v>0</v>
      </c>
      <c r="E104" s="90">
        <f t="shared" si="58"/>
        <v>0</v>
      </c>
      <c r="F104" s="60">
        <v>0</v>
      </c>
      <c r="G104" s="89">
        <v>0</v>
      </c>
      <c r="H104" s="89">
        <v>0</v>
      </c>
      <c r="I104" s="90">
        <f t="shared" si="59"/>
        <v>0</v>
      </c>
      <c r="J104" s="60">
        <v>0</v>
      </c>
      <c r="K104" s="89">
        <v>0</v>
      </c>
      <c r="L104" s="89">
        <v>0</v>
      </c>
      <c r="M104" s="90">
        <f t="shared" si="60"/>
        <v>0</v>
      </c>
      <c r="N104" s="60">
        <v>0</v>
      </c>
      <c r="O104" s="89">
        <v>0</v>
      </c>
      <c r="P104" s="89">
        <v>0</v>
      </c>
      <c r="Q104" s="90">
        <f t="shared" si="61"/>
        <v>0</v>
      </c>
      <c r="R104" s="61">
        <f t="shared" si="62"/>
        <v>0</v>
      </c>
    </row>
    <row r="105" spans="1:18" s="11" customFormat="1" x14ac:dyDescent="0.15">
      <c r="A105" s="44" t="s">
        <v>70</v>
      </c>
      <c r="B105" s="60">
        <v>0</v>
      </c>
      <c r="C105" s="89">
        <v>0</v>
      </c>
      <c r="D105" s="89">
        <v>0</v>
      </c>
      <c r="E105" s="90">
        <f t="shared" si="58"/>
        <v>0</v>
      </c>
      <c r="F105" s="60">
        <v>0</v>
      </c>
      <c r="G105" s="89">
        <v>0</v>
      </c>
      <c r="H105" s="89">
        <v>0</v>
      </c>
      <c r="I105" s="90">
        <f t="shared" si="59"/>
        <v>0</v>
      </c>
      <c r="J105" s="60">
        <v>0</v>
      </c>
      <c r="K105" s="89">
        <v>0</v>
      </c>
      <c r="L105" s="89">
        <v>0</v>
      </c>
      <c r="M105" s="90">
        <f t="shared" si="60"/>
        <v>0</v>
      </c>
      <c r="N105" s="60">
        <v>0</v>
      </c>
      <c r="O105" s="89">
        <v>0</v>
      </c>
      <c r="P105" s="89">
        <v>2</v>
      </c>
      <c r="Q105" s="90">
        <f t="shared" si="61"/>
        <v>2</v>
      </c>
      <c r="R105" s="61">
        <f t="shared" si="62"/>
        <v>2</v>
      </c>
    </row>
    <row r="106" spans="1:18" s="11" customFormat="1" ht="13.5" customHeight="1" x14ac:dyDescent="0.15">
      <c r="A106" s="45" t="s">
        <v>71</v>
      </c>
      <c r="B106" s="60">
        <v>0</v>
      </c>
      <c r="C106" s="89">
        <v>0</v>
      </c>
      <c r="D106" s="89">
        <v>0</v>
      </c>
      <c r="E106" s="90">
        <f t="shared" si="58"/>
        <v>0</v>
      </c>
      <c r="F106" s="60">
        <v>0</v>
      </c>
      <c r="G106" s="89">
        <v>0</v>
      </c>
      <c r="H106" s="89">
        <v>0</v>
      </c>
      <c r="I106" s="90">
        <f t="shared" si="59"/>
        <v>0</v>
      </c>
      <c r="J106" s="60">
        <v>0</v>
      </c>
      <c r="K106" s="89">
        <v>0</v>
      </c>
      <c r="L106" s="89">
        <v>0</v>
      </c>
      <c r="M106" s="90">
        <f t="shared" si="60"/>
        <v>0</v>
      </c>
      <c r="N106" s="60">
        <v>0</v>
      </c>
      <c r="O106" s="89">
        <v>0</v>
      </c>
      <c r="P106" s="89">
        <v>1</v>
      </c>
      <c r="Q106" s="90">
        <f t="shared" si="61"/>
        <v>1</v>
      </c>
      <c r="R106" s="61">
        <f t="shared" si="62"/>
        <v>1</v>
      </c>
    </row>
    <row r="107" spans="1:18" s="11" customFormat="1" ht="14" thickBot="1" x14ac:dyDescent="0.2">
      <c r="A107" s="45" t="s">
        <v>72</v>
      </c>
      <c r="B107" s="115">
        <v>0</v>
      </c>
      <c r="C107" s="116">
        <v>0</v>
      </c>
      <c r="D107" s="116">
        <v>0</v>
      </c>
      <c r="E107" s="117">
        <f t="shared" si="58"/>
        <v>0</v>
      </c>
      <c r="F107" s="115">
        <v>0</v>
      </c>
      <c r="G107" s="116">
        <v>0</v>
      </c>
      <c r="H107" s="116">
        <v>0</v>
      </c>
      <c r="I107" s="117">
        <f t="shared" si="59"/>
        <v>0</v>
      </c>
      <c r="J107" s="115">
        <v>0</v>
      </c>
      <c r="K107" s="116">
        <v>0</v>
      </c>
      <c r="L107" s="116">
        <v>0</v>
      </c>
      <c r="M107" s="117">
        <f t="shared" si="60"/>
        <v>0</v>
      </c>
      <c r="N107" s="115">
        <v>0</v>
      </c>
      <c r="O107" s="116">
        <v>0</v>
      </c>
      <c r="P107" s="116">
        <v>0</v>
      </c>
      <c r="Q107" s="117">
        <f t="shared" si="61"/>
        <v>0</v>
      </c>
      <c r="R107" s="62">
        <f t="shared" si="62"/>
        <v>0</v>
      </c>
    </row>
    <row r="108" spans="1:18" s="11" customFormat="1" ht="13.5" customHeight="1" thickBot="1" x14ac:dyDescent="0.2">
      <c r="A108" s="54"/>
      <c r="B108" s="118"/>
      <c r="C108" s="119"/>
      <c r="D108" s="119"/>
      <c r="E108" s="120"/>
      <c r="F108" s="63"/>
      <c r="G108" s="64"/>
      <c r="H108" s="64"/>
      <c r="I108" s="65"/>
      <c r="J108" s="63"/>
      <c r="K108" s="64"/>
      <c r="L108" s="64"/>
      <c r="M108" s="65"/>
      <c r="N108" s="63"/>
      <c r="O108" s="64"/>
      <c r="P108" s="64"/>
      <c r="Q108" s="65"/>
      <c r="R108" s="66"/>
    </row>
    <row r="109" spans="1:18" s="11" customFormat="1" ht="13.5" customHeight="1" x14ac:dyDescent="0.15">
      <c r="A109" s="55" t="s">
        <v>73</v>
      </c>
      <c r="B109" s="58">
        <f>SUM(B92:B107)</f>
        <v>0</v>
      </c>
      <c r="C109" s="143">
        <f>SUM(C92:C107)</f>
        <v>1</v>
      </c>
      <c r="D109" s="143">
        <f>SUM(D92:D107)</f>
        <v>1</v>
      </c>
      <c r="E109" s="144">
        <f t="shared" ref="E109:E121" si="63">SUM(E92:E95)</f>
        <v>1</v>
      </c>
      <c r="F109" s="58">
        <f>SUM(F92:F107)</f>
        <v>0</v>
      </c>
      <c r="G109" s="143">
        <f>SUM(G92:G107)</f>
        <v>1</v>
      </c>
      <c r="H109" s="143">
        <f>SUM(H92:H107)</f>
        <v>0</v>
      </c>
      <c r="I109" s="144">
        <f t="shared" ref="I109:Q109" si="64">SUM(I92:I95)</f>
        <v>1</v>
      </c>
      <c r="J109" s="58">
        <f>SUM(J92:J107)</f>
        <v>0</v>
      </c>
      <c r="K109" s="143">
        <f>SUM(K92:K107)</f>
        <v>0</v>
      </c>
      <c r="L109" s="143">
        <f>SUM(L92:L107)</f>
        <v>0</v>
      </c>
      <c r="M109" s="144">
        <f t="shared" si="64"/>
        <v>0</v>
      </c>
      <c r="N109" s="58">
        <f>SUM(N92:N107)</f>
        <v>0</v>
      </c>
      <c r="O109" s="143">
        <f>SUM(O92:O107)</f>
        <v>3</v>
      </c>
      <c r="P109" s="143">
        <f>SUM(P92:P107)</f>
        <v>3</v>
      </c>
      <c r="Q109" s="144">
        <f t="shared" si="64"/>
        <v>2</v>
      </c>
      <c r="R109" s="59">
        <f>E109+I109+M109+Q109</f>
        <v>4</v>
      </c>
    </row>
    <row r="110" spans="1:18" s="11" customFormat="1" ht="13.5" customHeight="1" x14ac:dyDescent="0.15">
      <c r="A110" s="43" t="s">
        <v>76</v>
      </c>
      <c r="B110" s="60">
        <f>SUM(B93:B96)</f>
        <v>0</v>
      </c>
      <c r="C110" s="89">
        <f t="shared" ref="C110:Q110" si="65">SUM(C93:C96)</f>
        <v>1</v>
      </c>
      <c r="D110" s="89">
        <f t="shared" si="65"/>
        <v>0</v>
      </c>
      <c r="E110" s="90">
        <f t="shared" si="63"/>
        <v>1</v>
      </c>
      <c r="F110" s="60">
        <f t="shared" ref="F110:G121" si="66">SUM(F93:F96)</f>
        <v>0</v>
      </c>
      <c r="G110" s="89">
        <f t="shared" si="66"/>
        <v>1</v>
      </c>
      <c r="H110" s="89">
        <f t="shared" ref="H110:H121" si="67">SUM(H93:H96)</f>
        <v>0</v>
      </c>
      <c r="I110" s="90">
        <f t="shared" si="65"/>
        <v>1</v>
      </c>
      <c r="J110" s="60">
        <f t="shared" si="65"/>
        <v>0</v>
      </c>
      <c r="K110" s="89">
        <f t="shared" si="65"/>
        <v>0</v>
      </c>
      <c r="L110" s="89">
        <f t="shared" si="65"/>
        <v>0</v>
      </c>
      <c r="M110" s="90">
        <f t="shared" si="65"/>
        <v>0</v>
      </c>
      <c r="N110" s="60">
        <f t="shared" si="65"/>
        <v>0</v>
      </c>
      <c r="O110" s="89">
        <f t="shared" si="65"/>
        <v>2</v>
      </c>
      <c r="P110" s="89">
        <f t="shared" si="65"/>
        <v>0</v>
      </c>
      <c r="Q110" s="90">
        <f t="shared" si="65"/>
        <v>2</v>
      </c>
      <c r="R110" s="61">
        <f t="shared" si="62"/>
        <v>4</v>
      </c>
    </row>
    <row r="111" spans="1:18" s="11" customFormat="1" ht="13.5" customHeight="1" x14ac:dyDescent="0.15">
      <c r="A111" s="43" t="s">
        <v>77</v>
      </c>
      <c r="B111" s="60">
        <f t="shared" ref="B111:Q121" si="68">SUM(B94:B97)</f>
        <v>0</v>
      </c>
      <c r="C111" s="89">
        <f t="shared" si="68"/>
        <v>1</v>
      </c>
      <c r="D111" s="89">
        <f t="shared" si="68"/>
        <v>0</v>
      </c>
      <c r="E111" s="90">
        <f t="shared" si="63"/>
        <v>1</v>
      </c>
      <c r="F111" s="60">
        <f t="shared" si="66"/>
        <v>0</v>
      </c>
      <c r="G111" s="89">
        <f t="shared" si="66"/>
        <v>1</v>
      </c>
      <c r="H111" s="89">
        <f t="shared" si="67"/>
        <v>0</v>
      </c>
      <c r="I111" s="90">
        <f t="shared" si="68"/>
        <v>1</v>
      </c>
      <c r="J111" s="60">
        <f t="shared" si="68"/>
        <v>0</v>
      </c>
      <c r="K111" s="89">
        <f t="shared" si="68"/>
        <v>0</v>
      </c>
      <c r="L111" s="89">
        <f t="shared" si="68"/>
        <v>0</v>
      </c>
      <c r="M111" s="90">
        <f t="shared" si="68"/>
        <v>0</v>
      </c>
      <c r="N111" s="60">
        <f t="shared" si="68"/>
        <v>0</v>
      </c>
      <c r="O111" s="89">
        <f t="shared" si="68"/>
        <v>3</v>
      </c>
      <c r="P111" s="89">
        <f t="shared" si="68"/>
        <v>0</v>
      </c>
      <c r="Q111" s="90">
        <f t="shared" si="68"/>
        <v>3</v>
      </c>
      <c r="R111" s="61">
        <f t="shared" si="62"/>
        <v>5</v>
      </c>
    </row>
    <row r="112" spans="1:18" s="11" customFormat="1" ht="13.5" customHeight="1" x14ac:dyDescent="0.15">
      <c r="A112" s="43" t="s">
        <v>78</v>
      </c>
      <c r="B112" s="60">
        <f t="shared" si="68"/>
        <v>0</v>
      </c>
      <c r="C112" s="89">
        <f t="shared" si="68"/>
        <v>1</v>
      </c>
      <c r="D112" s="89">
        <f t="shared" si="68"/>
        <v>0</v>
      </c>
      <c r="E112" s="90">
        <f t="shared" si="63"/>
        <v>1</v>
      </c>
      <c r="F112" s="60">
        <f t="shared" si="66"/>
        <v>0</v>
      </c>
      <c r="G112" s="89">
        <f t="shared" si="66"/>
        <v>1</v>
      </c>
      <c r="H112" s="89">
        <f t="shared" si="67"/>
        <v>0</v>
      </c>
      <c r="I112" s="90">
        <f t="shared" si="68"/>
        <v>1</v>
      </c>
      <c r="J112" s="60">
        <f t="shared" si="68"/>
        <v>0</v>
      </c>
      <c r="K112" s="89">
        <f t="shared" si="68"/>
        <v>0</v>
      </c>
      <c r="L112" s="89">
        <f t="shared" si="68"/>
        <v>0</v>
      </c>
      <c r="M112" s="90">
        <f t="shared" si="68"/>
        <v>0</v>
      </c>
      <c r="N112" s="60">
        <f t="shared" si="68"/>
        <v>0</v>
      </c>
      <c r="O112" s="89">
        <f t="shared" si="68"/>
        <v>1</v>
      </c>
      <c r="P112" s="89">
        <f t="shared" si="68"/>
        <v>0</v>
      </c>
      <c r="Q112" s="90">
        <f t="shared" si="68"/>
        <v>1</v>
      </c>
      <c r="R112" s="61">
        <f t="shared" si="62"/>
        <v>3</v>
      </c>
    </row>
    <row r="113" spans="1:18" s="11" customFormat="1" ht="13.5" customHeight="1" x14ac:dyDescent="0.15">
      <c r="A113" s="43" t="s">
        <v>79</v>
      </c>
      <c r="B113" s="60">
        <f t="shared" si="68"/>
        <v>0</v>
      </c>
      <c r="C113" s="89">
        <f t="shared" si="68"/>
        <v>0</v>
      </c>
      <c r="D113" s="89">
        <f>SUM(D96:D99)</f>
        <v>0</v>
      </c>
      <c r="E113" s="90">
        <f t="shared" si="63"/>
        <v>0</v>
      </c>
      <c r="F113" s="60">
        <f t="shared" si="66"/>
        <v>0</v>
      </c>
      <c r="G113" s="89">
        <f t="shared" si="66"/>
        <v>0</v>
      </c>
      <c r="H113" s="89">
        <f t="shared" si="67"/>
        <v>0</v>
      </c>
      <c r="I113" s="90">
        <f t="shared" ref="I113:Q113" si="69">SUM(I96:I99)</f>
        <v>0</v>
      </c>
      <c r="J113" s="60">
        <f t="shared" si="69"/>
        <v>0</v>
      </c>
      <c r="K113" s="89">
        <f t="shared" si="69"/>
        <v>0</v>
      </c>
      <c r="L113" s="89">
        <f t="shared" si="69"/>
        <v>0</v>
      </c>
      <c r="M113" s="90">
        <f t="shared" si="69"/>
        <v>0</v>
      </c>
      <c r="N113" s="60">
        <f t="shared" si="69"/>
        <v>0</v>
      </c>
      <c r="O113" s="89">
        <f t="shared" si="69"/>
        <v>1</v>
      </c>
      <c r="P113" s="89">
        <f t="shared" si="69"/>
        <v>0</v>
      </c>
      <c r="Q113" s="90">
        <f t="shared" si="69"/>
        <v>1</v>
      </c>
      <c r="R113" s="61">
        <f t="shared" si="62"/>
        <v>1</v>
      </c>
    </row>
    <row r="114" spans="1:18" s="11" customFormat="1" ht="13.5" customHeight="1" x14ac:dyDescent="0.15">
      <c r="A114" s="43" t="s">
        <v>80</v>
      </c>
      <c r="B114" s="60">
        <f t="shared" si="68"/>
        <v>0</v>
      </c>
      <c r="C114" s="89">
        <f t="shared" si="68"/>
        <v>0</v>
      </c>
      <c r="D114" s="89">
        <f t="shared" si="68"/>
        <v>0</v>
      </c>
      <c r="E114" s="90">
        <f t="shared" si="63"/>
        <v>0</v>
      </c>
      <c r="F114" s="60">
        <f t="shared" si="66"/>
        <v>0</v>
      </c>
      <c r="G114" s="89">
        <f t="shared" si="66"/>
        <v>0</v>
      </c>
      <c r="H114" s="89">
        <f t="shared" si="67"/>
        <v>0</v>
      </c>
      <c r="I114" s="90">
        <f t="shared" si="68"/>
        <v>0</v>
      </c>
      <c r="J114" s="60">
        <f t="shared" si="68"/>
        <v>0</v>
      </c>
      <c r="K114" s="89">
        <f t="shared" si="68"/>
        <v>0</v>
      </c>
      <c r="L114" s="89">
        <f t="shared" si="68"/>
        <v>0</v>
      </c>
      <c r="M114" s="90">
        <f t="shared" si="68"/>
        <v>0</v>
      </c>
      <c r="N114" s="60">
        <f t="shared" si="68"/>
        <v>0</v>
      </c>
      <c r="O114" s="89">
        <f t="shared" si="68"/>
        <v>1</v>
      </c>
      <c r="P114" s="89">
        <f t="shared" si="68"/>
        <v>0</v>
      </c>
      <c r="Q114" s="90">
        <f t="shared" si="68"/>
        <v>1</v>
      </c>
      <c r="R114" s="61">
        <f t="shared" si="62"/>
        <v>1</v>
      </c>
    </row>
    <row r="115" spans="1:18" s="11" customFormat="1" ht="13.5" customHeight="1" x14ac:dyDescent="0.15">
      <c r="A115" s="43" t="s">
        <v>81</v>
      </c>
      <c r="B115" s="60">
        <f t="shared" si="68"/>
        <v>0</v>
      </c>
      <c r="C115" s="89">
        <f t="shared" si="68"/>
        <v>0</v>
      </c>
      <c r="D115" s="89">
        <f t="shared" si="68"/>
        <v>1</v>
      </c>
      <c r="E115" s="90">
        <f t="shared" si="63"/>
        <v>1</v>
      </c>
      <c r="F115" s="60">
        <f t="shared" si="66"/>
        <v>0</v>
      </c>
      <c r="G115" s="89">
        <f t="shared" si="66"/>
        <v>0</v>
      </c>
      <c r="H115" s="89">
        <f t="shared" si="67"/>
        <v>0</v>
      </c>
      <c r="I115" s="90">
        <f t="shared" si="68"/>
        <v>0</v>
      </c>
      <c r="J115" s="60">
        <f t="shared" si="68"/>
        <v>0</v>
      </c>
      <c r="K115" s="89">
        <f t="shared" si="68"/>
        <v>0</v>
      </c>
      <c r="L115" s="89">
        <f t="shared" si="68"/>
        <v>0</v>
      </c>
      <c r="M115" s="90">
        <f t="shared" si="68"/>
        <v>0</v>
      </c>
      <c r="N115" s="60">
        <f t="shared" si="68"/>
        <v>0</v>
      </c>
      <c r="O115" s="89">
        <f t="shared" si="68"/>
        <v>0</v>
      </c>
      <c r="P115" s="89">
        <f t="shared" si="68"/>
        <v>0</v>
      </c>
      <c r="Q115" s="90">
        <f t="shared" si="68"/>
        <v>0</v>
      </c>
      <c r="R115" s="61">
        <f t="shared" si="62"/>
        <v>1</v>
      </c>
    </row>
    <row r="116" spans="1:18" s="11" customFormat="1" ht="13.5" customHeight="1" x14ac:dyDescent="0.15">
      <c r="A116" s="43" t="s">
        <v>82</v>
      </c>
      <c r="B116" s="60">
        <f t="shared" si="68"/>
        <v>0</v>
      </c>
      <c r="C116" s="89">
        <f t="shared" si="68"/>
        <v>0</v>
      </c>
      <c r="D116" s="89">
        <f t="shared" si="68"/>
        <v>1</v>
      </c>
      <c r="E116" s="90">
        <f t="shared" si="63"/>
        <v>1</v>
      </c>
      <c r="F116" s="60">
        <f t="shared" si="66"/>
        <v>0</v>
      </c>
      <c r="G116" s="89">
        <f t="shared" si="66"/>
        <v>0</v>
      </c>
      <c r="H116" s="89">
        <f t="shared" si="67"/>
        <v>0</v>
      </c>
      <c r="I116" s="90">
        <f t="shared" si="68"/>
        <v>0</v>
      </c>
      <c r="J116" s="60">
        <f t="shared" si="68"/>
        <v>0</v>
      </c>
      <c r="K116" s="89">
        <f t="shared" si="68"/>
        <v>0</v>
      </c>
      <c r="L116" s="89">
        <f t="shared" si="68"/>
        <v>0</v>
      </c>
      <c r="M116" s="90">
        <f t="shared" si="68"/>
        <v>0</v>
      </c>
      <c r="N116" s="60">
        <f t="shared" si="68"/>
        <v>0</v>
      </c>
      <c r="O116" s="89">
        <f t="shared" si="68"/>
        <v>0</v>
      </c>
      <c r="P116" s="89">
        <f t="shared" si="68"/>
        <v>0</v>
      </c>
      <c r="Q116" s="90">
        <f t="shared" si="68"/>
        <v>0</v>
      </c>
      <c r="R116" s="61">
        <f t="shared" si="62"/>
        <v>1</v>
      </c>
    </row>
    <row r="117" spans="1:18" s="11" customFormat="1" ht="13.5" customHeight="1" x14ac:dyDescent="0.15">
      <c r="A117" s="43" t="s">
        <v>74</v>
      </c>
      <c r="B117" s="60">
        <f t="shared" si="68"/>
        <v>0</v>
      </c>
      <c r="C117" s="89">
        <f t="shared" si="68"/>
        <v>0</v>
      </c>
      <c r="D117" s="89">
        <f t="shared" si="68"/>
        <v>1</v>
      </c>
      <c r="E117" s="90">
        <f t="shared" si="63"/>
        <v>1</v>
      </c>
      <c r="F117" s="60">
        <f t="shared" si="66"/>
        <v>0</v>
      </c>
      <c r="G117" s="89">
        <f t="shared" si="66"/>
        <v>0</v>
      </c>
      <c r="H117" s="89">
        <f t="shared" si="67"/>
        <v>0</v>
      </c>
      <c r="I117" s="90">
        <f t="shared" si="68"/>
        <v>0</v>
      </c>
      <c r="J117" s="60">
        <f t="shared" si="68"/>
        <v>0</v>
      </c>
      <c r="K117" s="89">
        <f t="shared" si="68"/>
        <v>0</v>
      </c>
      <c r="L117" s="89">
        <f t="shared" si="68"/>
        <v>0</v>
      </c>
      <c r="M117" s="90">
        <f t="shared" si="68"/>
        <v>0</v>
      </c>
      <c r="N117" s="60">
        <f t="shared" si="68"/>
        <v>0</v>
      </c>
      <c r="O117" s="89">
        <f t="shared" si="68"/>
        <v>0</v>
      </c>
      <c r="P117" s="89">
        <f t="shared" si="68"/>
        <v>0</v>
      </c>
      <c r="Q117" s="90">
        <f t="shared" si="68"/>
        <v>0</v>
      </c>
      <c r="R117" s="61">
        <f t="shared" si="62"/>
        <v>1</v>
      </c>
    </row>
    <row r="118" spans="1:18" s="11" customFormat="1" x14ac:dyDescent="0.15">
      <c r="A118" s="43" t="s">
        <v>83</v>
      </c>
      <c r="B118" s="60">
        <f t="shared" si="68"/>
        <v>0</v>
      </c>
      <c r="C118" s="89">
        <f t="shared" si="68"/>
        <v>0</v>
      </c>
      <c r="D118" s="89">
        <f t="shared" si="68"/>
        <v>1</v>
      </c>
      <c r="E118" s="90">
        <f t="shared" si="63"/>
        <v>1</v>
      </c>
      <c r="F118" s="60">
        <f t="shared" si="66"/>
        <v>0</v>
      </c>
      <c r="G118" s="89">
        <f t="shared" si="66"/>
        <v>0</v>
      </c>
      <c r="H118" s="89">
        <f t="shared" si="67"/>
        <v>0</v>
      </c>
      <c r="I118" s="90">
        <f t="shared" si="68"/>
        <v>0</v>
      </c>
      <c r="J118" s="60">
        <f t="shared" si="68"/>
        <v>0</v>
      </c>
      <c r="K118" s="89">
        <f t="shared" si="68"/>
        <v>0</v>
      </c>
      <c r="L118" s="89">
        <f t="shared" si="68"/>
        <v>0</v>
      </c>
      <c r="M118" s="90">
        <f t="shared" si="68"/>
        <v>0</v>
      </c>
      <c r="N118" s="60">
        <f t="shared" si="68"/>
        <v>0</v>
      </c>
      <c r="O118" s="89">
        <f t="shared" si="68"/>
        <v>0</v>
      </c>
      <c r="P118" s="89">
        <f t="shared" si="68"/>
        <v>0</v>
      </c>
      <c r="Q118" s="90">
        <f t="shared" si="68"/>
        <v>0</v>
      </c>
      <c r="R118" s="61">
        <f t="shared" si="62"/>
        <v>1</v>
      </c>
    </row>
    <row r="119" spans="1:18" s="11" customFormat="1" x14ac:dyDescent="0.15">
      <c r="A119" s="43" t="s">
        <v>84</v>
      </c>
      <c r="B119" s="60">
        <f t="shared" si="68"/>
        <v>0</v>
      </c>
      <c r="C119" s="89">
        <f t="shared" si="68"/>
        <v>0</v>
      </c>
      <c r="D119" s="89">
        <f t="shared" si="68"/>
        <v>0</v>
      </c>
      <c r="E119" s="90">
        <f t="shared" si="63"/>
        <v>0</v>
      </c>
      <c r="F119" s="60">
        <f t="shared" si="66"/>
        <v>0</v>
      </c>
      <c r="G119" s="89">
        <f t="shared" si="66"/>
        <v>0</v>
      </c>
      <c r="H119" s="89">
        <f t="shared" si="67"/>
        <v>0</v>
      </c>
      <c r="I119" s="90">
        <f t="shared" si="68"/>
        <v>0</v>
      </c>
      <c r="J119" s="60">
        <f t="shared" si="68"/>
        <v>0</v>
      </c>
      <c r="K119" s="89">
        <f t="shared" si="68"/>
        <v>0</v>
      </c>
      <c r="L119" s="89">
        <f t="shared" si="68"/>
        <v>0</v>
      </c>
      <c r="M119" s="90">
        <f t="shared" si="68"/>
        <v>0</v>
      </c>
      <c r="N119" s="60">
        <f t="shared" si="68"/>
        <v>0</v>
      </c>
      <c r="O119" s="89">
        <f t="shared" si="68"/>
        <v>0</v>
      </c>
      <c r="P119" s="89">
        <f t="shared" si="68"/>
        <v>2</v>
      </c>
      <c r="Q119" s="90">
        <f t="shared" si="68"/>
        <v>2</v>
      </c>
      <c r="R119" s="61">
        <f t="shared" si="62"/>
        <v>2</v>
      </c>
    </row>
    <row r="120" spans="1:18" s="11" customFormat="1" x14ac:dyDescent="0.15">
      <c r="A120" s="43" t="s">
        <v>85</v>
      </c>
      <c r="B120" s="60">
        <f t="shared" si="68"/>
        <v>0</v>
      </c>
      <c r="C120" s="89">
        <f t="shared" si="68"/>
        <v>0</v>
      </c>
      <c r="D120" s="89">
        <f t="shared" si="68"/>
        <v>0</v>
      </c>
      <c r="E120" s="90">
        <f t="shared" si="63"/>
        <v>0</v>
      </c>
      <c r="F120" s="60">
        <f t="shared" si="66"/>
        <v>0</v>
      </c>
      <c r="G120" s="89">
        <f t="shared" si="66"/>
        <v>0</v>
      </c>
      <c r="H120" s="89">
        <f t="shared" si="67"/>
        <v>0</v>
      </c>
      <c r="I120" s="90">
        <f t="shared" si="68"/>
        <v>0</v>
      </c>
      <c r="J120" s="60">
        <f t="shared" si="68"/>
        <v>0</v>
      </c>
      <c r="K120" s="89">
        <f t="shared" si="68"/>
        <v>0</v>
      </c>
      <c r="L120" s="89">
        <f t="shared" si="68"/>
        <v>0</v>
      </c>
      <c r="M120" s="90">
        <f t="shared" si="68"/>
        <v>0</v>
      </c>
      <c r="N120" s="60">
        <f t="shared" si="68"/>
        <v>0</v>
      </c>
      <c r="O120" s="89">
        <f t="shared" si="68"/>
        <v>0</v>
      </c>
      <c r="P120" s="89">
        <f t="shared" si="68"/>
        <v>3</v>
      </c>
      <c r="Q120" s="90">
        <f t="shared" si="68"/>
        <v>3</v>
      </c>
      <c r="R120" s="61">
        <f t="shared" si="62"/>
        <v>3</v>
      </c>
    </row>
    <row r="121" spans="1:18" s="11" customFormat="1" ht="14" thickBot="1" x14ac:dyDescent="0.2">
      <c r="A121" s="173" t="s">
        <v>75</v>
      </c>
      <c r="B121" s="115">
        <f t="shared" si="68"/>
        <v>0</v>
      </c>
      <c r="C121" s="116">
        <f t="shared" si="68"/>
        <v>0</v>
      </c>
      <c r="D121" s="116">
        <f>SUM(D104:D107)</f>
        <v>0</v>
      </c>
      <c r="E121" s="117">
        <f t="shared" si="63"/>
        <v>0</v>
      </c>
      <c r="F121" s="115">
        <f t="shared" si="66"/>
        <v>0</v>
      </c>
      <c r="G121" s="116">
        <f t="shared" si="66"/>
        <v>0</v>
      </c>
      <c r="H121" s="116">
        <f t="shared" si="67"/>
        <v>0</v>
      </c>
      <c r="I121" s="117">
        <f t="shared" si="68"/>
        <v>0</v>
      </c>
      <c r="J121" s="115">
        <f t="shared" si="68"/>
        <v>0</v>
      </c>
      <c r="K121" s="116">
        <f t="shared" si="68"/>
        <v>0</v>
      </c>
      <c r="L121" s="116">
        <f t="shared" si="68"/>
        <v>0</v>
      </c>
      <c r="M121" s="117">
        <f t="shared" si="68"/>
        <v>0</v>
      </c>
      <c r="N121" s="115">
        <f t="shared" si="68"/>
        <v>0</v>
      </c>
      <c r="O121" s="116">
        <f t="shared" si="68"/>
        <v>0</v>
      </c>
      <c r="P121" s="116">
        <f t="shared" si="68"/>
        <v>3</v>
      </c>
      <c r="Q121" s="117">
        <f t="shared" si="68"/>
        <v>3</v>
      </c>
      <c r="R121" s="141">
        <f t="shared" si="62"/>
        <v>3</v>
      </c>
    </row>
    <row r="122" spans="1:18" s="11" customFormat="1" ht="14" thickBot="1" x14ac:dyDescent="0.2">
      <c r="A122" s="172"/>
      <c r="B122" s="118"/>
      <c r="C122" s="119"/>
      <c r="D122" s="119"/>
      <c r="E122" s="120"/>
      <c r="F122" s="121"/>
      <c r="G122" s="119"/>
      <c r="H122" s="119"/>
      <c r="I122" s="167"/>
      <c r="J122" s="118"/>
      <c r="K122" s="119"/>
      <c r="L122" s="119"/>
      <c r="M122" s="120"/>
      <c r="N122" s="121"/>
      <c r="O122" s="119"/>
      <c r="P122" s="119"/>
      <c r="Q122" s="167"/>
      <c r="R122" s="113"/>
    </row>
    <row r="123" spans="1:18" s="11" customFormat="1" x14ac:dyDescent="0.15">
      <c r="A123" s="36"/>
      <c r="B123" s="146"/>
      <c r="C123" s="147"/>
      <c r="D123" s="147"/>
      <c r="E123" s="148"/>
      <c r="F123" s="146"/>
      <c r="G123" s="147"/>
      <c r="H123" s="147"/>
      <c r="I123" s="148"/>
      <c r="J123" s="146"/>
      <c r="K123" s="147"/>
      <c r="L123" s="147"/>
      <c r="M123" s="148"/>
      <c r="N123" s="146"/>
      <c r="O123" s="147"/>
      <c r="P123" s="147"/>
      <c r="Q123" s="148"/>
      <c r="R123" s="154"/>
    </row>
    <row r="124" spans="1:18" x14ac:dyDescent="0.15">
      <c r="A124" s="35" t="s">
        <v>88</v>
      </c>
      <c r="B124" s="174">
        <f>SUM(B92:B107)</f>
        <v>0</v>
      </c>
      <c r="C124" s="145">
        <f t="shared" ref="C124:R124" si="70">SUM(C92:C107)</f>
        <v>1</v>
      </c>
      <c r="D124" s="145">
        <f t="shared" si="70"/>
        <v>1</v>
      </c>
      <c r="E124" s="149">
        <f t="shared" si="70"/>
        <v>2</v>
      </c>
      <c r="F124" s="153">
        <f>SUM(F92:F107)</f>
        <v>0</v>
      </c>
      <c r="G124" s="145">
        <f>SUM(G92:G107)</f>
        <v>1</v>
      </c>
      <c r="H124" s="145">
        <f>SUM(H92:H107)</f>
        <v>0</v>
      </c>
      <c r="I124" s="149">
        <f t="shared" si="70"/>
        <v>1</v>
      </c>
      <c r="J124" s="153">
        <f t="shared" si="70"/>
        <v>0</v>
      </c>
      <c r="K124" s="145">
        <f t="shared" si="70"/>
        <v>0</v>
      </c>
      <c r="L124" s="145">
        <f t="shared" si="70"/>
        <v>0</v>
      </c>
      <c r="M124" s="149">
        <f t="shared" si="70"/>
        <v>0</v>
      </c>
      <c r="N124" s="153">
        <f t="shared" si="70"/>
        <v>0</v>
      </c>
      <c r="O124" s="145">
        <f t="shared" si="70"/>
        <v>3</v>
      </c>
      <c r="P124" s="145">
        <f t="shared" si="70"/>
        <v>3</v>
      </c>
      <c r="Q124" s="149">
        <f t="shared" si="70"/>
        <v>6</v>
      </c>
      <c r="R124" s="155">
        <f t="shared" si="70"/>
        <v>9</v>
      </c>
    </row>
    <row r="125" spans="1:18" x14ac:dyDescent="0.15">
      <c r="A125" s="35" t="s">
        <v>10</v>
      </c>
      <c r="B125" s="153">
        <f t="shared" ref="B125:R125" si="71">MAX(B109:B121)</f>
        <v>0</v>
      </c>
      <c r="C125" s="145">
        <f t="shared" si="71"/>
        <v>1</v>
      </c>
      <c r="D125" s="145">
        <f t="shared" si="71"/>
        <v>1</v>
      </c>
      <c r="E125" s="149">
        <f t="shared" si="71"/>
        <v>1</v>
      </c>
      <c r="F125" s="153">
        <f t="shared" si="71"/>
        <v>0</v>
      </c>
      <c r="G125" s="145">
        <f t="shared" si="71"/>
        <v>1</v>
      </c>
      <c r="H125" s="145">
        <f t="shared" si="71"/>
        <v>0</v>
      </c>
      <c r="I125" s="149">
        <f t="shared" si="71"/>
        <v>1</v>
      </c>
      <c r="J125" s="153">
        <f t="shared" si="71"/>
        <v>0</v>
      </c>
      <c r="K125" s="145">
        <f t="shared" si="71"/>
        <v>0</v>
      </c>
      <c r="L125" s="145">
        <f t="shared" si="71"/>
        <v>0</v>
      </c>
      <c r="M125" s="149">
        <f t="shared" si="71"/>
        <v>0</v>
      </c>
      <c r="N125" s="153">
        <f t="shared" si="71"/>
        <v>0</v>
      </c>
      <c r="O125" s="145">
        <f t="shared" si="71"/>
        <v>3</v>
      </c>
      <c r="P125" s="145">
        <f t="shared" si="71"/>
        <v>3</v>
      </c>
      <c r="Q125" s="149">
        <f t="shared" si="71"/>
        <v>3</v>
      </c>
      <c r="R125" s="155">
        <f t="shared" si="71"/>
        <v>5</v>
      </c>
    </row>
    <row r="126" spans="1:18" x14ac:dyDescent="0.15">
      <c r="A126" s="35" t="s">
        <v>11</v>
      </c>
      <c r="B126" s="153">
        <f>SUM(B92:B107)/4</f>
        <v>0</v>
      </c>
      <c r="C126" s="145">
        <f t="shared" ref="C126:R126" si="72">SUM(C92:C107)/4</f>
        <v>0.25</v>
      </c>
      <c r="D126" s="145">
        <f>SUM(D92:D107)/4</f>
        <v>0.25</v>
      </c>
      <c r="E126" s="149">
        <f t="shared" si="72"/>
        <v>0.5</v>
      </c>
      <c r="F126" s="153">
        <f>SUM(F92:F107)/4</f>
        <v>0</v>
      </c>
      <c r="G126" s="145">
        <f>SUM(G92:G107)/4</f>
        <v>0.25</v>
      </c>
      <c r="H126" s="145">
        <f>SUM(H92:H107)/4</f>
        <v>0</v>
      </c>
      <c r="I126" s="149">
        <f t="shared" si="72"/>
        <v>0.25</v>
      </c>
      <c r="J126" s="153">
        <f t="shared" si="72"/>
        <v>0</v>
      </c>
      <c r="K126" s="145">
        <f t="shared" si="72"/>
        <v>0</v>
      </c>
      <c r="L126" s="145">
        <f t="shared" si="72"/>
        <v>0</v>
      </c>
      <c r="M126" s="149">
        <f t="shared" si="72"/>
        <v>0</v>
      </c>
      <c r="N126" s="153">
        <f t="shared" si="72"/>
        <v>0</v>
      </c>
      <c r="O126" s="145">
        <f t="shared" si="72"/>
        <v>0.75</v>
      </c>
      <c r="P126" s="145">
        <f t="shared" si="72"/>
        <v>0.75</v>
      </c>
      <c r="Q126" s="149">
        <f t="shared" si="72"/>
        <v>1.5</v>
      </c>
      <c r="R126" s="155">
        <f t="shared" si="72"/>
        <v>2.25</v>
      </c>
    </row>
    <row r="127" spans="1:18" ht="14" thickBot="1" x14ac:dyDescent="0.2">
      <c r="A127" s="37"/>
      <c r="B127" s="150"/>
      <c r="C127" s="151"/>
      <c r="D127" s="151"/>
      <c r="E127" s="152"/>
      <c r="F127" s="150"/>
      <c r="G127" s="151"/>
      <c r="H127" s="151"/>
      <c r="I127" s="152"/>
      <c r="J127" s="150"/>
      <c r="K127" s="151"/>
      <c r="L127" s="151"/>
      <c r="M127" s="152"/>
      <c r="N127" s="150"/>
      <c r="O127" s="151"/>
      <c r="P127" s="151"/>
      <c r="Q127" s="152"/>
      <c r="R127" s="156"/>
    </row>
    <row r="128" spans="1:18" x14ac:dyDescent="0.15">
      <c r="A128" s="38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79"/>
    </row>
    <row r="129" spans="2:18" x14ac:dyDescent="0.15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</row>
    <row r="130" spans="2:18" x14ac:dyDescent="0.15"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</row>
    <row r="131" spans="2:18" x14ac:dyDescent="0.15"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</row>
    <row r="132" spans="2:18" x14ac:dyDescent="0.15"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</row>
    <row r="133" spans="2:18" x14ac:dyDescent="0.15"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</row>
    <row r="134" spans="2:18" x14ac:dyDescent="0.15"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</row>
    <row r="135" spans="2:18" x14ac:dyDescent="0.15"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</row>
    <row r="136" spans="2:18" x14ac:dyDescent="0.15"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</row>
    <row r="137" spans="2:18" x14ac:dyDescent="0.15"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</row>
    <row r="138" spans="2:18" x14ac:dyDescent="0.15"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</row>
    <row r="139" spans="2:18" x14ac:dyDescent="0.15"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</row>
    <row r="140" spans="2:18" x14ac:dyDescent="0.15"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</row>
    <row r="141" spans="2:18" x14ac:dyDescent="0.15"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</row>
    <row r="142" spans="2:18" x14ac:dyDescent="0.15"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</row>
    <row r="143" spans="2:18" x14ac:dyDescent="0.15"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</row>
    <row r="144" spans="2:18" x14ac:dyDescent="0.15"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</row>
    <row r="145" spans="2:18" x14ac:dyDescent="0.15"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</row>
    <row r="146" spans="2:18" x14ac:dyDescent="0.15"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</row>
    <row r="147" spans="2:18" x14ac:dyDescent="0.15"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</row>
    <row r="148" spans="2:18" x14ac:dyDescent="0.15"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</row>
    <row r="149" spans="2:18" x14ac:dyDescent="0.15"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</row>
    <row r="150" spans="2:18" x14ac:dyDescent="0.15"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</row>
    <row r="151" spans="2:18" x14ac:dyDescent="0.15"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</row>
    <row r="152" spans="2:18" x14ac:dyDescent="0.15"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</row>
    <row r="153" spans="2:18" x14ac:dyDescent="0.15"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</row>
    <row r="154" spans="2:18" x14ac:dyDescent="0.15"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</row>
    <row r="155" spans="2:18" x14ac:dyDescent="0.15"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</row>
    <row r="156" spans="2:18" x14ac:dyDescent="0.15"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</row>
    <row r="157" spans="2:18" x14ac:dyDescent="0.15"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</row>
    <row r="158" spans="2:18" x14ac:dyDescent="0.15"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</row>
    <row r="159" spans="2:18" x14ac:dyDescent="0.15"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</row>
    <row r="160" spans="2:18" x14ac:dyDescent="0.15"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</row>
    <row r="161" spans="2:18" x14ac:dyDescent="0.15"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</row>
    <row r="162" spans="2:18" x14ac:dyDescent="0.15"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</row>
    <row r="163" spans="2:18" x14ac:dyDescent="0.15"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</row>
    <row r="164" spans="2:18" x14ac:dyDescent="0.15"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</row>
    <row r="165" spans="2:18" x14ac:dyDescent="0.15"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</row>
    <row r="166" spans="2:18" x14ac:dyDescent="0.15"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</row>
    <row r="167" spans="2:18" x14ac:dyDescent="0.15"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</row>
    <row r="168" spans="2:18" x14ac:dyDescent="0.15"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</row>
    <row r="169" spans="2:18" x14ac:dyDescent="0.15"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</row>
    <row r="170" spans="2:18" x14ac:dyDescent="0.15"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</row>
    <row r="171" spans="2:18" x14ac:dyDescent="0.15"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</row>
    <row r="172" spans="2:18" x14ac:dyDescent="0.15"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</row>
    <row r="173" spans="2:18" x14ac:dyDescent="0.15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</row>
    <row r="174" spans="2:18" x14ac:dyDescent="0.15"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</row>
    <row r="175" spans="2:18" x14ac:dyDescent="0.15"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</row>
    <row r="176" spans="2:18" x14ac:dyDescent="0.15"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</row>
    <row r="177" spans="2:18" x14ac:dyDescent="0.15"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</row>
    <row r="178" spans="2:18" x14ac:dyDescent="0.15"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</row>
    <row r="179" spans="2:18" x14ac:dyDescent="0.15"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</row>
    <row r="180" spans="2:18" x14ac:dyDescent="0.15"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</row>
    <row r="181" spans="2:18" x14ac:dyDescent="0.15"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</row>
    <row r="182" spans="2:18" x14ac:dyDescent="0.15"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</row>
    <row r="183" spans="2:18" x14ac:dyDescent="0.15"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</row>
    <row r="184" spans="2:18" x14ac:dyDescent="0.15"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</row>
    <row r="185" spans="2:18" x14ac:dyDescent="0.15"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</row>
    <row r="186" spans="2:18" x14ac:dyDescent="0.15"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</row>
    <row r="187" spans="2:18" x14ac:dyDescent="0.15"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</row>
    <row r="188" spans="2:18" x14ac:dyDescent="0.15"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</row>
    <row r="189" spans="2:18" x14ac:dyDescent="0.15"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</row>
    <row r="190" spans="2:18" x14ac:dyDescent="0.15"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</row>
    <row r="191" spans="2:18" x14ac:dyDescent="0.15"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</row>
    <row r="192" spans="2:18" x14ac:dyDescent="0.15"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</row>
    <row r="193" spans="2:18" x14ac:dyDescent="0.15"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</row>
    <row r="194" spans="2:18" x14ac:dyDescent="0.15"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</row>
    <row r="195" spans="2:18" x14ac:dyDescent="0.15"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</row>
    <row r="196" spans="2:18" x14ac:dyDescent="0.15"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</row>
    <row r="197" spans="2:18" x14ac:dyDescent="0.15"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</row>
    <row r="198" spans="2:18" x14ac:dyDescent="0.15"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</row>
    <row r="199" spans="2:18" x14ac:dyDescent="0.15"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</row>
    <row r="200" spans="2:18" x14ac:dyDescent="0.15"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</row>
    <row r="201" spans="2:18" x14ac:dyDescent="0.15"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</row>
    <row r="202" spans="2:18" x14ac:dyDescent="0.15"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</row>
    <row r="203" spans="2:18" x14ac:dyDescent="0.15"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</row>
    <row r="204" spans="2:18" x14ac:dyDescent="0.15"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</row>
    <row r="205" spans="2:18" x14ac:dyDescent="0.15"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</row>
    <row r="206" spans="2:18" x14ac:dyDescent="0.15"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</row>
    <row r="207" spans="2:18" x14ac:dyDescent="0.15"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</row>
    <row r="208" spans="2:18" x14ac:dyDescent="0.15"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</row>
    <row r="209" spans="2:18" x14ac:dyDescent="0.15"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</row>
    <row r="210" spans="2:18" x14ac:dyDescent="0.15"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</row>
    <row r="211" spans="2:18" x14ac:dyDescent="0.15"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</row>
    <row r="212" spans="2:18" x14ac:dyDescent="0.15"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</row>
    <row r="213" spans="2:18" x14ac:dyDescent="0.15"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</row>
    <row r="214" spans="2:18" x14ac:dyDescent="0.15"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</row>
    <row r="215" spans="2:18" x14ac:dyDescent="0.15"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</row>
    <row r="216" spans="2:18" x14ac:dyDescent="0.15"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</row>
    <row r="217" spans="2:18" x14ac:dyDescent="0.15"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</row>
    <row r="218" spans="2:18" x14ac:dyDescent="0.15"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</row>
    <row r="219" spans="2:18" x14ac:dyDescent="0.15"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</row>
    <row r="220" spans="2:18" x14ac:dyDescent="0.15"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</row>
    <row r="221" spans="2:18" x14ac:dyDescent="0.15"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</row>
    <row r="222" spans="2:18" x14ac:dyDescent="0.15"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</row>
    <row r="223" spans="2:18" x14ac:dyDescent="0.15"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</row>
    <row r="224" spans="2:18" x14ac:dyDescent="0.15"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</row>
    <row r="225" spans="2:18" x14ac:dyDescent="0.15"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</row>
    <row r="226" spans="2:18" x14ac:dyDescent="0.15"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</row>
    <row r="227" spans="2:18" x14ac:dyDescent="0.15"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</row>
    <row r="228" spans="2:18" x14ac:dyDescent="0.15"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</row>
    <row r="229" spans="2:18" x14ac:dyDescent="0.15"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&amp;CKILBIRNIE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R197"/>
  <sheetViews>
    <sheetView zoomScaleNormal="100" workbookViewId="0">
      <selection activeCell="AB105" sqref="AB105"/>
    </sheetView>
  </sheetViews>
  <sheetFormatPr baseColWidth="10" defaultColWidth="9.1640625" defaultRowHeight="13" x14ac:dyDescent="0.15"/>
  <cols>
    <col min="1" max="1" width="13.5" style="14" customWidth="1"/>
    <col min="2" max="3" width="5.6640625" style="14" customWidth="1"/>
    <col min="4" max="4" width="5.83203125" style="14" hidden="1" customWidth="1"/>
    <col min="5" max="10" width="5.6640625" style="14" hidden="1" customWidth="1"/>
    <col min="11" max="14" width="5.6640625" style="14" customWidth="1"/>
    <col min="15" max="15" width="5.6640625" style="14" hidden="1" customWidth="1"/>
    <col min="16" max="17" width="5.6640625" style="14" customWidth="1"/>
    <col min="18" max="16384" width="9.1640625" style="14"/>
  </cols>
  <sheetData>
    <row r="1" spans="1:18" x14ac:dyDescent="0.15">
      <c r="A1" s="12" t="s">
        <v>38</v>
      </c>
      <c r="B1" s="12"/>
      <c r="C1" s="13"/>
      <c r="D1" s="13"/>
      <c r="J1" s="12" t="s">
        <v>0</v>
      </c>
      <c r="M1" s="22" t="s">
        <v>20</v>
      </c>
    </row>
    <row r="2" spans="1:18" x14ac:dyDescent="0.15">
      <c r="A2" s="12"/>
      <c r="B2" s="12"/>
      <c r="C2" s="13"/>
      <c r="D2" s="13"/>
      <c r="F2" s="12"/>
      <c r="I2" s="22"/>
    </row>
    <row r="3" spans="1:18" ht="14" thickBot="1" x14ac:dyDescent="0.2">
      <c r="A3" s="12"/>
      <c r="B3" s="12" t="s">
        <v>108</v>
      </c>
      <c r="D3" s="13"/>
    </row>
    <row r="4" spans="1:18" x14ac:dyDescent="0.15">
      <c r="A4" s="23"/>
      <c r="B4" s="15" t="s">
        <v>2</v>
      </c>
      <c r="C4" s="16"/>
      <c r="D4" s="16"/>
      <c r="E4" s="24"/>
      <c r="F4" s="15" t="s">
        <v>3</v>
      </c>
      <c r="G4" s="16"/>
      <c r="H4" s="16"/>
      <c r="I4" s="24"/>
      <c r="J4" s="15" t="s">
        <v>4</v>
      </c>
      <c r="K4" s="16"/>
      <c r="L4" s="16"/>
      <c r="M4" s="24"/>
      <c r="N4" s="15" t="s">
        <v>5</v>
      </c>
      <c r="O4" s="16"/>
      <c r="P4" s="16"/>
      <c r="Q4" s="24"/>
      <c r="R4" s="25" t="s">
        <v>35</v>
      </c>
    </row>
    <row r="5" spans="1:18" s="11" customFormat="1" ht="14" thickBot="1" x14ac:dyDescent="0.2">
      <c r="A5" s="26"/>
      <c r="B5" s="17"/>
      <c r="C5" s="18" t="s">
        <v>17</v>
      </c>
      <c r="D5" s="21"/>
      <c r="E5" s="27"/>
      <c r="F5" s="17"/>
      <c r="G5" s="18" t="s">
        <v>1</v>
      </c>
      <c r="H5" s="21"/>
      <c r="I5" s="27"/>
      <c r="J5" s="17"/>
      <c r="K5" s="18" t="s">
        <v>18</v>
      </c>
      <c r="L5" s="21"/>
      <c r="M5" s="27"/>
      <c r="N5" s="17"/>
      <c r="O5" s="18" t="s">
        <v>19</v>
      </c>
      <c r="P5" s="21"/>
      <c r="Q5" s="27"/>
      <c r="R5" s="39"/>
    </row>
    <row r="6" spans="1:18" s="32" customFormat="1" ht="11" x14ac:dyDescent="0.15">
      <c r="A6" s="29"/>
      <c r="B6" s="19" t="s">
        <v>6</v>
      </c>
      <c r="C6" s="20" t="s">
        <v>7</v>
      </c>
      <c r="D6" s="20" t="s">
        <v>8</v>
      </c>
      <c r="E6" s="30" t="s">
        <v>9</v>
      </c>
      <c r="F6" s="19" t="s">
        <v>6</v>
      </c>
      <c r="G6" s="20" t="s">
        <v>7</v>
      </c>
      <c r="H6" s="20" t="s">
        <v>8</v>
      </c>
      <c r="I6" s="30" t="s">
        <v>9</v>
      </c>
      <c r="J6" s="19" t="s">
        <v>6</v>
      </c>
      <c r="K6" s="20" t="s">
        <v>7</v>
      </c>
      <c r="L6" s="20" t="s">
        <v>8</v>
      </c>
      <c r="M6" s="30" t="s">
        <v>9</v>
      </c>
      <c r="N6" s="19" t="s">
        <v>6</v>
      </c>
      <c r="O6" s="20" t="s">
        <v>7</v>
      </c>
      <c r="P6" s="20" t="s">
        <v>8</v>
      </c>
      <c r="Q6" s="30" t="s">
        <v>9</v>
      </c>
      <c r="R6" s="31"/>
    </row>
    <row r="7" spans="1:18" s="11" customFormat="1" x14ac:dyDescent="0.15">
      <c r="A7" s="26"/>
      <c r="B7" s="8"/>
      <c r="C7" s="9"/>
      <c r="D7" s="9"/>
      <c r="E7" s="33"/>
      <c r="F7" s="8"/>
      <c r="G7" s="9"/>
      <c r="H7" s="9"/>
      <c r="I7" s="33"/>
      <c r="J7" s="8"/>
      <c r="K7" s="9"/>
      <c r="L7" s="9"/>
      <c r="M7" s="33"/>
      <c r="N7" s="8"/>
      <c r="O7" s="9"/>
      <c r="P7" s="9"/>
      <c r="Q7" s="34"/>
      <c r="R7" s="28"/>
    </row>
    <row r="8" spans="1:18" s="11" customFormat="1" x14ac:dyDescent="0.15">
      <c r="A8" s="43" t="s">
        <v>60</v>
      </c>
      <c r="B8" s="60">
        <f t="shared" ref="B8:C23" si="0">+(B50+B92)/2</f>
        <v>1</v>
      </c>
      <c r="C8" s="89">
        <f t="shared" si="0"/>
        <v>0</v>
      </c>
      <c r="D8" s="89"/>
      <c r="E8" s="90">
        <f>SUM(B8:D8)</f>
        <v>1</v>
      </c>
      <c r="F8" s="60" t="e">
        <f>+(F50+F92+#REF!+#REF!+#REF!)/5</f>
        <v>#REF!</v>
      </c>
      <c r="G8" s="89" t="e">
        <f>+(G50+G92+#REF!+#REF!+#REF!)/5</f>
        <v>#REF!</v>
      </c>
      <c r="H8" s="89" t="e">
        <f>+(H50+H92+#REF!+#REF!+#REF!)/5</f>
        <v>#REF!</v>
      </c>
      <c r="I8" s="90" t="e">
        <f>SUM(F8:H8)</f>
        <v>#REF!</v>
      </c>
      <c r="J8" s="60"/>
      <c r="K8" s="89">
        <f t="shared" ref="K8:L23" si="1">+(K50+K92)/2</f>
        <v>1.5</v>
      </c>
      <c r="L8" s="89">
        <f t="shared" si="1"/>
        <v>0</v>
      </c>
      <c r="M8" s="90">
        <f>SUM(J8:L8)</f>
        <v>1.5</v>
      </c>
      <c r="N8" s="60">
        <f>+(N50+N92)/2</f>
        <v>0</v>
      </c>
      <c r="O8" s="89"/>
      <c r="P8" s="89">
        <f>+(P50+P92)/2</f>
        <v>0.5</v>
      </c>
      <c r="Q8" s="90">
        <f>SUM(N8:P8)</f>
        <v>0.5</v>
      </c>
      <c r="R8" s="61">
        <f>SUM(Q8+M8+E8)</f>
        <v>3</v>
      </c>
    </row>
    <row r="9" spans="1:18" s="11" customFormat="1" x14ac:dyDescent="0.15">
      <c r="A9" s="43" t="s">
        <v>43</v>
      </c>
      <c r="B9" s="60">
        <f t="shared" si="0"/>
        <v>0.5</v>
      </c>
      <c r="C9" s="89">
        <f t="shared" si="0"/>
        <v>0</v>
      </c>
      <c r="D9" s="89"/>
      <c r="E9" s="90">
        <f t="shared" ref="E9:E23" si="2">SUM(B9:D9)</f>
        <v>0.5</v>
      </c>
      <c r="F9" s="60" t="e">
        <f>+(F51+F93+#REF!+#REF!+#REF!)/5</f>
        <v>#REF!</v>
      </c>
      <c r="G9" s="89" t="e">
        <f>+(G51+G93+#REF!+#REF!+#REF!)/5</f>
        <v>#REF!</v>
      </c>
      <c r="H9" s="89" t="e">
        <f>+(H51+H93+#REF!+#REF!+#REF!)/5</f>
        <v>#REF!</v>
      </c>
      <c r="I9" s="90" t="e">
        <f t="shared" ref="I9:I23" si="3">SUM(F9:H9)</f>
        <v>#REF!</v>
      </c>
      <c r="J9" s="60"/>
      <c r="K9" s="89">
        <f t="shared" si="1"/>
        <v>0</v>
      </c>
      <c r="L9" s="89">
        <f t="shared" si="1"/>
        <v>0</v>
      </c>
      <c r="M9" s="90">
        <f t="shared" ref="M9:M23" si="4">SUM(J9:L9)</f>
        <v>0</v>
      </c>
      <c r="N9" s="60">
        <f t="shared" ref="N9:N23" si="5">+(N51+N93)/2</f>
        <v>0</v>
      </c>
      <c r="O9" s="89"/>
      <c r="P9" s="89">
        <f t="shared" ref="P9:P23" si="6">+(P51+P93)/2</f>
        <v>0.5</v>
      </c>
      <c r="Q9" s="90">
        <f t="shared" ref="Q9:Q23" si="7">SUM(N9:P9)</f>
        <v>0.5</v>
      </c>
      <c r="R9" s="61">
        <f t="shared" ref="R9:R23" si="8">SUM(Q9+M9+E9)</f>
        <v>1</v>
      </c>
    </row>
    <row r="10" spans="1:18" s="11" customFormat="1" x14ac:dyDescent="0.15">
      <c r="A10" s="43" t="s">
        <v>44</v>
      </c>
      <c r="B10" s="60">
        <f t="shared" si="0"/>
        <v>0</v>
      </c>
      <c r="C10" s="89">
        <f t="shared" si="0"/>
        <v>0</v>
      </c>
      <c r="D10" s="89"/>
      <c r="E10" s="90">
        <f t="shared" si="2"/>
        <v>0</v>
      </c>
      <c r="F10" s="60" t="e">
        <f>+(F52+F94+#REF!+#REF!+#REF!)/5</f>
        <v>#REF!</v>
      </c>
      <c r="G10" s="89" t="e">
        <f>+(G52+G94+#REF!+#REF!+#REF!)/5</f>
        <v>#REF!</v>
      </c>
      <c r="H10" s="89" t="e">
        <f>+(H52+H94+#REF!+#REF!+#REF!)/5</f>
        <v>#REF!</v>
      </c>
      <c r="I10" s="90" t="e">
        <f t="shared" si="3"/>
        <v>#REF!</v>
      </c>
      <c r="J10" s="60"/>
      <c r="K10" s="89">
        <f t="shared" si="1"/>
        <v>0</v>
      </c>
      <c r="L10" s="89">
        <f t="shared" si="1"/>
        <v>0</v>
      </c>
      <c r="M10" s="90">
        <f t="shared" si="4"/>
        <v>0</v>
      </c>
      <c r="N10" s="60">
        <f t="shared" si="5"/>
        <v>0</v>
      </c>
      <c r="O10" s="89"/>
      <c r="P10" s="89">
        <f t="shared" si="6"/>
        <v>0</v>
      </c>
      <c r="Q10" s="90">
        <f t="shared" si="7"/>
        <v>0</v>
      </c>
      <c r="R10" s="61">
        <f t="shared" si="8"/>
        <v>0</v>
      </c>
    </row>
    <row r="11" spans="1:18" s="11" customFormat="1" x14ac:dyDescent="0.15">
      <c r="A11" s="43" t="s">
        <v>45</v>
      </c>
      <c r="B11" s="60">
        <f t="shared" si="0"/>
        <v>0.5</v>
      </c>
      <c r="C11" s="89">
        <f t="shared" si="0"/>
        <v>0</v>
      </c>
      <c r="D11" s="89"/>
      <c r="E11" s="90">
        <f t="shared" si="2"/>
        <v>0.5</v>
      </c>
      <c r="F11" s="60" t="e">
        <f>+(F53+F95+#REF!+#REF!+#REF!)/5</f>
        <v>#REF!</v>
      </c>
      <c r="G11" s="89" t="e">
        <f>+(G53+G95+#REF!+#REF!+#REF!)/5</f>
        <v>#REF!</v>
      </c>
      <c r="H11" s="89" t="e">
        <f>+(H53+H95+#REF!+#REF!+#REF!)/5</f>
        <v>#REF!</v>
      </c>
      <c r="I11" s="90" t="e">
        <f t="shared" si="3"/>
        <v>#REF!</v>
      </c>
      <c r="J11" s="60"/>
      <c r="K11" s="89">
        <f t="shared" si="1"/>
        <v>0</v>
      </c>
      <c r="L11" s="89">
        <f t="shared" si="1"/>
        <v>0</v>
      </c>
      <c r="M11" s="90">
        <f t="shared" si="4"/>
        <v>0</v>
      </c>
      <c r="N11" s="60">
        <f t="shared" si="5"/>
        <v>0</v>
      </c>
      <c r="O11" s="89"/>
      <c r="P11" s="89">
        <f t="shared" si="6"/>
        <v>0.5</v>
      </c>
      <c r="Q11" s="90">
        <f t="shared" si="7"/>
        <v>0.5</v>
      </c>
      <c r="R11" s="61">
        <f t="shared" si="8"/>
        <v>1</v>
      </c>
    </row>
    <row r="12" spans="1:18" s="11" customFormat="1" x14ac:dyDescent="0.15">
      <c r="A12" s="43" t="s">
        <v>61</v>
      </c>
      <c r="B12" s="60">
        <f t="shared" si="0"/>
        <v>0</v>
      </c>
      <c r="C12" s="89">
        <f t="shared" si="0"/>
        <v>0</v>
      </c>
      <c r="D12" s="89"/>
      <c r="E12" s="90">
        <f t="shared" si="2"/>
        <v>0</v>
      </c>
      <c r="F12" s="60" t="e">
        <f>+(F54+F96+#REF!+#REF!+#REF!)/5</f>
        <v>#REF!</v>
      </c>
      <c r="G12" s="89" t="e">
        <f>+(G54+G96+#REF!+#REF!+#REF!)/5</f>
        <v>#REF!</v>
      </c>
      <c r="H12" s="89" t="e">
        <f>+(H54+H96+#REF!+#REF!+#REF!)/5</f>
        <v>#REF!</v>
      </c>
      <c r="I12" s="90" t="e">
        <f t="shared" si="3"/>
        <v>#REF!</v>
      </c>
      <c r="J12" s="60"/>
      <c r="K12" s="89">
        <f t="shared" si="1"/>
        <v>0</v>
      </c>
      <c r="L12" s="89">
        <f t="shared" si="1"/>
        <v>0</v>
      </c>
      <c r="M12" s="90">
        <f t="shared" si="4"/>
        <v>0</v>
      </c>
      <c r="N12" s="60">
        <f t="shared" si="5"/>
        <v>0</v>
      </c>
      <c r="O12" s="89"/>
      <c r="P12" s="89">
        <f t="shared" si="6"/>
        <v>0</v>
      </c>
      <c r="Q12" s="90">
        <f t="shared" si="7"/>
        <v>0</v>
      </c>
      <c r="R12" s="61">
        <f t="shared" si="8"/>
        <v>0</v>
      </c>
    </row>
    <row r="13" spans="1:18" s="11" customFormat="1" x14ac:dyDescent="0.15">
      <c r="A13" s="43" t="s">
        <v>62</v>
      </c>
      <c r="B13" s="60">
        <f t="shared" si="0"/>
        <v>0.5</v>
      </c>
      <c r="C13" s="89">
        <f t="shared" si="0"/>
        <v>0</v>
      </c>
      <c r="D13" s="89"/>
      <c r="E13" s="90">
        <f t="shared" si="2"/>
        <v>0.5</v>
      </c>
      <c r="F13" s="60" t="e">
        <f>+(F55+F97+#REF!+#REF!+#REF!)/5</f>
        <v>#REF!</v>
      </c>
      <c r="G13" s="89" t="e">
        <f>+(G55+G97+#REF!+#REF!+#REF!)/5</f>
        <v>#REF!</v>
      </c>
      <c r="H13" s="89" t="e">
        <f>+(H55+H97+#REF!+#REF!+#REF!)/5</f>
        <v>#REF!</v>
      </c>
      <c r="I13" s="90" t="e">
        <f t="shared" si="3"/>
        <v>#REF!</v>
      </c>
      <c r="J13" s="60"/>
      <c r="K13" s="89">
        <f t="shared" si="1"/>
        <v>0</v>
      </c>
      <c r="L13" s="89">
        <f t="shared" si="1"/>
        <v>0</v>
      </c>
      <c r="M13" s="90">
        <f t="shared" si="4"/>
        <v>0</v>
      </c>
      <c r="N13" s="60">
        <f t="shared" si="5"/>
        <v>0</v>
      </c>
      <c r="O13" s="89"/>
      <c r="P13" s="89">
        <f t="shared" si="6"/>
        <v>0</v>
      </c>
      <c r="Q13" s="90">
        <f t="shared" si="7"/>
        <v>0</v>
      </c>
      <c r="R13" s="61">
        <f t="shared" si="8"/>
        <v>0.5</v>
      </c>
    </row>
    <row r="14" spans="1:18" s="11" customFormat="1" x14ac:dyDescent="0.15">
      <c r="A14" s="43" t="s">
        <v>63</v>
      </c>
      <c r="B14" s="60">
        <f t="shared" si="0"/>
        <v>0</v>
      </c>
      <c r="C14" s="89">
        <f t="shared" si="0"/>
        <v>0</v>
      </c>
      <c r="D14" s="89"/>
      <c r="E14" s="90">
        <f t="shared" si="2"/>
        <v>0</v>
      </c>
      <c r="F14" s="60" t="e">
        <f>+(F56+F98+#REF!+#REF!+#REF!)/5</f>
        <v>#REF!</v>
      </c>
      <c r="G14" s="89" t="e">
        <f>+(G56+G98+#REF!+#REF!+#REF!)/5</f>
        <v>#REF!</v>
      </c>
      <c r="H14" s="89" t="e">
        <f>+(H56+H98+#REF!+#REF!+#REF!)/5</f>
        <v>#REF!</v>
      </c>
      <c r="I14" s="90" t="e">
        <f t="shared" si="3"/>
        <v>#REF!</v>
      </c>
      <c r="J14" s="60"/>
      <c r="K14" s="89">
        <f t="shared" si="1"/>
        <v>0</v>
      </c>
      <c r="L14" s="89">
        <f t="shared" si="1"/>
        <v>0</v>
      </c>
      <c r="M14" s="90">
        <f t="shared" si="4"/>
        <v>0</v>
      </c>
      <c r="N14" s="60">
        <f t="shared" si="5"/>
        <v>0</v>
      </c>
      <c r="O14" s="89"/>
      <c r="P14" s="89">
        <f t="shared" si="6"/>
        <v>0</v>
      </c>
      <c r="Q14" s="90">
        <f t="shared" si="7"/>
        <v>0</v>
      </c>
      <c r="R14" s="61">
        <f t="shared" si="8"/>
        <v>0</v>
      </c>
    </row>
    <row r="15" spans="1:18" s="11" customFormat="1" x14ac:dyDescent="0.15">
      <c r="A15" s="43" t="s">
        <v>64</v>
      </c>
      <c r="B15" s="60">
        <f t="shared" si="0"/>
        <v>0</v>
      </c>
      <c r="C15" s="89">
        <f t="shared" si="0"/>
        <v>0</v>
      </c>
      <c r="D15" s="89"/>
      <c r="E15" s="90">
        <f t="shared" si="2"/>
        <v>0</v>
      </c>
      <c r="F15" s="60" t="e">
        <f>+(F57+F99+#REF!+#REF!+#REF!)/5</f>
        <v>#REF!</v>
      </c>
      <c r="G15" s="89" t="e">
        <f>+(G57+G99+#REF!+#REF!+#REF!)/5</f>
        <v>#REF!</v>
      </c>
      <c r="H15" s="89" t="e">
        <f>+(H57+H99+#REF!+#REF!+#REF!)/5</f>
        <v>#REF!</v>
      </c>
      <c r="I15" s="90" t="e">
        <f t="shared" si="3"/>
        <v>#REF!</v>
      </c>
      <c r="J15" s="60"/>
      <c r="K15" s="89">
        <f t="shared" si="1"/>
        <v>0</v>
      </c>
      <c r="L15" s="89">
        <f t="shared" si="1"/>
        <v>0</v>
      </c>
      <c r="M15" s="90">
        <f t="shared" si="4"/>
        <v>0</v>
      </c>
      <c r="N15" s="60">
        <f t="shared" si="5"/>
        <v>0</v>
      </c>
      <c r="O15" s="89"/>
      <c r="P15" s="89">
        <f t="shared" si="6"/>
        <v>0</v>
      </c>
      <c r="Q15" s="90">
        <f t="shared" si="7"/>
        <v>0</v>
      </c>
      <c r="R15" s="61">
        <f t="shared" si="8"/>
        <v>0</v>
      </c>
    </row>
    <row r="16" spans="1:18" s="11" customFormat="1" x14ac:dyDescent="0.15">
      <c r="A16" s="46" t="s">
        <v>65</v>
      </c>
      <c r="B16" s="60">
        <f t="shared" si="0"/>
        <v>1</v>
      </c>
      <c r="C16" s="89">
        <f t="shared" si="0"/>
        <v>0</v>
      </c>
      <c r="D16" s="119"/>
      <c r="E16" s="90">
        <f t="shared" si="2"/>
        <v>1</v>
      </c>
      <c r="F16" s="118" t="e">
        <f>+(F58+F100+#REF!+#REF!+#REF!)/5</f>
        <v>#REF!</v>
      </c>
      <c r="G16" s="119" t="e">
        <f>+(G58+G100+#REF!+#REF!+#REF!)/5</f>
        <v>#REF!</v>
      </c>
      <c r="H16" s="119" t="e">
        <f>+(H58+H100+#REF!+#REF!+#REF!)/5</f>
        <v>#REF!</v>
      </c>
      <c r="I16" s="120" t="e">
        <f t="shared" si="3"/>
        <v>#REF!</v>
      </c>
      <c r="J16" s="118"/>
      <c r="K16" s="89">
        <f t="shared" si="1"/>
        <v>0</v>
      </c>
      <c r="L16" s="89">
        <f t="shared" si="1"/>
        <v>0</v>
      </c>
      <c r="M16" s="90">
        <f t="shared" si="4"/>
        <v>0</v>
      </c>
      <c r="N16" s="60">
        <f t="shared" si="5"/>
        <v>0</v>
      </c>
      <c r="O16" s="119"/>
      <c r="P16" s="89">
        <f t="shared" si="6"/>
        <v>0.5</v>
      </c>
      <c r="Q16" s="90">
        <f t="shared" si="7"/>
        <v>0.5</v>
      </c>
      <c r="R16" s="61">
        <f t="shared" si="8"/>
        <v>1.5</v>
      </c>
    </row>
    <row r="17" spans="1:18" s="11" customFormat="1" x14ac:dyDescent="0.15">
      <c r="A17" s="46" t="s">
        <v>66</v>
      </c>
      <c r="B17" s="60">
        <f t="shared" si="0"/>
        <v>0</v>
      </c>
      <c r="C17" s="89">
        <f t="shared" si="0"/>
        <v>0</v>
      </c>
      <c r="D17" s="119"/>
      <c r="E17" s="90">
        <f t="shared" si="2"/>
        <v>0</v>
      </c>
      <c r="F17" s="118" t="e">
        <f>+(F59+F101+#REF!+#REF!+#REF!)/5</f>
        <v>#REF!</v>
      </c>
      <c r="G17" s="119" t="e">
        <f>+(G59+G101+#REF!+#REF!+#REF!)/5</f>
        <v>#REF!</v>
      </c>
      <c r="H17" s="119" t="e">
        <f>+(H59+H101+#REF!+#REF!+#REF!)/5</f>
        <v>#REF!</v>
      </c>
      <c r="I17" s="120" t="e">
        <f t="shared" si="3"/>
        <v>#REF!</v>
      </c>
      <c r="J17" s="118"/>
      <c r="K17" s="89">
        <f t="shared" si="1"/>
        <v>0</v>
      </c>
      <c r="L17" s="89">
        <f t="shared" si="1"/>
        <v>0</v>
      </c>
      <c r="M17" s="90">
        <f t="shared" si="4"/>
        <v>0</v>
      </c>
      <c r="N17" s="60">
        <f t="shared" si="5"/>
        <v>0</v>
      </c>
      <c r="O17" s="119"/>
      <c r="P17" s="89">
        <f t="shared" si="6"/>
        <v>0</v>
      </c>
      <c r="Q17" s="90">
        <f t="shared" si="7"/>
        <v>0</v>
      </c>
      <c r="R17" s="61">
        <f t="shared" si="8"/>
        <v>0</v>
      </c>
    </row>
    <row r="18" spans="1:18" s="11" customFormat="1" x14ac:dyDescent="0.15">
      <c r="A18" s="46" t="s">
        <v>67</v>
      </c>
      <c r="B18" s="60">
        <f t="shared" si="0"/>
        <v>1</v>
      </c>
      <c r="C18" s="89">
        <f t="shared" si="0"/>
        <v>0</v>
      </c>
      <c r="D18" s="119"/>
      <c r="E18" s="90">
        <f t="shared" si="2"/>
        <v>1</v>
      </c>
      <c r="F18" s="118" t="e">
        <f>+(F60+F102+#REF!+#REF!+#REF!)/5</f>
        <v>#REF!</v>
      </c>
      <c r="G18" s="119" t="e">
        <f>+(G60+G102+#REF!+#REF!+#REF!)/5</f>
        <v>#REF!</v>
      </c>
      <c r="H18" s="119" t="e">
        <f>+(H60+H102+#REF!+#REF!+#REF!)/5</f>
        <v>#REF!</v>
      </c>
      <c r="I18" s="120" t="e">
        <f t="shared" si="3"/>
        <v>#REF!</v>
      </c>
      <c r="J18" s="118"/>
      <c r="K18" s="89">
        <f t="shared" si="1"/>
        <v>0</v>
      </c>
      <c r="L18" s="89">
        <f t="shared" si="1"/>
        <v>0</v>
      </c>
      <c r="M18" s="90">
        <f t="shared" si="4"/>
        <v>0</v>
      </c>
      <c r="N18" s="60">
        <f t="shared" si="5"/>
        <v>0</v>
      </c>
      <c r="O18" s="119"/>
      <c r="P18" s="89">
        <f t="shared" si="6"/>
        <v>0</v>
      </c>
      <c r="Q18" s="90">
        <f t="shared" si="7"/>
        <v>0</v>
      </c>
      <c r="R18" s="61">
        <f t="shared" si="8"/>
        <v>1</v>
      </c>
    </row>
    <row r="19" spans="1:18" s="11" customFormat="1" x14ac:dyDescent="0.15">
      <c r="A19" s="46" t="s">
        <v>68</v>
      </c>
      <c r="B19" s="60">
        <f t="shared" si="0"/>
        <v>0.5</v>
      </c>
      <c r="C19" s="89">
        <f t="shared" si="0"/>
        <v>0</v>
      </c>
      <c r="D19" s="119"/>
      <c r="E19" s="90">
        <f t="shared" si="2"/>
        <v>0.5</v>
      </c>
      <c r="F19" s="118" t="e">
        <f>+(F61+F103+#REF!+#REF!+#REF!)/5</f>
        <v>#REF!</v>
      </c>
      <c r="G19" s="119" t="e">
        <f>+(G61+G103+#REF!+#REF!+#REF!)/5</f>
        <v>#REF!</v>
      </c>
      <c r="H19" s="119" t="e">
        <f>+(H61+H103+#REF!+#REF!+#REF!)/5</f>
        <v>#REF!</v>
      </c>
      <c r="I19" s="120" t="e">
        <f t="shared" si="3"/>
        <v>#REF!</v>
      </c>
      <c r="J19" s="118"/>
      <c r="K19" s="89">
        <f t="shared" si="1"/>
        <v>0</v>
      </c>
      <c r="L19" s="89">
        <f t="shared" si="1"/>
        <v>0</v>
      </c>
      <c r="M19" s="90">
        <f t="shared" si="4"/>
        <v>0</v>
      </c>
      <c r="N19" s="60">
        <f t="shared" si="5"/>
        <v>0</v>
      </c>
      <c r="O19" s="119"/>
      <c r="P19" s="89">
        <f t="shared" si="6"/>
        <v>0.5</v>
      </c>
      <c r="Q19" s="90">
        <f t="shared" si="7"/>
        <v>0.5</v>
      </c>
      <c r="R19" s="61">
        <f t="shared" si="8"/>
        <v>1</v>
      </c>
    </row>
    <row r="20" spans="1:18" s="11" customFormat="1" x14ac:dyDescent="0.15">
      <c r="A20" s="46" t="s">
        <v>69</v>
      </c>
      <c r="B20" s="60">
        <f t="shared" si="0"/>
        <v>0</v>
      </c>
      <c r="C20" s="89">
        <f t="shared" si="0"/>
        <v>0</v>
      </c>
      <c r="D20" s="119"/>
      <c r="E20" s="90">
        <f t="shared" si="2"/>
        <v>0</v>
      </c>
      <c r="F20" s="118" t="e">
        <f>+(F62+F104+#REF!+#REF!+#REF!)/5</f>
        <v>#REF!</v>
      </c>
      <c r="G20" s="119" t="e">
        <f>+(G62+G104+#REF!+#REF!+#REF!)/5</f>
        <v>#REF!</v>
      </c>
      <c r="H20" s="119" t="e">
        <f>+(H62+H104+#REF!+#REF!+#REF!)/5</f>
        <v>#REF!</v>
      </c>
      <c r="I20" s="120" t="e">
        <f t="shared" si="3"/>
        <v>#REF!</v>
      </c>
      <c r="J20" s="118"/>
      <c r="K20" s="89">
        <f t="shared" si="1"/>
        <v>0</v>
      </c>
      <c r="L20" s="89">
        <f t="shared" si="1"/>
        <v>0</v>
      </c>
      <c r="M20" s="90">
        <f t="shared" si="4"/>
        <v>0</v>
      </c>
      <c r="N20" s="60">
        <f t="shared" si="5"/>
        <v>0</v>
      </c>
      <c r="O20" s="119"/>
      <c r="P20" s="89">
        <f t="shared" si="6"/>
        <v>0</v>
      </c>
      <c r="Q20" s="90">
        <f t="shared" si="7"/>
        <v>0</v>
      </c>
      <c r="R20" s="61">
        <f t="shared" si="8"/>
        <v>0</v>
      </c>
    </row>
    <row r="21" spans="1:18" s="11" customFormat="1" x14ac:dyDescent="0.15">
      <c r="A21" s="46" t="s">
        <v>86</v>
      </c>
      <c r="B21" s="60">
        <f t="shared" si="0"/>
        <v>0.5</v>
      </c>
      <c r="C21" s="89">
        <f t="shared" si="0"/>
        <v>0</v>
      </c>
      <c r="D21" s="119"/>
      <c r="E21" s="90">
        <f t="shared" si="2"/>
        <v>0.5</v>
      </c>
      <c r="F21" s="118" t="e">
        <f>+(F63+F105+#REF!+#REF!+#REF!)/5</f>
        <v>#REF!</v>
      </c>
      <c r="G21" s="119" t="e">
        <f>+(G63+G105+#REF!+#REF!+#REF!)/5</f>
        <v>#REF!</v>
      </c>
      <c r="H21" s="119" t="e">
        <f>+(H63+H105+#REF!+#REF!+#REF!)/5</f>
        <v>#REF!</v>
      </c>
      <c r="I21" s="120" t="e">
        <f t="shared" si="3"/>
        <v>#REF!</v>
      </c>
      <c r="J21" s="118"/>
      <c r="K21" s="89">
        <f t="shared" si="1"/>
        <v>0</v>
      </c>
      <c r="L21" s="89">
        <f t="shared" si="1"/>
        <v>0</v>
      </c>
      <c r="M21" s="90">
        <f t="shared" si="4"/>
        <v>0</v>
      </c>
      <c r="N21" s="60">
        <f t="shared" si="5"/>
        <v>0</v>
      </c>
      <c r="O21" s="119"/>
      <c r="P21" s="89">
        <f t="shared" si="6"/>
        <v>0.5</v>
      </c>
      <c r="Q21" s="90">
        <f t="shared" si="7"/>
        <v>0.5</v>
      </c>
      <c r="R21" s="61">
        <f t="shared" si="8"/>
        <v>1</v>
      </c>
    </row>
    <row r="22" spans="1:18" s="11" customFormat="1" x14ac:dyDescent="0.15">
      <c r="A22" s="46" t="s">
        <v>71</v>
      </c>
      <c r="B22" s="60">
        <f t="shared" si="0"/>
        <v>0</v>
      </c>
      <c r="C22" s="89">
        <f t="shared" si="0"/>
        <v>0</v>
      </c>
      <c r="D22" s="119"/>
      <c r="E22" s="90">
        <f t="shared" si="2"/>
        <v>0</v>
      </c>
      <c r="F22" s="118" t="e">
        <f>+(F64+F106+#REF!+#REF!+#REF!)/5</f>
        <v>#REF!</v>
      </c>
      <c r="G22" s="119" t="e">
        <f>+(G64+G106+#REF!+#REF!+#REF!)/5</f>
        <v>#REF!</v>
      </c>
      <c r="H22" s="119" t="e">
        <f>+(H64+H106+#REF!+#REF!+#REF!)/5</f>
        <v>#REF!</v>
      </c>
      <c r="I22" s="120" t="e">
        <f t="shared" si="3"/>
        <v>#REF!</v>
      </c>
      <c r="J22" s="118"/>
      <c r="K22" s="89">
        <f t="shared" si="1"/>
        <v>0.5</v>
      </c>
      <c r="L22" s="89">
        <f t="shared" si="1"/>
        <v>0</v>
      </c>
      <c r="M22" s="90">
        <f t="shared" si="4"/>
        <v>0.5</v>
      </c>
      <c r="N22" s="60">
        <f t="shared" si="5"/>
        <v>0</v>
      </c>
      <c r="O22" s="119"/>
      <c r="P22" s="89">
        <f t="shared" si="6"/>
        <v>1</v>
      </c>
      <c r="Q22" s="90">
        <f t="shared" si="7"/>
        <v>1</v>
      </c>
      <c r="R22" s="61">
        <f t="shared" si="8"/>
        <v>1.5</v>
      </c>
    </row>
    <row r="23" spans="1:18" s="11" customFormat="1" x14ac:dyDescent="0.15">
      <c r="A23" s="46" t="s">
        <v>72</v>
      </c>
      <c r="B23" s="60">
        <f t="shared" si="0"/>
        <v>0</v>
      </c>
      <c r="C23" s="89">
        <f t="shared" si="0"/>
        <v>0</v>
      </c>
      <c r="D23" s="119"/>
      <c r="E23" s="90">
        <f t="shared" si="2"/>
        <v>0</v>
      </c>
      <c r="F23" s="118" t="e">
        <f>+(F65+F107+#REF!+#REF!+#REF!)/5</f>
        <v>#REF!</v>
      </c>
      <c r="G23" s="119" t="e">
        <f>+(G65+G107+#REF!+#REF!+#REF!)/5</f>
        <v>#REF!</v>
      </c>
      <c r="H23" s="119" t="e">
        <f>+(H65+H107+#REF!+#REF!+#REF!)/5</f>
        <v>#REF!</v>
      </c>
      <c r="I23" s="120" t="e">
        <f t="shared" si="3"/>
        <v>#REF!</v>
      </c>
      <c r="J23" s="118"/>
      <c r="K23" s="89">
        <f t="shared" si="1"/>
        <v>0</v>
      </c>
      <c r="L23" s="89">
        <f t="shared" si="1"/>
        <v>0</v>
      </c>
      <c r="M23" s="90">
        <f t="shared" si="4"/>
        <v>0</v>
      </c>
      <c r="N23" s="60">
        <f t="shared" si="5"/>
        <v>0</v>
      </c>
      <c r="O23" s="119"/>
      <c r="P23" s="89">
        <f t="shared" si="6"/>
        <v>0</v>
      </c>
      <c r="Q23" s="90">
        <f t="shared" si="7"/>
        <v>0</v>
      </c>
      <c r="R23" s="61">
        <f t="shared" si="8"/>
        <v>0</v>
      </c>
    </row>
    <row r="24" spans="1:18" s="11" customFormat="1" x14ac:dyDescent="0.15">
      <c r="A24" s="49"/>
      <c r="B24" s="60"/>
      <c r="C24" s="109"/>
      <c r="D24" s="119"/>
      <c r="E24" s="90"/>
      <c r="F24" s="118"/>
      <c r="G24" s="119"/>
      <c r="H24" s="119"/>
      <c r="I24" s="120"/>
      <c r="J24" s="118"/>
      <c r="K24" s="89"/>
      <c r="L24" s="89"/>
      <c r="M24" s="90"/>
      <c r="N24" s="60"/>
      <c r="O24" s="119"/>
      <c r="P24" s="89"/>
      <c r="Q24" s="90"/>
      <c r="R24" s="61"/>
    </row>
    <row r="25" spans="1:18" s="11" customFormat="1" x14ac:dyDescent="0.15">
      <c r="A25" s="43" t="s">
        <v>73</v>
      </c>
      <c r="B25" s="60">
        <f>SUM(B8:B11)</f>
        <v>2</v>
      </c>
      <c r="C25" s="89">
        <f>SUM(C8:C11)</f>
        <v>0</v>
      </c>
      <c r="D25" s="89"/>
      <c r="E25" s="90">
        <f t="shared" ref="E25:R25" si="9">SUM(E8:E11)</f>
        <v>2</v>
      </c>
      <c r="F25" s="60" t="e">
        <f t="shared" si="9"/>
        <v>#REF!</v>
      </c>
      <c r="G25" s="89" t="e">
        <f t="shared" si="9"/>
        <v>#REF!</v>
      </c>
      <c r="H25" s="89" t="e">
        <f t="shared" si="9"/>
        <v>#REF!</v>
      </c>
      <c r="I25" s="90" t="e">
        <f t="shared" si="9"/>
        <v>#REF!</v>
      </c>
      <c r="J25" s="60"/>
      <c r="K25" s="89">
        <f t="shared" si="9"/>
        <v>1.5</v>
      </c>
      <c r="L25" s="89">
        <f t="shared" si="9"/>
        <v>0</v>
      </c>
      <c r="M25" s="90">
        <f t="shared" si="9"/>
        <v>1.5</v>
      </c>
      <c r="N25" s="60">
        <f t="shared" si="9"/>
        <v>0</v>
      </c>
      <c r="O25" s="89"/>
      <c r="P25" s="89">
        <f t="shared" si="9"/>
        <v>1.5</v>
      </c>
      <c r="Q25" s="90">
        <f t="shared" si="9"/>
        <v>1.5</v>
      </c>
      <c r="R25" s="61">
        <f t="shared" si="9"/>
        <v>5</v>
      </c>
    </row>
    <row r="26" spans="1:18" s="11" customFormat="1" x14ac:dyDescent="0.15">
      <c r="A26" s="43" t="s">
        <v>76</v>
      </c>
      <c r="B26" s="60">
        <f>SUM(B9:B12)</f>
        <v>1</v>
      </c>
      <c r="C26" s="89">
        <f>SUM(C9:C12)</f>
        <v>0</v>
      </c>
      <c r="D26" s="89"/>
      <c r="E26" s="90">
        <f t="shared" ref="E26:R26" si="10">SUM(E9:E12)</f>
        <v>1</v>
      </c>
      <c r="F26" s="60" t="e">
        <f t="shared" si="10"/>
        <v>#REF!</v>
      </c>
      <c r="G26" s="89" t="e">
        <f t="shared" si="10"/>
        <v>#REF!</v>
      </c>
      <c r="H26" s="89" t="e">
        <f t="shared" si="10"/>
        <v>#REF!</v>
      </c>
      <c r="I26" s="90" t="e">
        <f t="shared" si="10"/>
        <v>#REF!</v>
      </c>
      <c r="J26" s="60"/>
      <c r="K26" s="89">
        <f t="shared" si="10"/>
        <v>0</v>
      </c>
      <c r="L26" s="89">
        <f t="shared" si="10"/>
        <v>0</v>
      </c>
      <c r="M26" s="90">
        <f t="shared" si="10"/>
        <v>0</v>
      </c>
      <c r="N26" s="60">
        <f t="shared" si="10"/>
        <v>0</v>
      </c>
      <c r="O26" s="89"/>
      <c r="P26" s="89">
        <f t="shared" si="10"/>
        <v>1</v>
      </c>
      <c r="Q26" s="90">
        <f t="shared" si="10"/>
        <v>1</v>
      </c>
      <c r="R26" s="61">
        <f t="shared" si="10"/>
        <v>2</v>
      </c>
    </row>
    <row r="27" spans="1:18" s="11" customFormat="1" x14ac:dyDescent="0.15">
      <c r="A27" s="43" t="s">
        <v>77</v>
      </c>
      <c r="B27" s="60">
        <f t="shared" ref="B27:C37" si="11">SUM(B10:B13)</f>
        <v>1</v>
      </c>
      <c r="C27" s="89">
        <f t="shared" si="11"/>
        <v>0</v>
      </c>
      <c r="D27" s="89"/>
      <c r="E27" s="90">
        <f t="shared" ref="E27:E37" si="12">SUM(E10:E13)</f>
        <v>1</v>
      </c>
      <c r="F27" s="60" t="e">
        <f t="shared" ref="F27:I29" si="13">SUM(F10:F13)</f>
        <v>#REF!</v>
      </c>
      <c r="G27" s="89" t="e">
        <f t="shared" si="13"/>
        <v>#REF!</v>
      </c>
      <c r="H27" s="89" t="e">
        <f t="shared" si="13"/>
        <v>#REF!</v>
      </c>
      <c r="I27" s="90" t="e">
        <f t="shared" si="13"/>
        <v>#REF!</v>
      </c>
      <c r="J27" s="60"/>
      <c r="K27" s="89">
        <f t="shared" ref="K27:N37" si="14">SUM(K10:K13)</f>
        <v>0</v>
      </c>
      <c r="L27" s="89">
        <f t="shared" ref="L27:R29" si="15">SUM(L10:L13)</f>
        <v>0</v>
      </c>
      <c r="M27" s="90">
        <f t="shared" si="15"/>
        <v>0</v>
      </c>
      <c r="N27" s="60">
        <f t="shared" si="15"/>
        <v>0</v>
      </c>
      <c r="O27" s="89"/>
      <c r="P27" s="89">
        <f t="shared" si="15"/>
        <v>0.5</v>
      </c>
      <c r="Q27" s="90">
        <f t="shared" si="15"/>
        <v>0.5</v>
      </c>
      <c r="R27" s="61">
        <f t="shared" si="15"/>
        <v>1.5</v>
      </c>
    </row>
    <row r="28" spans="1:18" s="11" customFormat="1" x14ac:dyDescent="0.15">
      <c r="A28" s="43" t="s">
        <v>78</v>
      </c>
      <c r="B28" s="60">
        <f t="shared" si="11"/>
        <v>1</v>
      </c>
      <c r="C28" s="89">
        <f t="shared" si="11"/>
        <v>0</v>
      </c>
      <c r="D28" s="89"/>
      <c r="E28" s="90">
        <f t="shared" si="12"/>
        <v>1</v>
      </c>
      <c r="F28" s="60" t="e">
        <f t="shared" si="13"/>
        <v>#REF!</v>
      </c>
      <c r="G28" s="89" t="e">
        <f t="shared" si="13"/>
        <v>#REF!</v>
      </c>
      <c r="H28" s="89" t="e">
        <f t="shared" si="13"/>
        <v>#REF!</v>
      </c>
      <c r="I28" s="90" t="e">
        <f t="shared" si="13"/>
        <v>#REF!</v>
      </c>
      <c r="J28" s="60"/>
      <c r="K28" s="89">
        <f t="shared" si="14"/>
        <v>0</v>
      </c>
      <c r="L28" s="89">
        <f t="shared" si="15"/>
        <v>0</v>
      </c>
      <c r="M28" s="90">
        <f t="shared" si="15"/>
        <v>0</v>
      </c>
      <c r="N28" s="60">
        <f t="shared" si="15"/>
        <v>0</v>
      </c>
      <c r="O28" s="89"/>
      <c r="P28" s="89">
        <f t="shared" si="15"/>
        <v>0.5</v>
      </c>
      <c r="Q28" s="90">
        <f t="shared" si="15"/>
        <v>0.5</v>
      </c>
      <c r="R28" s="61">
        <f t="shared" si="15"/>
        <v>1.5</v>
      </c>
    </row>
    <row r="29" spans="1:18" s="11" customFormat="1" ht="14" thickBot="1" x14ac:dyDescent="0.2">
      <c r="A29" s="43" t="s">
        <v>79</v>
      </c>
      <c r="B29" s="60">
        <f t="shared" si="11"/>
        <v>0.5</v>
      </c>
      <c r="C29" s="89">
        <f t="shared" si="11"/>
        <v>0</v>
      </c>
      <c r="D29" s="116"/>
      <c r="E29" s="90">
        <f t="shared" si="12"/>
        <v>0.5</v>
      </c>
      <c r="F29" s="115" t="e">
        <f t="shared" si="13"/>
        <v>#REF!</v>
      </c>
      <c r="G29" s="116" t="e">
        <f t="shared" si="13"/>
        <v>#REF!</v>
      </c>
      <c r="H29" s="116" t="e">
        <f t="shared" si="13"/>
        <v>#REF!</v>
      </c>
      <c r="I29" s="117" t="e">
        <f t="shared" si="13"/>
        <v>#REF!</v>
      </c>
      <c r="J29" s="115"/>
      <c r="K29" s="89">
        <f t="shared" si="14"/>
        <v>0</v>
      </c>
      <c r="L29" s="89">
        <f t="shared" si="15"/>
        <v>0</v>
      </c>
      <c r="M29" s="90">
        <f t="shared" si="15"/>
        <v>0</v>
      </c>
      <c r="N29" s="60">
        <f t="shared" si="15"/>
        <v>0</v>
      </c>
      <c r="O29" s="89"/>
      <c r="P29" s="89">
        <f t="shared" si="15"/>
        <v>0</v>
      </c>
      <c r="Q29" s="90">
        <f t="shared" si="15"/>
        <v>0</v>
      </c>
      <c r="R29" s="61">
        <f t="shared" si="15"/>
        <v>0.5</v>
      </c>
    </row>
    <row r="30" spans="1:18" s="11" customFormat="1" x14ac:dyDescent="0.15">
      <c r="A30" s="43" t="s">
        <v>80</v>
      </c>
      <c r="B30" s="60">
        <f t="shared" si="11"/>
        <v>1.5</v>
      </c>
      <c r="C30" s="89">
        <f t="shared" si="11"/>
        <v>0</v>
      </c>
      <c r="D30" s="119"/>
      <c r="E30" s="90">
        <f t="shared" si="12"/>
        <v>1.5</v>
      </c>
      <c r="F30" s="118"/>
      <c r="G30" s="119"/>
      <c r="H30" s="119"/>
      <c r="I30" s="120"/>
      <c r="J30" s="118"/>
      <c r="K30" s="89">
        <f t="shared" si="14"/>
        <v>0</v>
      </c>
      <c r="L30" s="89">
        <f t="shared" si="14"/>
        <v>0</v>
      </c>
      <c r="M30" s="90">
        <f t="shared" si="14"/>
        <v>0</v>
      </c>
      <c r="N30" s="60">
        <f t="shared" si="14"/>
        <v>0</v>
      </c>
      <c r="O30" s="89"/>
      <c r="P30" s="89">
        <f t="shared" ref="P30:R37" si="16">SUM(P13:P16)</f>
        <v>0.5</v>
      </c>
      <c r="Q30" s="90">
        <f t="shared" si="16"/>
        <v>0.5</v>
      </c>
      <c r="R30" s="61">
        <f t="shared" si="16"/>
        <v>2</v>
      </c>
    </row>
    <row r="31" spans="1:18" s="11" customFormat="1" x14ac:dyDescent="0.15">
      <c r="A31" s="43" t="s">
        <v>81</v>
      </c>
      <c r="B31" s="60">
        <f t="shared" si="11"/>
        <v>1</v>
      </c>
      <c r="C31" s="89">
        <f t="shared" si="11"/>
        <v>0</v>
      </c>
      <c r="D31" s="119"/>
      <c r="E31" s="90">
        <f t="shared" si="12"/>
        <v>1</v>
      </c>
      <c r="F31" s="118"/>
      <c r="G31" s="119"/>
      <c r="H31" s="119"/>
      <c r="I31" s="120"/>
      <c r="J31" s="118"/>
      <c r="K31" s="89">
        <f t="shared" si="14"/>
        <v>0</v>
      </c>
      <c r="L31" s="89">
        <f t="shared" si="14"/>
        <v>0</v>
      </c>
      <c r="M31" s="90">
        <f t="shared" si="14"/>
        <v>0</v>
      </c>
      <c r="N31" s="60">
        <f t="shared" si="14"/>
        <v>0</v>
      </c>
      <c r="O31" s="89"/>
      <c r="P31" s="89">
        <f t="shared" si="16"/>
        <v>0.5</v>
      </c>
      <c r="Q31" s="90">
        <f t="shared" si="16"/>
        <v>0.5</v>
      </c>
      <c r="R31" s="61">
        <f t="shared" si="16"/>
        <v>1.5</v>
      </c>
    </row>
    <row r="32" spans="1:18" s="11" customFormat="1" x14ac:dyDescent="0.15">
      <c r="A32" s="43" t="s">
        <v>82</v>
      </c>
      <c r="B32" s="60">
        <f t="shared" si="11"/>
        <v>2</v>
      </c>
      <c r="C32" s="89">
        <f t="shared" si="11"/>
        <v>0</v>
      </c>
      <c r="D32" s="119"/>
      <c r="E32" s="90">
        <f t="shared" si="12"/>
        <v>2</v>
      </c>
      <c r="F32" s="118"/>
      <c r="G32" s="119"/>
      <c r="H32" s="119"/>
      <c r="I32" s="120"/>
      <c r="J32" s="118"/>
      <c r="K32" s="89">
        <f t="shared" si="14"/>
        <v>0</v>
      </c>
      <c r="L32" s="89">
        <f t="shared" si="14"/>
        <v>0</v>
      </c>
      <c r="M32" s="90">
        <f t="shared" si="14"/>
        <v>0</v>
      </c>
      <c r="N32" s="60">
        <f t="shared" si="14"/>
        <v>0</v>
      </c>
      <c r="O32" s="89"/>
      <c r="P32" s="89">
        <f t="shared" si="16"/>
        <v>0.5</v>
      </c>
      <c r="Q32" s="90">
        <f t="shared" si="16"/>
        <v>0.5</v>
      </c>
      <c r="R32" s="61">
        <f t="shared" si="16"/>
        <v>2.5</v>
      </c>
    </row>
    <row r="33" spans="1:18" s="11" customFormat="1" x14ac:dyDescent="0.15">
      <c r="A33" s="44" t="s">
        <v>74</v>
      </c>
      <c r="B33" s="60">
        <f t="shared" si="11"/>
        <v>2.5</v>
      </c>
      <c r="C33" s="89">
        <f t="shared" si="11"/>
        <v>0</v>
      </c>
      <c r="D33" s="119"/>
      <c r="E33" s="90">
        <f t="shared" si="12"/>
        <v>2.5</v>
      </c>
      <c r="F33" s="118"/>
      <c r="G33" s="119"/>
      <c r="H33" s="119"/>
      <c r="I33" s="120"/>
      <c r="J33" s="118"/>
      <c r="K33" s="89">
        <f t="shared" si="14"/>
        <v>0</v>
      </c>
      <c r="L33" s="89">
        <f t="shared" si="14"/>
        <v>0</v>
      </c>
      <c r="M33" s="90">
        <f t="shared" si="14"/>
        <v>0</v>
      </c>
      <c r="N33" s="60">
        <f t="shared" si="14"/>
        <v>0</v>
      </c>
      <c r="O33" s="89"/>
      <c r="P33" s="89">
        <f t="shared" si="16"/>
        <v>1</v>
      </c>
      <c r="Q33" s="90">
        <f t="shared" si="16"/>
        <v>1</v>
      </c>
      <c r="R33" s="61">
        <f t="shared" si="16"/>
        <v>3.5</v>
      </c>
    </row>
    <row r="34" spans="1:18" s="11" customFormat="1" x14ac:dyDescent="0.15">
      <c r="A34" s="44" t="s">
        <v>83</v>
      </c>
      <c r="B34" s="60">
        <f t="shared" si="11"/>
        <v>1.5</v>
      </c>
      <c r="C34" s="89">
        <f t="shared" si="11"/>
        <v>0</v>
      </c>
      <c r="D34" s="119"/>
      <c r="E34" s="90">
        <f t="shared" si="12"/>
        <v>1.5</v>
      </c>
      <c r="F34" s="118"/>
      <c r="G34" s="119"/>
      <c r="H34" s="119"/>
      <c r="I34" s="120"/>
      <c r="J34" s="118"/>
      <c r="K34" s="89">
        <f t="shared" si="14"/>
        <v>0</v>
      </c>
      <c r="L34" s="89">
        <f t="shared" si="14"/>
        <v>0</v>
      </c>
      <c r="M34" s="90">
        <f t="shared" si="14"/>
        <v>0</v>
      </c>
      <c r="N34" s="60">
        <f t="shared" si="14"/>
        <v>0</v>
      </c>
      <c r="O34" s="89"/>
      <c r="P34" s="89">
        <f t="shared" si="16"/>
        <v>0.5</v>
      </c>
      <c r="Q34" s="90">
        <f t="shared" si="16"/>
        <v>0.5</v>
      </c>
      <c r="R34" s="61">
        <f t="shared" si="16"/>
        <v>2</v>
      </c>
    </row>
    <row r="35" spans="1:18" s="11" customFormat="1" x14ac:dyDescent="0.15">
      <c r="A35" s="44" t="s">
        <v>84</v>
      </c>
      <c r="B35" s="60">
        <f t="shared" si="11"/>
        <v>2</v>
      </c>
      <c r="C35" s="89">
        <f t="shared" si="11"/>
        <v>0</v>
      </c>
      <c r="D35" s="119"/>
      <c r="E35" s="90">
        <f t="shared" si="12"/>
        <v>2</v>
      </c>
      <c r="F35" s="118"/>
      <c r="G35" s="119"/>
      <c r="H35" s="119"/>
      <c r="I35" s="120"/>
      <c r="J35" s="118"/>
      <c r="K35" s="89">
        <f t="shared" si="14"/>
        <v>0</v>
      </c>
      <c r="L35" s="89">
        <f t="shared" si="14"/>
        <v>0</v>
      </c>
      <c r="M35" s="90">
        <f t="shared" si="14"/>
        <v>0</v>
      </c>
      <c r="N35" s="60">
        <f t="shared" si="14"/>
        <v>0</v>
      </c>
      <c r="O35" s="89"/>
      <c r="P35" s="89">
        <f t="shared" si="16"/>
        <v>1</v>
      </c>
      <c r="Q35" s="90">
        <f t="shared" si="16"/>
        <v>1</v>
      </c>
      <c r="R35" s="61">
        <f t="shared" si="16"/>
        <v>3</v>
      </c>
    </row>
    <row r="36" spans="1:18" s="11" customFormat="1" x14ac:dyDescent="0.15">
      <c r="A36" s="44" t="s">
        <v>85</v>
      </c>
      <c r="B36" s="60">
        <f t="shared" si="11"/>
        <v>1</v>
      </c>
      <c r="C36" s="89">
        <f t="shared" si="11"/>
        <v>0</v>
      </c>
      <c r="D36" s="119"/>
      <c r="E36" s="90">
        <f t="shared" si="12"/>
        <v>1</v>
      </c>
      <c r="F36" s="118"/>
      <c r="G36" s="119"/>
      <c r="H36" s="119"/>
      <c r="I36" s="120"/>
      <c r="J36" s="118"/>
      <c r="K36" s="89">
        <f t="shared" si="14"/>
        <v>0.5</v>
      </c>
      <c r="L36" s="89">
        <f t="shared" si="14"/>
        <v>0</v>
      </c>
      <c r="M36" s="90">
        <f t="shared" si="14"/>
        <v>0.5</v>
      </c>
      <c r="N36" s="60">
        <f t="shared" si="14"/>
        <v>0</v>
      </c>
      <c r="O36" s="89"/>
      <c r="P36" s="89">
        <f t="shared" si="16"/>
        <v>2</v>
      </c>
      <c r="Q36" s="90">
        <f t="shared" si="16"/>
        <v>2</v>
      </c>
      <c r="R36" s="61">
        <f t="shared" si="16"/>
        <v>3.5</v>
      </c>
    </row>
    <row r="37" spans="1:18" s="11" customFormat="1" x14ac:dyDescent="0.15">
      <c r="A37" s="44" t="s">
        <v>75</v>
      </c>
      <c r="B37" s="60">
        <f t="shared" si="11"/>
        <v>0.5</v>
      </c>
      <c r="C37" s="89">
        <f t="shared" si="11"/>
        <v>0</v>
      </c>
      <c r="D37" s="119"/>
      <c r="E37" s="90">
        <f t="shared" si="12"/>
        <v>0.5</v>
      </c>
      <c r="F37" s="118"/>
      <c r="G37" s="119"/>
      <c r="H37" s="119"/>
      <c r="I37" s="120"/>
      <c r="J37" s="118"/>
      <c r="K37" s="89">
        <f t="shared" si="14"/>
        <v>0.5</v>
      </c>
      <c r="L37" s="89">
        <f t="shared" si="14"/>
        <v>0</v>
      </c>
      <c r="M37" s="90">
        <f t="shared" si="14"/>
        <v>0.5</v>
      </c>
      <c r="N37" s="60">
        <f t="shared" si="14"/>
        <v>0</v>
      </c>
      <c r="O37" s="89"/>
      <c r="P37" s="89">
        <f t="shared" si="16"/>
        <v>1.5</v>
      </c>
      <c r="Q37" s="90">
        <f t="shared" si="16"/>
        <v>1.5</v>
      </c>
      <c r="R37" s="61">
        <f>SUM(R20:R23)</f>
        <v>2.5</v>
      </c>
    </row>
    <row r="38" spans="1:18" s="11" customFormat="1" ht="14" thickBot="1" x14ac:dyDescent="0.2">
      <c r="A38" s="38"/>
      <c r="B38" s="118"/>
      <c r="C38" s="119"/>
      <c r="D38" s="119"/>
      <c r="E38" s="120"/>
      <c r="F38" s="118"/>
      <c r="G38" s="119"/>
      <c r="H38" s="119"/>
      <c r="I38" s="120"/>
      <c r="J38" s="118"/>
      <c r="K38" s="119"/>
      <c r="L38" s="119"/>
      <c r="M38" s="120"/>
      <c r="N38" s="118"/>
      <c r="O38" s="119"/>
      <c r="P38" s="119"/>
      <c r="Q38" s="120"/>
      <c r="R38" s="113"/>
    </row>
    <row r="39" spans="1:18" x14ac:dyDescent="0.15">
      <c r="A39" s="36"/>
      <c r="B39" s="69"/>
      <c r="C39" s="70"/>
      <c r="D39" s="70"/>
      <c r="E39" s="71"/>
      <c r="F39" s="69"/>
      <c r="G39" s="70"/>
      <c r="H39" s="70"/>
      <c r="I39" s="71"/>
      <c r="J39" s="69"/>
      <c r="K39" s="70"/>
      <c r="L39" s="70"/>
      <c r="M39" s="71"/>
      <c r="N39" s="69"/>
      <c r="O39" s="70"/>
      <c r="P39" s="70"/>
      <c r="Q39" s="71"/>
      <c r="R39" s="112"/>
    </row>
    <row r="40" spans="1:18" x14ac:dyDescent="0.15">
      <c r="A40" s="35" t="s">
        <v>88</v>
      </c>
      <c r="B40" s="72">
        <f>SUM(B8:B23)</f>
        <v>5.5</v>
      </c>
      <c r="C40" s="73">
        <f t="shared" ref="C40:Q40" si="17">SUM(C8:C23)</f>
        <v>0</v>
      </c>
      <c r="D40" s="74"/>
      <c r="E40" s="72">
        <f t="shared" si="17"/>
        <v>5.5</v>
      </c>
      <c r="F40" s="72" t="e">
        <f t="shared" si="17"/>
        <v>#REF!</v>
      </c>
      <c r="G40" s="72" t="e">
        <f t="shared" si="17"/>
        <v>#REF!</v>
      </c>
      <c r="H40" s="72" t="e">
        <f t="shared" si="17"/>
        <v>#REF!</v>
      </c>
      <c r="I40" s="72" t="e">
        <f t="shared" si="17"/>
        <v>#REF!</v>
      </c>
      <c r="J40" s="72"/>
      <c r="K40" s="72">
        <f t="shared" si="17"/>
        <v>2</v>
      </c>
      <c r="L40" s="73">
        <f t="shared" si="17"/>
        <v>0</v>
      </c>
      <c r="M40" s="74">
        <f t="shared" si="17"/>
        <v>2</v>
      </c>
      <c r="N40" s="72">
        <f t="shared" si="17"/>
        <v>0</v>
      </c>
      <c r="O40" s="72"/>
      <c r="P40" s="72">
        <f t="shared" si="17"/>
        <v>4</v>
      </c>
      <c r="Q40" s="74">
        <f t="shared" si="17"/>
        <v>4</v>
      </c>
      <c r="R40" s="111">
        <f>SUM(R8:R23)</f>
        <v>11.5</v>
      </c>
    </row>
    <row r="41" spans="1:18" x14ac:dyDescent="0.15">
      <c r="A41" s="35" t="s">
        <v>10</v>
      </c>
      <c r="B41" s="72">
        <f>MAX(B25:B37)</f>
        <v>2.5</v>
      </c>
      <c r="C41" s="73">
        <f t="shared" ref="C41:R41" si="18">MAX(C25:C37)</f>
        <v>0</v>
      </c>
      <c r="D41" s="74"/>
      <c r="E41" s="72">
        <f t="shared" si="18"/>
        <v>2.5</v>
      </c>
      <c r="F41" s="72" t="e">
        <f t="shared" si="18"/>
        <v>#REF!</v>
      </c>
      <c r="G41" s="72" t="e">
        <f t="shared" si="18"/>
        <v>#REF!</v>
      </c>
      <c r="H41" s="72" t="e">
        <f t="shared" si="18"/>
        <v>#REF!</v>
      </c>
      <c r="I41" s="72" t="e">
        <f t="shared" si="18"/>
        <v>#REF!</v>
      </c>
      <c r="J41" s="72"/>
      <c r="K41" s="72">
        <f t="shared" si="18"/>
        <v>1.5</v>
      </c>
      <c r="L41" s="73">
        <f t="shared" si="18"/>
        <v>0</v>
      </c>
      <c r="M41" s="74">
        <f t="shared" si="18"/>
        <v>1.5</v>
      </c>
      <c r="N41" s="72">
        <f t="shared" si="18"/>
        <v>0</v>
      </c>
      <c r="O41" s="72"/>
      <c r="P41" s="72">
        <f t="shared" si="18"/>
        <v>2</v>
      </c>
      <c r="Q41" s="74">
        <f t="shared" si="18"/>
        <v>2</v>
      </c>
      <c r="R41" s="111">
        <f t="shared" si="18"/>
        <v>5</v>
      </c>
    </row>
    <row r="42" spans="1:18" x14ac:dyDescent="0.15">
      <c r="A42" s="35" t="s">
        <v>11</v>
      </c>
      <c r="B42" s="72">
        <f t="shared" ref="B42:Q42" si="19">SUM(B8:B23)/4</f>
        <v>1.375</v>
      </c>
      <c r="C42" s="73">
        <f t="shared" si="19"/>
        <v>0</v>
      </c>
      <c r="D42" s="74"/>
      <c r="E42" s="72">
        <f t="shared" si="19"/>
        <v>1.375</v>
      </c>
      <c r="F42" s="72" t="e">
        <f t="shared" si="19"/>
        <v>#REF!</v>
      </c>
      <c r="G42" s="72" t="e">
        <f t="shared" si="19"/>
        <v>#REF!</v>
      </c>
      <c r="H42" s="72" t="e">
        <f t="shared" si="19"/>
        <v>#REF!</v>
      </c>
      <c r="I42" s="72" t="e">
        <f t="shared" si="19"/>
        <v>#REF!</v>
      </c>
      <c r="J42" s="72"/>
      <c r="K42" s="72">
        <f t="shared" si="19"/>
        <v>0.5</v>
      </c>
      <c r="L42" s="73">
        <f t="shared" si="19"/>
        <v>0</v>
      </c>
      <c r="M42" s="74">
        <f t="shared" si="19"/>
        <v>0.5</v>
      </c>
      <c r="N42" s="72">
        <f t="shared" si="19"/>
        <v>0</v>
      </c>
      <c r="O42" s="72"/>
      <c r="P42" s="72">
        <f t="shared" si="19"/>
        <v>1</v>
      </c>
      <c r="Q42" s="74">
        <f t="shared" si="19"/>
        <v>1</v>
      </c>
      <c r="R42" s="111">
        <f>E42+M42+Q42</f>
        <v>2.875</v>
      </c>
    </row>
    <row r="43" spans="1:18" ht="14" thickBot="1" x14ac:dyDescent="0.2">
      <c r="A43" s="37"/>
      <c r="B43" s="75"/>
      <c r="C43" s="76"/>
      <c r="D43" s="76"/>
      <c r="E43" s="77"/>
      <c r="F43" s="75"/>
      <c r="G43" s="76"/>
      <c r="H43" s="76"/>
      <c r="I43" s="77"/>
      <c r="J43" s="75"/>
      <c r="K43" s="76"/>
      <c r="L43" s="76"/>
      <c r="M43" s="77"/>
      <c r="N43" s="75"/>
      <c r="O43" s="76"/>
      <c r="P43" s="76"/>
      <c r="Q43" s="77"/>
      <c r="R43" s="78"/>
    </row>
    <row r="44" spans="1:18" x14ac:dyDescent="0.15">
      <c r="A44" s="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79"/>
    </row>
    <row r="45" spans="1:18" ht="14" thickBot="1" x14ac:dyDescent="0.2">
      <c r="A45" s="12"/>
      <c r="B45" s="80" t="s">
        <v>109</v>
      </c>
      <c r="C45" s="79"/>
      <c r="D45" s="81"/>
      <c r="E45" s="79"/>
      <c r="F45" s="79"/>
      <c r="G45" s="79"/>
      <c r="H45" s="79"/>
      <c r="I45" s="79"/>
      <c r="J45" s="79"/>
      <c r="K45" s="79"/>
      <c r="L45" s="79"/>
      <c r="M45" s="80" t="str">
        <f>cycle!B4</f>
        <v>Sunny</v>
      </c>
      <c r="N45" s="79"/>
      <c r="O45" s="79"/>
      <c r="P45" s="79"/>
      <c r="Q45" s="79"/>
      <c r="R45" s="79"/>
    </row>
    <row r="46" spans="1:18" x14ac:dyDescent="0.15">
      <c r="A46" s="23"/>
      <c r="B46" s="85" t="s">
        <v>2</v>
      </c>
      <c r="C46" s="86"/>
      <c r="D46" s="86"/>
      <c r="E46" s="87"/>
      <c r="F46" s="85" t="s">
        <v>3</v>
      </c>
      <c r="G46" s="86"/>
      <c r="H46" s="86"/>
      <c r="I46" s="86"/>
      <c r="J46" s="85" t="s">
        <v>4</v>
      </c>
      <c r="K46" s="86"/>
      <c r="L46" s="86"/>
      <c r="M46" s="87"/>
      <c r="N46" s="85" t="s">
        <v>5</v>
      </c>
      <c r="O46" s="86"/>
      <c r="P46" s="86"/>
      <c r="Q46" s="87"/>
      <c r="R46" s="87" t="s">
        <v>35</v>
      </c>
    </row>
    <row r="47" spans="1:18" s="11" customFormat="1" ht="14" thickBot="1" x14ac:dyDescent="0.2">
      <c r="A47" s="26"/>
      <c r="B47" s="91"/>
      <c r="C47" s="92" t="str">
        <f>C5</f>
        <v>Hutt Rd</v>
      </c>
      <c r="D47" s="93"/>
      <c r="E47" s="94"/>
      <c r="F47" s="91"/>
      <c r="G47" s="92" t="str">
        <f>G5</f>
        <v>XXXX</v>
      </c>
      <c r="H47" s="93"/>
      <c r="I47" s="93"/>
      <c r="J47" s="91"/>
      <c r="K47" s="92" t="str">
        <f>K5</f>
        <v>Tinakori</v>
      </c>
      <c r="L47" s="93"/>
      <c r="M47" s="94"/>
      <c r="N47" s="91"/>
      <c r="O47" s="92" t="str">
        <f>O5</f>
        <v>Thorndon Quay</v>
      </c>
      <c r="P47" s="93"/>
      <c r="Q47" s="94"/>
      <c r="R47" s="94"/>
    </row>
    <row r="48" spans="1:18" s="32" customFormat="1" ht="11" x14ac:dyDescent="0.15">
      <c r="A48" s="29"/>
      <c r="B48" s="99" t="s">
        <v>6</v>
      </c>
      <c r="C48" s="100" t="s">
        <v>7</v>
      </c>
      <c r="D48" s="100" t="s">
        <v>8</v>
      </c>
      <c r="E48" s="101" t="s">
        <v>9</v>
      </c>
      <c r="F48" s="99" t="s">
        <v>6</v>
      </c>
      <c r="G48" s="100" t="s">
        <v>7</v>
      </c>
      <c r="H48" s="100" t="s">
        <v>8</v>
      </c>
      <c r="I48" s="139" t="s">
        <v>9</v>
      </c>
      <c r="J48" s="99" t="s">
        <v>6</v>
      </c>
      <c r="K48" s="100" t="s">
        <v>7</v>
      </c>
      <c r="L48" s="100" t="s">
        <v>8</v>
      </c>
      <c r="M48" s="101" t="s">
        <v>9</v>
      </c>
      <c r="N48" s="99" t="s">
        <v>6</v>
      </c>
      <c r="O48" s="100" t="s">
        <v>7</v>
      </c>
      <c r="P48" s="100" t="s">
        <v>8</v>
      </c>
      <c r="Q48" s="101" t="s">
        <v>9</v>
      </c>
      <c r="R48" s="102"/>
    </row>
    <row r="49" spans="1:18" s="11" customFormat="1" x14ac:dyDescent="0.15">
      <c r="A49" s="26"/>
      <c r="B49" s="103"/>
      <c r="C49" s="104"/>
      <c r="D49" s="104"/>
      <c r="E49" s="105"/>
      <c r="F49" s="103"/>
      <c r="G49" s="104"/>
      <c r="H49" s="104"/>
      <c r="I49" s="166"/>
      <c r="J49" s="103"/>
      <c r="K49" s="104"/>
      <c r="L49" s="104"/>
      <c r="M49" s="105"/>
      <c r="N49" s="103"/>
      <c r="O49" s="104"/>
      <c r="P49" s="104"/>
      <c r="Q49" s="106"/>
      <c r="R49" s="95"/>
    </row>
    <row r="50" spans="1:18" s="11" customFormat="1" x14ac:dyDescent="0.15">
      <c r="A50" s="43" t="s">
        <v>60</v>
      </c>
      <c r="B50" s="60">
        <v>2</v>
      </c>
      <c r="C50" s="89">
        <v>0</v>
      </c>
      <c r="D50" s="89"/>
      <c r="E50" s="90">
        <f t="shared" ref="E50:E53" si="20">SUM(B50:D50)</f>
        <v>2</v>
      </c>
      <c r="F50" s="60"/>
      <c r="G50" s="89"/>
      <c r="H50" s="89"/>
      <c r="I50" s="108"/>
      <c r="J50" s="60"/>
      <c r="K50" s="89">
        <v>3</v>
      </c>
      <c r="L50" s="89">
        <v>0</v>
      </c>
      <c r="M50" s="90">
        <f t="shared" ref="M50:M53" si="21">SUM(J50:L50)</f>
        <v>3</v>
      </c>
      <c r="N50" s="60">
        <v>0</v>
      </c>
      <c r="O50" s="89"/>
      <c r="P50" s="89">
        <v>1</v>
      </c>
      <c r="Q50" s="90">
        <f t="shared" ref="Q50:Q65" si="22">SUM(N50:P50)</f>
        <v>1</v>
      </c>
      <c r="R50" s="107">
        <f>E50+M50+Q50</f>
        <v>6</v>
      </c>
    </row>
    <row r="51" spans="1:18" s="11" customFormat="1" x14ac:dyDescent="0.15">
      <c r="A51" s="43" t="s">
        <v>43</v>
      </c>
      <c r="B51" s="60">
        <v>0</v>
      </c>
      <c r="C51" s="89">
        <v>0</v>
      </c>
      <c r="D51" s="89"/>
      <c r="E51" s="90">
        <f t="shared" si="20"/>
        <v>0</v>
      </c>
      <c r="F51" s="60"/>
      <c r="G51" s="89"/>
      <c r="H51" s="89"/>
      <c r="I51" s="108"/>
      <c r="J51" s="60"/>
      <c r="K51" s="89">
        <v>0</v>
      </c>
      <c r="L51" s="89">
        <v>0</v>
      </c>
      <c r="M51" s="90">
        <f t="shared" si="21"/>
        <v>0</v>
      </c>
      <c r="N51" s="60">
        <v>0</v>
      </c>
      <c r="O51" s="89"/>
      <c r="P51" s="89">
        <v>0</v>
      </c>
      <c r="Q51" s="90">
        <f t="shared" si="22"/>
        <v>0</v>
      </c>
      <c r="R51" s="107">
        <f t="shared" ref="R51:R65" si="23">E51+M51+Q51</f>
        <v>0</v>
      </c>
    </row>
    <row r="52" spans="1:18" s="11" customFormat="1" x14ac:dyDescent="0.15">
      <c r="A52" s="43" t="s">
        <v>44</v>
      </c>
      <c r="B52" s="60">
        <v>0</v>
      </c>
      <c r="C52" s="89">
        <v>0</v>
      </c>
      <c r="D52" s="89"/>
      <c r="E52" s="90">
        <f t="shared" si="20"/>
        <v>0</v>
      </c>
      <c r="F52" s="60"/>
      <c r="G52" s="89"/>
      <c r="H52" s="89"/>
      <c r="I52" s="108"/>
      <c r="J52" s="60"/>
      <c r="K52" s="89">
        <v>0</v>
      </c>
      <c r="L52" s="89">
        <v>0</v>
      </c>
      <c r="M52" s="90">
        <f t="shared" si="21"/>
        <v>0</v>
      </c>
      <c r="N52" s="60">
        <v>0</v>
      </c>
      <c r="O52" s="89"/>
      <c r="P52" s="89">
        <v>0</v>
      </c>
      <c r="Q52" s="90">
        <f t="shared" si="22"/>
        <v>0</v>
      </c>
      <c r="R52" s="107">
        <f t="shared" si="23"/>
        <v>0</v>
      </c>
    </row>
    <row r="53" spans="1:18" s="11" customFormat="1" x14ac:dyDescent="0.15">
      <c r="A53" s="43" t="s">
        <v>45</v>
      </c>
      <c r="B53" s="60">
        <v>1</v>
      </c>
      <c r="C53" s="89">
        <v>0</v>
      </c>
      <c r="D53" s="89"/>
      <c r="E53" s="90">
        <f t="shared" si="20"/>
        <v>1</v>
      </c>
      <c r="F53" s="60"/>
      <c r="G53" s="89"/>
      <c r="H53" s="89"/>
      <c r="I53" s="108"/>
      <c r="J53" s="60"/>
      <c r="K53" s="89">
        <v>0</v>
      </c>
      <c r="L53" s="89">
        <v>0</v>
      </c>
      <c r="M53" s="90">
        <f t="shared" si="21"/>
        <v>0</v>
      </c>
      <c r="N53" s="60">
        <v>0</v>
      </c>
      <c r="O53" s="89">
        <v>0</v>
      </c>
      <c r="P53" s="89">
        <v>1</v>
      </c>
      <c r="Q53" s="90">
        <f t="shared" si="22"/>
        <v>1</v>
      </c>
      <c r="R53" s="107">
        <f t="shared" si="23"/>
        <v>2</v>
      </c>
    </row>
    <row r="54" spans="1:18" s="11" customFormat="1" x14ac:dyDescent="0.15">
      <c r="A54" s="43" t="s">
        <v>61</v>
      </c>
      <c r="B54" s="60">
        <v>0</v>
      </c>
      <c r="C54" s="89">
        <v>0</v>
      </c>
      <c r="D54" s="89"/>
      <c r="E54" s="90">
        <f t="shared" ref="E54:E65" si="24">SUM(B54:D54)</f>
        <v>0</v>
      </c>
      <c r="F54" s="60"/>
      <c r="G54" s="89"/>
      <c r="H54" s="89"/>
      <c r="I54" s="108">
        <f t="shared" ref="I54:I57" si="25">SUM(F54:H54)</f>
        <v>0</v>
      </c>
      <c r="J54" s="60"/>
      <c r="K54" s="89">
        <v>0</v>
      </c>
      <c r="L54" s="89">
        <v>0</v>
      </c>
      <c r="M54" s="90">
        <f t="shared" ref="M54:M65" si="26">SUM(J54:L54)</f>
        <v>0</v>
      </c>
      <c r="N54" s="60">
        <v>0</v>
      </c>
      <c r="O54" s="89"/>
      <c r="P54" s="89">
        <v>0</v>
      </c>
      <c r="Q54" s="90">
        <f t="shared" si="22"/>
        <v>0</v>
      </c>
      <c r="R54" s="107">
        <f t="shared" si="23"/>
        <v>0</v>
      </c>
    </row>
    <row r="55" spans="1:18" s="11" customFormat="1" x14ac:dyDescent="0.15">
      <c r="A55" s="43" t="s">
        <v>62</v>
      </c>
      <c r="B55" s="60">
        <v>0</v>
      </c>
      <c r="C55" s="89">
        <v>0</v>
      </c>
      <c r="D55" s="89"/>
      <c r="E55" s="90">
        <f t="shared" si="24"/>
        <v>0</v>
      </c>
      <c r="F55" s="60"/>
      <c r="G55" s="89"/>
      <c r="H55" s="89"/>
      <c r="I55" s="108">
        <f t="shared" si="25"/>
        <v>0</v>
      </c>
      <c r="J55" s="60"/>
      <c r="K55" s="89">
        <v>0</v>
      </c>
      <c r="L55" s="89">
        <v>0</v>
      </c>
      <c r="M55" s="90">
        <f t="shared" si="26"/>
        <v>0</v>
      </c>
      <c r="N55" s="60">
        <v>0</v>
      </c>
      <c r="O55" s="89"/>
      <c r="P55" s="89">
        <v>0</v>
      </c>
      <c r="Q55" s="90">
        <f t="shared" si="22"/>
        <v>0</v>
      </c>
      <c r="R55" s="107">
        <f t="shared" si="23"/>
        <v>0</v>
      </c>
    </row>
    <row r="56" spans="1:18" s="11" customFormat="1" ht="15" customHeight="1" x14ac:dyDescent="0.15">
      <c r="A56" s="43" t="s">
        <v>63</v>
      </c>
      <c r="B56" s="60">
        <v>0</v>
      </c>
      <c r="C56" s="89">
        <v>0</v>
      </c>
      <c r="D56" s="89"/>
      <c r="E56" s="90">
        <f t="shared" si="24"/>
        <v>0</v>
      </c>
      <c r="F56" s="60"/>
      <c r="G56" s="89"/>
      <c r="H56" s="89"/>
      <c r="I56" s="108">
        <f t="shared" si="25"/>
        <v>0</v>
      </c>
      <c r="J56" s="60"/>
      <c r="K56" s="89">
        <v>0</v>
      </c>
      <c r="L56" s="89">
        <v>0</v>
      </c>
      <c r="M56" s="90">
        <f t="shared" si="26"/>
        <v>0</v>
      </c>
      <c r="N56" s="60">
        <v>0</v>
      </c>
      <c r="O56" s="89"/>
      <c r="P56" s="89">
        <v>0</v>
      </c>
      <c r="Q56" s="90">
        <f t="shared" si="22"/>
        <v>0</v>
      </c>
      <c r="R56" s="107">
        <f t="shared" si="23"/>
        <v>0</v>
      </c>
    </row>
    <row r="57" spans="1:18" s="11" customFormat="1" ht="14.25" customHeight="1" x14ac:dyDescent="0.15">
      <c r="A57" s="43" t="s">
        <v>64</v>
      </c>
      <c r="B57" s="60">
        <v>0</v>
      </c>
      <c r="C57" s="89">
        <v>0</v>
      </c>
      <c r="D57" s="89"/>
      <c r="E57" s="90">
        <f t="shared" si="24"/>
        <v>0</v>
      </c>
      <c r="F57" s="60"/>
      <c r="G57" s="89"/>
      <c r="H57" s="89"/>
      <c r="I57" s="108">
        <f t="shared" si="25"/>
        <v>0</v>
      </c>
      <c r="J57" s="60"/>
      <c r="K57" s="89">
        <v>0</v>
      </c>
      <c r="L57" s="89">
        <v>0</v>
      </c>
      <c r="M57" s="90">
        <f t="shared" si="26"/>
        <v>0</v>
      </c>
      <c r="N57" s="60">
        <v>0</v>
      </c>
      <c r="O57" s="89"/>
      <c r="P57" s="89">
        <v>0</v>
      </c>
      <c r="Q57" s="90">
        <f t="shared" si="22"/>
        <v>0</v>
      </c>
      <c r="R57" s="107">
        <f t="shared" si="23"/>
        <v>0</v>
      </c>
    </row>
    <row r="58" spans="1:18" s="11" customFormat="1" ht="14.25" customHeight="1" x14ac:dyDescent="0.15">
      <c r="A58" s="43" t="s">
        <v>65</v>
      </c>
      <c r="B58" s="60">
        <v>0</v>
      </c>
      <c r="C58" s="89">
        <v>0</v>
      </c>
      <c r="D58" s="89"/>
      <c r="E58" s="90">
        <f t="shared" si="24"/>
        <v>0</v>
      </c>
      <c r="F58" s="89"/>
      <c r="G58" s="89"/>
      <c r="H58" s="89"/>
      <c r="I58" s="108"/>
      <c r="J58" s="60"/>
      <c r="K58" s="89">
        <v>0</v>
      </c>
      <c r="L58" s="89">
        <v>0</v>
      </c>
      <c r="M58" s="90">
        <f t="shared" si="26"/>
        <v>0</v>
      </c>
      <c r="N58" s="60">
        <v>0</v>
      </c>
      <c r="O58" s="89"/>
      <c r="P58" s="89">
        <v>1</v>
      </c>
      <c r="Q58" s="90">
        <f t="shared" si="22"/>
        <v>1</v>
      </c>
      <c r="R58" s="107">
        <f t="shared" si="23"/>
        <v>1</v>
      </c>
    </row>
    <row r="59" spans="1:18" s="11" customFormat="1" ht="14.25" customHeight="1" x14ac:dyDescent="0.15">
      <c r="A59" s="43" t="s">
        <v>66</v>
      </c>
      <c r="B59" s="60">
        <v>0</v>
      </c>
      <c r="C59" s="89">
        <v>0</v>
      </c>
      <c r="D59" s="89"/>
      <c r="E59" s="90">
        <f t="shared" si="24"/>
        <v>0</v>
      </c>
      <c r="F59" s="89"/>
      <c r="G59" s="89"/>
      <c r="H59" s="89"/>
      <c r="I59" s="108"/>
      <c r="J59" s="60"/>
      <c r="K59" s="89">
        <v>0</v>
      </c>
      <c r="L59" s="89">
        <v>0</v>
      </c>
      <c r="M59" s="90">
        <f t="shared" si="26"/>
        <v>0</v>
      </c>
      <c r="N59" s="60">
        <v>0</v>
      </c>
      <c r="O59" s="89"/>
      <c r="P59" s="89">
        <v>0</v>
      </c>
      <c r="Q59" s="90">
        <f t="shared" si="22"/>
        <v>0</v>
      </c>
      <c r="R59" s="107">
        <f t="shared" si="23"/>
        <v>0</v>
      </c>
    </row>
    <row r="60" spans="1:18" s="11" customFormat="1" ht="14.25" customHeight="1" x14ac:dyDescent="0.15">
      <c r="A60" s="43" t="s">
        <v>67</v>
      </c>
      <c r="B60" s="60">
        <v>2</v>
      </c>
      <c r="C60" s="89">
        <v>0</v>
      </c>
      <c r="D60" s="89"/>
      <c r="E60" s="90">
        <f t="shared" si="24"/>
        <v>2</v>
      </c>
      <c r="F60" s="89"/>
      <c r="G60" s="89"/>
      <c r="H60" s="89"/>
      <c r="I60" s="108"/>
      <c r="J60" s="60"/>
      <c r="K60" s="89">
        <v>0</v>
      </c>
      <c r="L60" s="89">
        <v>0</v>
      </c>
      <c r="M60" s="90">
        <f t="shared" si="26"/>
        <v>0</v>
      </c>
      <c r="N60" s="60">
        <v>0</v>
      </c>
      <c r="O60" s="89"/>
      <c r="P60" s="89">
        <v>0</v>
      </c>
      <c r="Q60" s="90">
        <f t="shared" si="22"/>
        <v>0</v>
      </c>
      <c r="R60" s="107">
        <f t="shared" si="23"/>
        <v>2</v>
      </c>
    </row>
    <row r="61" spans="1:18" s="11" customFormat="1" ht="14.25" customHeight="1" x14ac:dyDescent="0.15">
      <c r="A61" s="43" t="s">
        <v>68</v>
      </c>
      <c r="B61" s="60">
        <v>0</v>
      </c>
      <c r="C61" s="89">
        <v>0</v>
      </c>
      <c r="D61" s="89"/>
      <c r="E61" s="90">
        <f t="shared" si="24"/>
        <v>0</v>
      </c>
      <c r="F61" s="89"/>
      <c r="G61" s="89"/>
      <c r="H61" s="89"/>
      <c r="I61" s="108"/>
      <c r="J61" s="60"/>
      <c r="K61" s="89">
        <v>0</v>
      </c>
      <c r="L61" s="89">
        <v>0</v>
      </c>
      <c r="M61" s="90">
        <f t="shared" si="26"/>
        <v>0</v>
      </c>
      <c r="N61" s="60">
        <v>0</v>
      </c>
      <c r="O61" s="89"/>
      <c r="P61" s="89">
        <v>0</v>
      </c>
      <c r="Q61" s="90">
        <f t="shared" si="22"/>
        <v>0</v>
      </c>
      <c r="R61" s="107">
        <f t="shared" si="23"/>
        <v>0</v>
      </c>
    </row>
    <row r="62" spans="1:18" s="11" customFormat="1" ht="14.25" customHeight="1" x14ac:dyDescent="0.15">
      <c r="A62" s="43" t="s">
        <v>69</v>
      </c>
      <c r="B62" s="60">
        <v>0</v>
      </c>
      <c r="C62" s="89">
        <v>0</v>
      </c>
      <c r="D62" s="89"/>
      <c r="E62" s="90">
        <f t="shared" si="24"/>
        <v>0</v>
      </c>
      <c r="F62" s="89"/>
      <c r="G62" s="89"/>
      <c r="H62" s="89"/>
      <c r="I62" s="108"/>
      <c r="J62" s="60"/>
      <c r="K62" s="89">
        <v>0</v>
      </c>
      <c r="L62" s="89">
        <v>0</v>
      </c>
      <c r="M62" s="90">
        <f t="shared" si="26"/>
        <v>0</v>
      </c>
      <c r="N62" s="60">
        <v>0</v>
      </c>
      <c r="O62" s="89"/>
      <c r="P62" s="89">
        <v>0</v>
      </c>
      <c r="Q62" s="90">
        <f t="shared" si="22"/>
        <v>0</v>
      </c>
      <c r="R62" s="107">
        <f t="shared" si="23"/>
        <v>0</v>
      </c>
    </row>
    <row r="63" spans="1:18" s="11" customFormat="1" ht="14.25" customHeight="1" x14ac:dyDescent="0.15">
      <c r="A63" s="43" t="s">
        <v>86</v>
      </c>
      <c r="B63" s="60">
        <v>0</v>
      </c>
      <c r="C63" s="89">
        <v>0</v>
      </c>
      <c r="D63" s="89"/>
      <c r="E63" s="90">
        <f t="shared" si="24"/>
        <v>0</v>
      </c>
      <c r="F63" s="89"/>
      <c r="G63" s="89"/>
      <c r="H63" s="89"/>
      <c r="I63" s="108"/>
      <c r="J63" s="60"/>
      <c r="K63" s="89">
        <v>0</v>
      </c>
      <c r="L63" s="89">
        <v>0</v>
      </c>
      <c r="M63" s="90">
        <f t="shared" si="26"/>
        <v>0</v>
      </c>
      <c r="N63" s="60">
        <v>0</v>
      </c>
      <c r="O63" s="89"/>
      <c r="P63" s="89">
        <v>1</v>
      </c>
      <c r="Q63" s="90">
        <f t="shared" si="22"/>
        <v>1</v>
      </c>
      <c r="R63" s="107">
        <f t="shared" si="23"/>
        <v>1</v>
      </c>
    </row>
    <row r="64" spans="1:18" s="11" customFormat="1" ht="14.25" customHeight="1" x14ac:dyDescent="0.15">
      <c r="A64" s="43" t="s">
        <v>71</v>
      </c>
      <c r="B64" s="60">
        <v>0</v>
      </c>
      <c r="C64" s="89">
        <v>0</v>
      </c>
      <c r="D64" s="89"/>
      <c r="E64" s="90">
        <f t="shared" si="24"/>
        <v>0</v>
      </c>
      <c r="F64" s="89"/>
      <c r="G64" s="89"/>
      <c r="H64" s="89"/>
      <c r="I64" s="108"/>
      <c r="J64" s="60"/>
      <c r="K64" s="89">
        <v>0</v>
      </c>
      <c r="L64" s="89">
        <v>0</v>
      </c>
      <c r="M64" s="90">
        <f t="shared" si="26"/>
        <v>0</v>
      </c>
      <c r="N64" s="60">
        <v>0</v>
      </c>
      <c r="O64" s="89"/>
      <c r="P64" s="89">
        <v>1</v>
      </c>
      <c r="Q64" s="90">
        <f t="shared" si="22"/>
        <v>1</v>
      </c>
      <c r="R64" s="107">
        <f t="shared" si="23"/>
        <v>1</v>
      </c>
    </row>
    <row r="65" spans="1:18" s="11" customFormat="1" x14ac:dyDescent="0.15">
      <c r="A65" s="43" t="s">
        <v>72</v>
      </c>
      <c r="B65" s="60">
        <v>0</v>
      </c>
      <c r="C65" s="89">
        <v>0</v>
      </c>
      <c r="D65" s="89"/>
      <c r="E65" s="90">
        <f t="shared" si="24"/>
        <v>0</v>
      </c>
      <c r="F65" s="89"/>
      <c r="G65" s="89"/>
      <c r="H65" s="89"/>
      <c r="I65" s="108"/>
      <c r="J65" s="60"/>
      <c r="K65" s="89">
        <v>0</v>
      </c>
      <c r="L65" s="89">
        <v>0</v>
      </c>
      <c r="M65" s="90">
        <f t="shared" si="26"/>
        <v>0</v>
      </c>
      <c r="N65" s="60">
        <v>0</v>
      </c>
      <c r="O65" s="89"/>
      <c r="P65" s="89">
        <v>0</v>
      </c>
      <c r="Q65" s="90">
        <f t="shared" si="22"/>
        <v>0</v>
      </c>
      <c r="R65" s="107">
        <f t="shared" si="23"/>
        <v>0</v>
      </c>
    </row>
    <row r="66" spans="1:18" s="11" customFormat="1" x14ac:dyDescent="0.15">
      <c r="A66" s="52"/>
      <c r="B66" s="118"/>
      <c r="C66" s="119"/>
      <c r="D66" s="119"/>
      <c r="E66" s="120"/>
      <c r="F66" s="121"/>
      <c r="G66" s="119"/>
      <c r="H66" s="119"/>
      <c r="I66" s="167"/>
      <c r="J66" s="118"/>
      <c r="K66" s="119"/>
      <c r="L66" s="119"/>
      <c r="M66" s="120"/>
      <c r="N66" s="118"/>
      <c r="O66" s="119"/>
      <c r="P66" s="119"/>
      <c r="Q66" s="120"/>
      <c r="R66" s="95"/>
    </row>
    <row r="67" spans="1:18" s="11" customFormat="1" x14ac:dyDescent="0.15">
      <c r="A67" s="43" t="s">
        <v>73</v>
      </c>
      <c r="B67" s="60">
        <f>SUM(B50:B65)</f>
        <v>5</v>
      </c>
      <c r="C67" s="89">
        <f>SUM(C50:C65)</f>
        <v>0</v>
      </c>
      <c r="D67" s="89">
        <f t="shared" ref="D67:R67" si="27">SUM(D50:D53)</f>
        <v>0</v>
      </c>
      <c r="E67" s="90">
        <f t="shared" si="27"/>
        <v>3</v>
      </c>
      <c r="F67" s="60">
        <f t="shared" si="27"/>
        <v>0</v>
      </c>
      <c r="G67" s="89">
        <f t="shared" si="27"/>
        <v>0</v>
      </c>
      <c r="H67" s="89">
        <f t="shared" si="27"/>
        <v>0</v>
      </c>
      <c r="I67" s="108">
        <f t="shared" si="27"/>
        <v>0</v>
      </c>
      <c r="J67" s="60">
        <f t="shared" si="27"/>
        <v>0</v>
      </c>
      <c r="K67" s="89">
        <f>SUM(K50:K65)</f>
        <v>3</v>
      </c>
      <c r="L67" s="89">
        <f>SUM(L50:L65)</f>
        <v>0</v>
      </c>
      <c r="M67" s="90">
        <f t="shared" si="27"/>
        <v>3</v>
      </c>
      <c r="N67" s="60">
        <f>SUM(N50:N65)</f>
        <v>0</v>
      </c>
      <c r="O67" s="89">
        <f t="shared" si="27"/>
        <v>0</v>
      </c>
      <c r="P67" s="89">
        <f>SUM(P50:P65)</f>
        <v>5</v>
      </c>
      <c r="Q67" s="90">
        <f t="shared" si="27"/>
        <v>2</v>
      </c>
      <c r="R67" s="107">
        <f t="shared" si="27"/>
        <v>8</v>
      </c>
    </row>
    <row r="68" spans="1:18" s="11" customFormat="1" x14ac:dyDescent="0.15">
      <c r="A68" s="43" t="s">
        <v>76</v>
      </c>
      <c r="B68" s="60">
        <f t="shared" ref="B68:B79" si="28">SUM(B51:B54)</f>
        <v>1</v>
      </c>
      <c r="C68" s="89">
        <f t="shared" ref="C68:C79" si="29">SUM(C51:C54)</f>
        <v>0</v>
      </c>
      <c r="D68" s="89"/>
      <c r="E68" s="90">
        <f t="shared" ref="E68:I79" si="30">SUM(E51:E54)</f>
        <v>1</v>
      </c>
      <c r="F68" s="60">
        <f t="shared" si="30"/>
        <v>0</v>
      </c>
      <c r="G68" s="89">
        <f t="shared" si="30"/>
        <v>0</v>
      </c>
      <c r="H68" s="89">
        <f t="shared" si="30"/>
        <v>0</v>
      </c>
      <c r="I68" s="108">
        <f t="shared" si="30"/>
        <v>0</v>
      </c>
      <c r="J68" s="60"/>
      <c r="K68" s="89">
        <f t="shared" ref="K68:N79" si="31">SUM(K51:K54)</f>
        <v>0</v>
      </c>
      <c r="L68" s="89">
        <f t="shared" si="31"/>
        <v>0</v>
      </c>
      <c r="M68" s="90">
        <f t="shared" si="31"/>
        <v>0</v>
      </c>
      <c r="N68" s="60">
        <f t="shared" si="31"/>
        <v>0</v>
      </c>
      <c r="O68" s="89"/>
      <c r="P68" s="89">
        <f t="shared" ref="P68:R79" si="32">SUM(P51:P54)</f>
        <v>1</v>
      </c>
      <c r="Q68" s="90">
        <f t="shared" si="32"/>
        <v>1</v>
      </c>
      <c r="R68" s="107">
        <f t="shared" si="32"/>
        <v>2</v>
      </c>
    </row>
    <row r="69" spans="1:18" s="11" customFormat="1" x14ac:dyDescent="0.15">
      <c r="A69" s="43" t="s">
        <v>77</v>
      </c>
      <c r="B69" s="60">
        <f t="shared" si="28"/>
        <v>1</v>
      </c>
      <c r="C69" s="89">
        <f t="shared" si="29"/>
        <v>0</v>
      </c>
      <c r="D69" s="89"/>
      <c r="E69" s="90">
        <f t="shared" si="30"/>
        <v>1</v>
      </c>
      <c r="F69" s="60">
        <f t="shared" si="30"/>
        <v>0</v>
      </c>
      <c r="G69" s="89">
        <f t="shared" si="30"/>
        <v>0</v>
      </c>
      <c r="H69" s="89">
        <f t="shared" si="30"/>
        <v>0</v>
      </c>
      <c r="I69" s="108">
        <f t="shared" si="30"/>
        <v>0</v>
      </c>
      <c r="J69" s="60"/>
      <c r="K69" s="89">
        <f t="shared" si="31"/>
        <v>0</v>
      </c>
      <c r="L69" s="89">
        <f t="shared" si="31"/>
        <v>0</v>
      </c>
      <c r="M69" s="90">
        <f t="shared" si="31"/>
        <v>0</v>
      </c>
      <c r="N69" s="60">
        <f t="shared" si="31"/>
        <v>0</v>
      </c>
      <c r="O69" s="89"/>
      <c r="P69" s="89">
        <f t="shared" si="32"/>
        <v>1</v>
      </c>
      <c r="Q69" s="90">
        <f t="shared" si="32"/>
        <v>1</v>
      </c>
      <c r="R69" s="107">
        <f t="shared" si="32"/>
        <v>2</v>
      </c>
    </row>
    <row r="70" spans="1:18" s="11" customFormat="1" x14ac:dyDescent="0.15">
      <c r="A70" s="43" t="s">
        <v>78</v>
      </c>
      <c r="B70" s="60">
        <f t="shared" si="28"/>
        <v>1</v>
      </c>
      <c r="C70" s="89">
        <f t="shared" si="29"/>
        <v>0</v>
      </c>
      <c r="D70" s="89"/>
      <c r="E70" s="90">
        <f t="shared" si="30"/>
        <v>1</v>
      </c>
      <c r="F70" s="60">
        <f t="shared" si="30"/>
        <v>0</v>
      </c>
      <c r="G70" s="89">
        <f t="shared" si="30"/>
        <v>0</v>
      </c>
      <c r="H70" s="89">
        <f t="shared" si="30"/>
        <v>0</v>
      </c>
      <c r="I70" s="108">
        <f t="shared" si="30"/>
        <v>0</v>
      </c>
      <c r="J70" s="60"/>
      <c r="K70" s="89">
        <f t="shared" si="31"/>
        <v>0</v>
      </c>
      <c r="L70" s="89">
        <f t="shared" si="31"/>
        <v>0</v>
      </c>
      <c r="M70" s="90">
        <f t="shared" si="31"/>
        <v>0</v>
      </c>
      <c r="N70" s="60">
        <f t="shared" si="31"/>
        <v>0</v>
      </c>
      <c r="O70" s="89"/>
      <c r="P70" s="89">
        <f t="shared" si="32"/>
        <v>1</v>
      </c>
      <c r="Q70" s="90">
        <f t="shared" si="32"/>
        <v>1</v>
      </c>
      <c r="R70" s="107">
        <f t="shared" si="32"/>
        <v>2</v>
      </c>
    </row>
    <row r="71" spans="1:18" s="11" customFormat="1" ht="14" thickBot="1" x14ac:dyDescent="0.2">
      <c r="A71" s="43" t="s">
        <v>79</v>
      </c>
      <c r="B71" s="60">
        <f t="shared" si="28"/>
        <v>0</v>
      </c>
      <c r="C71" s="89">
        <f t="shared" si="29"/>
        <v>0</v>
      </c>
      <c r="D71" s="116"/>
      <c r="E71" s="90">
        <f t="shared" si="30"/>
        <v>0</v>
      </c>
      <c r="F71" s="115">
        <f t="shared" si="30"/>
        <v>0</v>
      </c>
      <c r="G71" s="116">
        <f t="shared" si="30"/>
        <v>0</v>
      </c>
      <c r="H71" s="116">
        <f t="shared" si="30"/>
        <v>0</v>
      </c>
      <c r="I71" s="168">
        <f t="shared" si="30"/>
        <v>0</v>
      </c>
      <c r="J71" s="115"/>
      <c r="K71" s="89">
        <f t="shared" si="31"/>
        <v>0</v>
      </c>
      <c r="L71" s="89">
        <f t="shared" si="31"/>
        <v>0</v>
      </c>
      <c r="M71" s="90">
        <f t="shared" si="31"/>
        <v>0</v>
      </c>
      <c r="N71" s="60">
        <f t="shared" si="31"/>
        <v>0</v>
      </c>
      <c r="O71" s="89"/>
      <c r="P71" s="89">
        <f t="shared" si="32"/>
        <v>0</v>
      </c>
      <c r="Q71" s="90">
        <f t="shared" si="32"/>
        <v>0</v>
      </c>
      <c r="R71" s="107">
        <f t="shared" si="32"/>
        <v>0</v>
      </c>
    </row>
    <row r="72" spans="1:18" s="11" customFormat="1" x14ac:dyDescent="0.15">
      <c r="A72" s="43" t="s">
        <v>80</v>
      </c>
      <c r="B72" s="60">
        <f t="shared" si="28"/>
        <v>0</v>
      </c>
      <c r="C72" s="89">
        <f t="shared" si="29"/>
        <v>0</v>
      </c>
      <c r="D72" s="119"/>
      <c r="E72" s="90">
        <f t="shared" si="30"/>
        <v>0</v>
      </c>
      <c r="F72" s="118">
        <f t="shared" si="30"/>
        <v>0</v>
      </c>
      <c r="G72" s="119">
        <f t="shared" si="30"/>
        <v>0</v>
      </c>
      <c r="H72" s="119">
        <f t="shared" si="30"/>
        <v>0</v>
      </c>
      <c r="I72" s="167">
        <f t="shared" si="30"/>
        <v>0</v>
      </c>
      <c r="J72" s="118"/>
      <c r="K72" s="89">
        <f t="shared" si="31"/>
        <v>0</v>
      </c>
      <c r="L72" s="89">
        <f t="shared" si="31"/>
        <v>0</v>
      </c>
      <c r="M72" s="90">
        <f t="shared" si="31"/>
        <v>0</v>
      </c>
      <c r="N72" s="60">
        <f t="shared" si="31"/>
        <v>0</v>
      </c>
      <c r="O72" s="89"/>
      <c r="P72" s="89">
        <f t="shared" si="32"/>
        <v>1</v>
      </c>
      <c r="Q72" s="90">
        <f t="shared" si="32"/>
        <v>1</v>
      </c>
      <c r="R72" s="107">
        <f t="shared" si="32"/>
        <v>1</v>
      </c>
    </row>
    <row r="73" spans="1:18" s="11" customFormat="1" x14ac:dyDescent="0.15">
      <c r="A73" s="43" t="s">
        <v>81</v>
      </c>
      <c r="B73" s="60">
        <f t="shared" si="28"/>
        <v>0</v>
      </c>
      <c r="C73" s="89">
        <f t="shared" si="29"/>
        <v>0</v>
      </c>
      <c r="D73" s="119"/>
      <c r="E73" s="90">
        <f t="shared" si="30"/>
        <v>0</v>
      </c>
      <c r="F73" s="118">
        <f t="shared" si="30"/>
        <v>0</v>
      </c>
      <c r="G73" s="119">
        <f t="shared" si="30"/>
        <v>0</v>
      </c>
      <c r="H73" s="119">
        <f t="shared" si="30"/>
        <v>0</v>
      </c>
      <c r="I73" s="167">
        <f t="shared" si="30"/>
        <v>0</v>
      </c>
      <c r="J73" s="118"/>
      <c r="K73" s="89">
        <f t="shared" si="31"/>
        <v>0</v>
      </c>
      <c r="L73" s="89">
        <f t="shared" si="31"/>
        <v>0</v>
      </c>
      <c r="M73" s="90">
        <f t="shared" si="31"/>
        <v>0</v>
      </c>
      <c r="N73" s="60">
        <f t="shared" si="31"/>
        <v>0</v>
      </c>
      <c r="O73" s="89"/>
      <c r="P73" s="89">
        <f t="shared" si="32"/>
        <v>1</v>
      </c>
      <c r="Q73" s="90">
        <f t="shared" si="32"/>
        <v>1</v>
      </c>
      <c r="R73" s="107">
        <f t="shared" si="32"/>
        <v>1</v>
      </c>
    </row>
    <row r="74" spans="1:18" s="11" customFormat="1" x14ac:dyDescent="0.15">
      <c r="A74" s="43" t="s">
        <v>82</v>
      </c>
      <c r="B74" s="60">
        <f t="shared" si="28"/>
        <v>2</v>
      </c>
      <c r="C74" s="89">
        <f t="shared" si="29"/>
        <v>0</v>
      </c>
      <c r="D74" s="119"/>
      <c r="E74" s="90">
        <f t="shared" si="30"/>
        <v>2</v>
      </c>
      <c r="F74" s="118">
        <f t="shared" si="30"/>
        <v>0</v>
      </c>
      <c r="G74" s="119">
        <f t="shared" si="30"/>
        <v>0</v>
      </c>
      <c r="H74" s="119">
        <f t="shared" si="30"/>
        <v>0</v>
      </c>
      <c r="I74" s="167">
        <f t="shared" si="30"/>
        <v>0</v>
      </c>
      <c r="J74" s="118"/>
      <c r="K74" s="89">
        <f t="shared" si="31"/>
        <v>0</v>
      </c>
      <c r="L74" s="89">
        <f t="shared" si="31"/>
        <v>0</v>
      </c>
      <c r="M74" s="90">
        <f t="shared" si="31"/>
        <v>0</v>
      </c>
      <c r="N74" s="60">
        <f t="shared" si="31"/>
        <v>0</v>
      </c>
      <c r="O74" s="89"/>
      <c r="P74" s="89">
        <f t="shared" si="32"/>
        <v>1</v>
      </c>
      <c r="Q74" s="90">
        <f t="shared" si="32"/>
        <v>1</v>
      </c>
      <c r="R74" s="107">
        <f t="shared" si="32"/>
        <v>3</v>
      </c>
    </row>
    <row r="75" spans="1:18" s="11" customFormat="1" x14ac:dyDescent="0.15">
      <c r="A75" s="43" t="s">
        <v>74</v>
      </c>
      <c r="B75" s="60">
        <f t="shared" si="28"/>
        <v>2</v>
      </c>
      <c r="C75" s="89">
        <f t="shared" si="29"/>
        <v>0</v>
      </c>
      <c r="D75" s="119"/>
      <c r="E75" s="90">
        <f t="shared" si="30"/>
        <v>2</v>
      </c>
      <c r="F75" s="118">
        <f t="shared" si="30"/>
        <v>0</v>
      </c>
      <c r="G75" s="119">
        <f t="shared" si="30"/>
        <v>0</v>
      </c>
      <c r="H75" s="119">
        <f t="shared" si="30"/>
        <v>0</v>
      </c>
      <c r="I75" s="167">
        <f t="shared" si="30"/>
        <v>0</v>
      </c>
      <c r="J75" s="118"/>
      <c r="K75" s="89">
        <f t="shared" si="31"/>
        <v>0</v>
      </c>
      <c r="L75" s="89">
        <f t="shared" si="31"/>
        <v>0</v>
      </c>
      <c r="M75" s="90">
        <f t="shared" si="31"/>
        <v>0</v>
      </c>
      <c r="N75" s="60">
        <f t="shared" si="31"/>
        <v>0</v>
      </c>
      <c r="O75" s="89"/>
      <c r="P75" s="89">
        <f t="shared" si="32"/>
        <v>1</v>
      </c>
      <c r="Q75" s="90">
        <f t="shared" si="32"/>
        <v>1</v>
      </c>
      <c r="R75" s="107">
        <f t="shared" si="32"/>
        <v>3</v>
      </c>
    </row>
    <row r="76" spans="1:18" s="11" customFormat="1" x14ac:dyDescent="0.15">
      <c r="A76" s="43" t="s">
        <v>83</v>
      </c>
      <c r="B76" s="60">
        <f t="shared" si="28"/>
        <v>2</v>
      </c>
      <c r="C76" s="89">
        <f t="shared" si="29"/>
        <v>0</v>
      </c>
      <c r="D76" s="119"/>
      <c r="E76" s="90">
        <f t="shared" si="30"/>
        <v>2</v>
      </c>
      <c r="F76" s="118">
        <f t="shared" si="30"/>
        <v>0</v>
      </c>
      <c r="G76" s="119">
        <f t="shared" si="30"/>
        <v>0</v>
      </c>
      <c r="H76" s="119">
        <f t="shared" si="30"/>
        <v>0</v>
      </c>
      <c r="I76" s="167">
        <f t="shared" si="30"/>
        <v>0</v>
      </c>
      <c r="J76" s="118"/>
      <c r="K76" s="89">
        <f t="shared" si="31"/>
        <v>0</v>
      </c>
      <c r="L76" s="89">
        <f t="shared" si="31"/>
        <v>0</v>
      </c>
      <c r="M76" s="90">
        <f t="shared" si="31"/>
        <v>0</v>
      </c>
      <c r="N76" s="60">
        <f t="shared" si="31"/>
        <v>0</v>
      </c>
      <c r="O76" s="89"/>
      <c r="P76" s="89">
        <f t="shared" si="32"/>
        <v>0</v>
      </c>
      <c r="Q76" s="90">
        <f t="shared" si="32"/>
        <v>0</v>
      </c>
      <c r="R76" s="107">
        <f t="shared" si="32"/>
        <v>2</v>
      </c>
    </row>
    <row r="77" spans="1:18" s="11" customFormat="1" x14ac:dyDescent="0.15">
      <c r="A77" s="43" t="s">
        <v>84</v>
      </c>
      <c r="B77" s="60">
        <f t="shared" si="28"/>
        <v>2</v>
      </c>
      <c r="C77" s="89">
        <f t="shared" si="29"/>
        <v>0</v>
      </c>
      <c r="D77" s="119"/>
      <c r="E77" s="90">
        <f t="shared" si="30"/>
        <v>2</v>
      </c>
      <c r="F77" s="118">
        <f t="shared" si="30"/>
        <v>0</v>
      </c>
      <c r="G77" s="119">
        <f t="shared" si="30"/>
        <v>0</v>
      </c>
      <c r="H77" s="119">
        <f t="shared" si="30"/>
        <v>0</v>
      </c>
      <c r="I77" s="167">
        <f t="shared" si="30"/>
        <v>0</v>
      </c>
      <c r="J77" s="118"/>
      <c r="K77" s="89">
        <f t="shared" si="31"/>
        <v>0</v>
      </c>
      <c r="L77" s="89">
        <f t="shared" si="31"/>
        <v>0</v>
      </c>
      <c r="M77" s="90">
        <f t="shared" si="31"/>
        <v>0</v>
      </c>
      <c r="N77" s="60">
        <f t="shared" si="31"/>
        <v>0</v>
      </c>
      <c r="O77" s="89"/>
      <c r="P77" s="89">
        <f t="shared" si="32"/>
        <v>1</v>
      </c>
      <c r="Q77" s="90">
        <f t="shared" si="32"/>
        <v>1</v>
      </c>
      <c r="R77" s="107">
        <f t="shared" si="32"/>
        <v>3</v>
      </c>
    </row>
    <row r="78" spans="1:18" s="11" customFormat="1" x14ac:dyDescent="0.15">
      <c r="A78" s="43" t="s">
        <v>85</v>
      </c>
      <c r="B78" s="60">
        <f t="shared" si="28"/>
        <v>0</v>
      </c>
      <c r="C78" s="89">
        <f t="shared" si="29"/>
        <v>0</v>
      </c>
      <c r="D78" s="119"/>
      <c r="E78" s="90">
        <f t="shared" si="30"/>
        <v>0</v>
      </c>
      <c r="F78" s="118">
        <f t="shared" si="30"/>
        <v>0</v>
      </c>
      <c r="G78" s="119">
        <f t="shared" si="30"/>
        <v>0</v>
      </c>
      <c r="H78" s="119">
        <f t="shared" si="30"/>
        <v>0</v>
      </c>
      <c r="I78" s="167">
        <f t="shared" si="30"/>
        <v>0</v>
      </c>
      <c r="J78" s="118"/>
      <c r="K78" s="89">
        <f t="shared" si="31"/>
        <v>0</v>
      </c>
      <c r="L78" s="89">
        <f t="shared" si="31"/>
        <v>0</v>
      </c>
      <c r="M78" s="90">
        <f t="shared" si="31"/>
        <v>0</v>
      </c>
      <c r="N78" s="60">
        <f t="shared" si="31"/>
        <v>0</v>
      </c>
      <c r="O78" s="89"/>
      <c r="P78" s="89">
        <f t="shared" si="32"/>
        <v>2</v>
      </c>
      <c r="Q78" s="90">
        <f t="shared" si="32"/>
        <v>2</v>
      </c>
      <c r="R78" s="107">
        <f t="shared" si="32"/>
        <v>2</v>
      </c>
    </row>
    <row r="79" spans="1:18" s="11" customFormat="1" x14ac:dyDescent="0.15">
      <c r="A79" s="43" t="s">
        <v>75</v>
      </c>
      <c r="B79" s="60">
        <f t="shared" si="28"/>
        <v>0</v>
      </c>
      <c r="C79" s="89">
        <f t="shared" si="29"/>
        <v>0</v>
      </c>
      <c r="D79" s="119"/>
      <c r="E79" s="90">
        <f t="shared" si="30"/>
        <v>0</v>
      </c>
      <c r="F79" s="118">
        <f t="shared" si="30"/>
        <v>0</v>
      </c>
      <c r="G79" s="119">
        <f t="shared" si="30"/>
        <v>0</v>
      </c>
      <c r="H79" s="119">
        <f t="shared" si="30"/>
        <v>0</v>
      </c>
      <c r="I79" s="167">
        <f t="shared" si="30"/>
        <v>0</v>
      </c>
      <c r="J79" s="118"/>
      <c r="K79" s="89">
        <f t="shared" si="31"/>
        <v>0</v>
      </c>
      <c r="L79" s="89">
        <f t="shared" si="31"/>
        <v>0</v>
      </c>
      <c r="M79" s="90">
        <f t="shared" si="31"/>
        <v>0</v>
      </c>
      <c r="N79" s="60">
        <f t="shared" si="31"/>
        <v>0</v>
      </c>
      <c r="O79" s="89"/>
      <c r="P79" s="89">
        <f t="shared" si="32"/>
        <v>2</v>
      </c>
      <c r="Q79" s="90">
        <f t="shared" si="32"/>
        <v>2</v>
      </c>
      <c r="R79" s="107">
        <f t="shared" si="32"/>
        <v>2</v>
      </c>
    </row>
    <row r="80" spans="1:18" s="11" customFormat="1" ht="14" thickBot="1" x14ac:dyDescent="0.2">
      <c r="A80" s="37"/>
      <c r="B80" s="122"/>
      <c r="C80" s="123"/>
      <c r="D80" s="123"/>
      <c r="E80" s="124"/>
      <c r="F80" s="122"/>
      <c r="G80" s="123"/>
      <c r="H80" s="123"/>
      <c r="I80" s="142"/>
      <c r="J80" s="122"/>
      <c r="K80" s="123"/>
      <c r="L80" s="123"/>
      <c r="M80" s="124"/>
      <c r="N80" s="122"/>
      <c r="O80" s="123"/>
      <c r="P80" s="123"/>
      <c r="Q80" s="124"/>
      <c r="R80" s="94"/>
    </row>
    <row r="81" spans="1:18" ht="20.25" customHeight="1" x14ac:dyDescent="0.15">
      <c r="A81" s="36"/>
      <c r="B81" s="69"/>
      <c r="C81" s="70"/>
      <c r="D81" s="70"/>
      <c r="E81" s="71"/>
      <c r="F81" s="69"/>
      <c r="G81" s="70"/>
      <c r="H81" s="70"/>
      <c r="I81" s="71"/>
      <c r="J81" s="69"/>
      <c r="K81" s="70"/>
      <c r="L81" s="70"/>
      <c r="M81" s="71"/>
      <c r="N81" s="69"/>
      <c r="O81" s="70"/>
      <c r="P81" s="70"/>
      <c r="Q81" s="71"/>
      <c r="R81" s="112"/>
    </row>
    <row r="82" spans="1:18" x14ac:dyDescent="0.15">
      <c r="A82" s="35" t="s">
        <v>88</v>
      </c>
      <c r="B82" s="72">
        <f>SUM(B50:B65)</f>
        <v>5</v>
      </c>
      <c r="C82" s="73">
        <f t="shared" ref="C82:R82" si="33">SUM(C50:C65)</f>
        <v>0</v>
      </c>
      <c r="D82" s="73">
        <f t="shared" si="33"/>
        <v>0</v>
      </c>
      <c r="E82" s="74">
        <f t="shared" si="33"/>
        <v>5</v>
      </c>
      <c r="F82" s="72">
        <f t="shared" si="33"/>
        <v>0</v>
      </c>
      <c r="G82" s="72">
        <f t="shared" si="33"/>
        <v>0</v>
      </c>
      <c r="H82" s="72">
        <f t="shared" si="33"/>
        <v>0</v>
      </c>
      <c r="I82" s="72">
        <f t="shared" si="33"/>
        <v>0</v>
      </c>
      <c r="J82" s="72">
        <f t="shared" si="33"/>
        <v>0</v>
      </c>
      <c r="K82" s="73">
        <f t="shared" si="33"/>
        <v>3</v>
      </c>
      <c r="L82" s="73">
        <f t="shared" si="33"/>
        <v>0</v>
      </c>
      <c r="M82" s="74">
        <f t="shared" si="33"/>
        <v>3</v>
      </c>
      <c r="N82" s="72">
        <f t="shared" si="33"/>
        <v>0</v>
      </c>
      <c r="O82" s="73">
        <f t="shared" si="33"/>
        <v>0</v>
      </c>
      <c r="P82" s="73">
        <f t="shared" si="33"/>
        <v>5</v>
      </c>
      <c r="Q82" s="74">
        <f t="shared" si="33"/>
        <v>5</v>
      </c>
      <c r="R82" s="111">
        <f t="shared" si="33"/>
        <v>13</v>
      </c>
    </row>
    <row r="83" spans="1:18" ht="14.25" customHeight="1" x14ac:dyDescent="0.15">
      <c r="A83" s="35" t="s">
        <v>10</v>
      </c>
      <c r="B83" s="72">
        <f>MAX(B67:B79)</f>
        <v>5</v>
      </c>
      <c r="C83" s="73">
        <f t="shared" ref="C83:Q83" si="34">MAX(C67:C79)</f>
        <v>0</v>
      </c>
      <c r="D83" s="73">
        <f t="shared" si="34"/>
        <v>0</v>
      </c>
      <c r="E83" s="74">
        <f t="shared" si="34"/>
        <v>3</v>
      </c>
      <c r="F83" s="72">
        <f t="shared" si="34"/>
        <v>0</v>
      </c>
      <c r="G83" s="72">
        <f t="shared" si="34"/>
        <v>0</v>
      </c>
      <c r="H83" s="72">
        <f t="shared" si="34"/>
        <v>0</v>
      </c>
      <c r="I83" s="72">
        <f t="shared" si="34"/>
        <v>0</v>
      </c>
      <c r="J83" s="72">
        <f t="shared" si="34"/>
        <v>0</v>
      </c>
      <c r="K83" s="73">
        <f t="shared" si="34"/>
        <v>3</v>
      </c>
      <c r="L83" s="73">
        <f t="shared" si="34"/>
        <v>0</v>
      </c>
      <c r="M83" s="74">
        <f t="shared" si="34"/>
        <v>3</v>
      </c>
      <c r="N83" s="72">
        <f t="shared" si="34"/>
        <v>0</v>
      </c>
      <c r="O83" s="73">
        <f t="shared" si="34"/>
        <v>0</v>
      </c>
      <c r="P83" s="73">
        <f t="shared" si="34"/>
        <v>5</v>
      </c>
      <c r="Q83" s="74">
        <f t="shared" si="34"/>
        <v>2</v>
      </c>
      <c r="R83" s="111">
        <f>MAX(R67:R79)</f>
        <v>8</v>
      </c>
    </row>
    <row r="84" spans="1:18" x14ac:dyDescent="0.15">
      <c r="A84" s="35" t="s">
        <v>11</v>
      </c>
      <c r="B84" s="72">
        <f>SUM(B50:B65)/4</f>
        <v>1.25</v>
      </c>
      <c r="C84" s="73">
        <f t="shared" ref="C84:R84" si="35">SUM(C50:C65)/4</f>
        <v>0</v>
      </c>
      <c r="D84" s="73">
        <f t="shared" si="35"/>
        <v>0</v>
      </c>
      <c r="E84" s="74">
        <f t="shared" si="35"/>
        <v>1.25</v>
      </c>
      <c r="F84" s="72">
        <f t="shared" si="35"/>
        <v>0</v>
      </c>
      <c r="G84" s="72">
        <f t="shared" si="35"/>
        <v>0</v>
      </c>
      <c r="H84" s="72">
        <f t="shared" si="35"/>
        <v>0</v>
      </c>
      <c r="I84" s="72">
        <f t="shared" si="35"/>
        <v>0</v>
      </c>
      <c r="J84" s="72">
        <f t="shared" si="35"/>
        <v>0</v>
      </c>
      <c r="K84" s="73">
        <f t="shared" si="35"/>
        <v>0.75</v>
      </c>
      <c r="L84" s="73">
        <f t="shared" si="35"/>
        <v>0</v>
      </c>
      <c r="M84" s="74">
        <f t="shared" si="35"/>
        <v>0.75</v>
      </c>
      <c r="N84" s="72">
        <f t="shared" si="35"/>
        <v>0</v>
      </c>
      <c r="O84" s="73">
        <f t="shared" si="35"/>
        <v>0</v>
      </c>
      <c r="P84" s="73">
        <f t="shared" si="35"/>
        <v>1.25</v>
      </c>
      <c r="Q84" s="74">
        <f t="shared" si="35"/>
        <v>1.25</v>
      </c>
      <c r="R84" s="111">
        <f t="shared" si="35"/>
        <v>3.25</v>
      </c>
    </row>
    <row r="85" spans="1:18" ht="14" thickBot="1" x14ac:dyDescent="0.2">
      <c r="A85" s="37"/>
      <c r="B85" s="75"/>
      <c r="C85" s="76"/>
      <c r="D85" s="76"/>
      <c r="E85" s="77"/>
      <c r="F85" s="75"/>
      <c r="G85" s="76"/>
      <c r="H85" s="76"/>
      <c r="I85" s="77"/>
      <c r="J85" s="75"/>
      <c r="K85" s="76"/>
      <c r="L85" s="76"/>
      <c r="M85" s="77"/>
      <c r="N85" s="75"/>
      <c r="O85" s="76"/>
      <c r="P85" s="76"/>
      <c r="Q85" s="77"/>
      <c r="R85" s="78"/>
    </row>
    <row r="86" spans="1:18" x14ac:dyDescent="0.15">
      <c r="A86" s="3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79"/>
    </row>
    <row r="87" spans="1:18" ht="14" thickBot="1" x14ac:dyDescent="0.2">
      <c r="A87" s="12"/>
      <c r="B87" s="80" t="s">
        <v>110</v>
      </c>
      <c r="C87" s="79"/>
      <c r="D87" s="81"/>
      <c r="E87" s="79"/>
      <c r="F87" s="79"/>
      <c r="G87" s="79"/>
      <c r="H87" s="79"/>
      <c r="I87" s="79"/>
      <c r="J87" s="79"/>
      <c r="K87" s="79"/>
      <c r="L87" s="79"/>
      <c r="M87" s="80" t="str">
        <f>cycle!B5</f>
        <v>Sunny</v>
      </c>
      <c r="N87" s="79"/>
      <c r="O87" s="79"/>
      <c r="P87" s="79"/>
      <c r="Q87" s="79"/>
      <c r="R87" s="79"/>
    </row>
    <row r="88" spans="1:18" x14ac:dyDescent="0.15">
      <c r="A88" s="23"/>
      <c r="B88" s="85" t="s">
        <v>2</v>
      </c>
      <c r="C88" s="86"/>
      <c r="D88" s="86"/>
      <c r="E88" s="87"/>
      <c r="F88" s="85" t="s">
        <v>3</v>
      </c>
      <c r="G88" s="86"/>
      <c r="H88" s="86"/>
      <c r="I88" s="86"/>
      <c r="J88" s="85" t="s">
        <v>4</v>
      </c>
      <c r="K88" s="86"/>
      <c r="L88" s="86"/>
      <c r="M88" s="87"/>
      <c r="N88" s="85" t="s">
        <v>5</v>
      </c>
      <c r="O88" s="86"/>
      <c r="P88" s="86"/>
      <c r="Q88" s="87"/>
      <c r="R88" s="87" t="s">
        <v>35</v>
      </c>
    </row>
    <row r="89" spans="1:18" s="11" customFormat="1" ht="14" thickBot="1" x14ac:dyDescent="0.2">
      <c r="A89" s="26"/>
      <c r="B89" s="91"/>
      <c r="C89" s="92" t="str">
        <f>C47</f>
        <v>Hutt Rd</v>
      </c>
      <c r="D89" s="93"/>
      <c r="E89" s="94"/>
      <c r="F89" s="91"/>
      <c r="G89" s="92" t="str">
        <f>G47</f>
        <v>XXXX</v>
      </c>
      <c r="H89" s="93"/>
      <c r="I89" s="93"/>
      <c r="J89" s="91"/>
      <c r="K89" s="92" t="str">
        <f>K47</f>
        <v>Tinakori</v>
      </c>
      <c r="L89" s="93"/>
      <c r="M89" s="94"/>
      <c r="N89" s="91"/>
      <c r="O89" s="92" t="str">
        <f>O47</f>
        <v>Thorndon Quay</v>
      </c>
      <c r="P89" s="93"/>
      <c r="Q89" s="94"/>
      <c r="R89" s="94"/>
    </row>
    <row r="90" spans="1:18" s="32" customFormat="1" ht="11" x14ac:dyDescent="0.15">
      <c r="A90" s="29"/>
      <c r="B90" s="99" t="s">
        <v>6</v>
      </c>
      <c r="C90" s="100" t="s">
        <v>7</v>
      </c>
      <c r="D90" s="100" t="s">
        <v>8</v>
      </c>
      <c r="E90" s="101" t="s">
        <v>9</v>
      </c>
      <c r="F90" s="99" t="s">
        <v>6</v>
      </c>
      <c r="G90" s="100" t="s">
        <v>7</v>
      </c>
      <c r="H90" s="100" t="s">
        <v>8</v>
      </c>
      <c r="I90" s="139" t="s">
        <v>9</v>
      </c>
      <c r="J90" s="99" t="s">
        <v>6</v>
      </c>
      <c r="K90" s="100" t="s">
        <v>7</v>
      </c>
      <c r="L90" s="100" t="s">
        <v>8</v>
      </c>
      <c r="M90" s="101" t="s">
        <v>9</v>
      </c>
      <c r="N90" s="99" t="s">
        <v>6</v>
      </c>
      <c r="O90" s="100" t="s">
        <v>7</v>
      </c>
      <c r="P90" s="100" t="s">
        <v>8</v>
      </c>
      <c r="Q90" s="101" t="s">
        <v>9</v>
      </c>
      <c r="R90" s="102"/>
    </row>
    <row r="91" spans="1:18" s="11" customFormat="1" x14ac:dyDescent="0.15">
      <c r="A91" s="26"/>
      <c r="B91" s="103"/>
      <c r="C91" s="104"/>
      <c r="D91" s="104"/>
      <c r="E91" s="105"/>
      <c r="F91" s="103"/>
      <c r="G91" s="104"/>
      <c r="H91" s="104"/>
      <c r="I91" s="166"/>
      <c r="J91" s="103"/>
      <c r="K91" s="104"/>
      <c r="L91" s="104"/>
      <c r="M91" s="105"/>
      <c r="N91" s="103"/>
      <c r="O91" s="104"/>
      <c r="P91" s="104"/>
      <c r="Q91" s="106"/>
      <c r="R91" s="95"/>
    </row>
    <row r="92" spans="1:18" s="11" customFormat="1" x14ac:dyDescent="0.15">
      <c r="A92" s="43" t="s">
        <v>60</v>
      </c>
      <c r="B92" s="60">
        <v>0</v>
      </c>
      <c r="C92" s="89">
        <v>0</v>
      </c>
      <c r="D92" s="89"/>
      <c r="E92" s="90">
        <f t="shared" ref="E92:E107" si="36">SUM(B92:D92)</f>
        <v>0</v>
      </c>
      <c r="F92" s="60"/>
      <c r="G92" s="89"/>
      <c r="H92" s="89"/>
      <c r="I92" s="108">
        <f t="shared" ref="I92:I99" si="37">SUM(F92:H92)</f>
        <v>0</v>
      </c>
      <c r="J92" s="60"/>
      <c r="K92" s="89">
        <v>0</v>
      </c>
      <c r="L92" s="89">
        <v>0</v>
      </c>
      <c r="M92" s="90">
        <f t="shared" ref="M92:M107" si="38">SUM(J92:L92)</f>
        <v>0</v>
      </c>
      <c r="N92" s="60">
        <v>0</v>
      </c>
      <c r="O92" s="89"/>
      <c r="P92" s="89">
        <v>0</v>
      </c>
      <c r="Q92" s="90">
        <f t="shared" ref="Q92:Q107" si="39">SUM(N92:P92)</f>
        <v>0</v>
      </c>
      <c r="R92" s="107">
        <f>E92+M92+Q92</f>
        <v>0</v>
      </c>
    </row>
    <row r="93" spans="1:18" s="11" customFormat="1" x14ac:dyDescent="0.15">
      <c r="A93" s="43" t="s">
        <v>43</v>
      </c>
      <c r="B93" s="60">
        <v>1</v>
      </c>
      <c r="C93" s="89">
        <v>0</v>
      </c>
      <c r="D93" s="89"/>
      <c r="E93" s="90">
        <f t="shared" si="36"/>
        <v>1</v>
      </c>
      <c r="F93" s="60"/>
      <c r="G93" s="89"/>
      <c r="H93" s="89"/>
      <c r="I93" s="108">
        <f t="shared" si="37"/>
        <v>0</v>
      </c>
      <c r="J93" s="60"/>
      <c r="K93" s="89">
        <v>0</v>
      </c>
      <c r="L93" s="89">
        <v>0</v>
      </c>
      <c r="M93" s="90">
        <v>0</v>
      </c>
      <c r="N93" s="60">
        <v>0</v>
      </c>
      <c r="O93" s="89"/>
      <c r="P93" s="89">
        <v>1</v>
      </c>
      <c r="Q93" s="90">
        <f t="shared" si="39"/>
        <v>1</v>
      </c>
      <c r="R93" s="107">
        <f t="shared" ref="R93:R107" si="40">E93+M93+Q93</f>
        <v>2</v>
      </c>
    </row>
    <row r="94" spans="1:18" s="11" customFormat="1" x14ac:dyDescent="0.15">
      <c r="A94" s="43" t="s">
        <v>44</v>
      </c>
      <c r="B94" s="60">
        <v>0</v>
      </c>
      <c r="C94" s="89">
        <v>0</v>
      </c>
      <c r="D94" s="89"/>
      <c r="E94" s="90">
        <f t="shared" si="36"/>
        <v>0</v>
      </c>
      <c r="F94" s="60"/>
      <c r="G94" s="89"/>
      <c r="H94" s="89"/>
      <c r="I94" s="108">
        <f t="shared" si="37"/>
        <v>0</v>
      </c>
      <c r="J94" s="60"/>
      <c r="K94" s="89">
        <v>0</v>
      </c>
      <c r="L94" s="89">
        <v>0</v>
      </c>
      <c r="M94" s="90">
        <f t="shared" si="38"/>
        <v>0</v>
      </c>
      <c r="N94" s="60">
        <v>0</v>
      </c>
      <c r="O94" s="89"/>
      <c r="P94" s="89">
        <v>0</v>
      </c>
      <c r="Q94" s="90">
        <f t="shared" si="39"/>
        <v>0</v>
      </c>
      <c r="R94" s="107">
        <f t="shared" si="40"/>
        <v>0</v>
      </c>
    </row>
    <row r="95" spans="1:18" s="11" customFormat="1" x14ac:dyDescent="0.15">
      <c r="A95" s="43" t="s">
        <v>45</v>
      </c>
      <c r="B95" s="60">
        <v>0</v>
      </c>
      <c r="C95" s="89">
        <v>0</v>
      </c>
      <c r="D95" s="89"/>
      <c r="E95" s="90">
        <f t="shared" si="36"/>
        <v>0</v>
      </c>
      <c r="F95" s="60"/>
      <c r="G95" s="89"/>
      <c r="H95" s="89"/>
      <c r="I95" s="108">
        <f t="shared" si="37"/>
        <v>0</v>
      </c>
      <c r="J95" s="60"/>
      <c r="K95" s="89">
        <v>0</v>
      </c>
      <c r="L95" s="89">
        <v>0</v>
      </c>
      <c r="M95" s="90">
        <f t="shared" si="38"/>
        <v>0</v>
      </c>
      <c r="N95" s="60">
        <v>0</v>
      </c>
      <c r="O95" s="89"/>
      <c r="P95" s="89">
        <v>0</v>
      </c>
      <c r="Q95" s="90">
        <f t="shared" si="39"/>
        <v>0</v>
      </c>
      <c r="R95" s="107">
        <f t="shared" si="40"/>
        <v>0</v>
      </c>
    </row>
    <row r="96" spans="1:18" s="11" customFormat="1" x14ac:dyDescent="0.15">
      <c r="A96" s="43" t="s">
        <v>61</v>
      </c>
      <c r="B96" s="60">
        <v>0</v>
      </c>
      <c r="C96" s="89">
        <v>0</v>
      </c>
      <c r="D96" s="89"/>
      <c r="E96" s="90">
        <f t="shared" si="36"/>
        <v>0</v>
      </c>
      <c r="F96" s="60"/>
      <c r="G96" s="89"/>
      <c r="H96" s="89"/>
      <c r="I96" s="108">
        <f t="shared" si="37"/>
        <v>0</v>
      </c>
      <c r="J96" s="60"/>
      <c r="K96" s="89">
        <v>0</v>
      </c>
      <c r="L96" s="89">
        <v>0</v>
      </c>
      <c r="M96" s="90">
        <f t="shared" si="38"/>
        <v>0</v>
      </c>
      <c r="N96" s="60">
        <v>0</v>
      </c>
      <c r="O96" s="89"/>
      <c r="P96" s="89">
        <v>0</v>
      </c>
      <c r="Q96" s="90">
        <f t="shared" si="39"/>
        <v>0</v>
      </c>
      <c r="R96" s="107">
        <f t="shared" si="40"/>
        <v>0</v>
      </c>
    </row>
    <row r="97" spans="1:18" s="11" customFormat="1" x14ac:dyDescent="0.15">
      <c r="A97" s="43" t="s">
        <v>62</v>
      </c>
      <c r="B97" s="60">
        <v>1</v>
      </c>
      <c r="C97" s="89">
        <v>0</v>
      </c>
      <c r="D97" s="89"/>
      <c r="E97" s="90">
        <f t="shared" si="36"/>
        <v>1</v>
      </c>
      <c r="F97" s="60"/>
      <c r="G97" s="89"/>
      <c r="H97" s="89"/>
      <c r="I97" s="108">
        <f t="shared" si="37"/>
        <v>0</v>
      </c>
      <c r="J97" s="60"/>
      <c r="K97" s="89">
        <v>0</v>
      </c>
      <c r="L97" s="89">
        <v>0</v>
      </c>
      <c r="M97" s="90">
        <f t="shared" si="38"/>
        <v>0</v>
      </c>
      <c r="N97" s="60">
        <v>0</v>
      </c>
      <c r="O97" s="89"/>
      <c r="P97" s="89">
        <v>0</v>
      </c>
      <c r="Q97" s="90">
        <f t="shared" si="39"/>
        <v>0</v>
      </c>
      <c r="R97" s="107">
        <f t="shared" si="40"/>
        <v>1</v>
      </c>
    </row>
    <row r="98" spans="1:18" s="11" customFormat="1" x14ac:dyDescent="0.15">
      <c r="A98" s="43" t="s">
        <v>63</v>
      </c>
      <c r="B98" s="60">
        <v>0</v>
      </c>
      <c r="C98" s="89">
        <v>0</v>
      </c>
      <c r="D98" s="89"/>
      <c r="E98" s="90">
        <f t="shared" si="36"/>
        <v>0</v>
      </c>
      <c r="F98" s="60"/>
      <c r="G98" s="89"/>
      <c r="H98" s="89"/>
      <c r="I98" s="108">
        <f t="shared" si="37"/>
        <v>0</v>
      </c>
      <c r="J98" s="60"/>
      <c r="K98" s="89">
        <v>0</v>
      </c>
      <c r="L98" s="89">
        <v>0</v>
      </c>
      <c r="M98" s="90">
        <f t="shared" si="38"/>
        <v>0</v>
      </c>
      <c r="N98" s="60">
        <v>0</v>
      </c>
      <c r="O98" s="89"/>
      <c r="P98" s="89">
        <v>0</v>
      </c>
      <c r="Q98" s="90">
        <f t="shared" si="39"/>
        <v>0</v>
      </c>
      <c r="R98" s="107">
        <f t="shared" si="40"/>
        <v>0</v>
      </c>
    </row>
    <row r="99" spans="1:18" s="11" customFormat="1" x14ac:dyDescent="0.15">
      <c r="A99" s="43" t="s">
        <v>64</v>
      </c>
      <c r="B99" s="60">
        <v>0</v>
      </c>
      <c r="C99" s="89">
        <v>0</v>
      </c>
      <c r="D99" s="89"/>
      <c r="E99" s="90">
        <f t="shared" si="36"/>
        <v>0</v>
      </c>
      <c r="F99" s="60"/>
      <c r="G99" s="89"/>
      <c r="H99" s="89"/>
      <c r="I99" s="108">
        <f t="shared" si="37"/>
        <v>0</v>
      </c>
      <c r="J99" s="60"/>
      <c r="K99" s="89">
        <v>0</v>
      </c>
      <c r="L99" s="89">
        <v>0</v>
      </c>
      <c r="M99" s="90">
        <f t="shared" si="38"/>
        <v>0</v>
      </c>
      <c r="N99" s="60">
        <v>0</v>
      </c>
      <c r="O99" s="89"/>
      <c r="P99" s="89">
        <v>0</v>
      </c>
      <c r="Q99" s="90">
        <f t="shared" si="39"/>
        <v>0</v>
      </c>
      <c r="R99" s="107">
        <f t="shared" si="40"/>
        <v>0</v>
      </c>
    </row>
    <row r="100" spans="1:18" s="11" customFormat="1" x14ac:dyDescent="0.15">
      <c r="A100" s="43" t="s">
        <v>65</v>
      </c>
      <c r="B100" s="60">
        <v>2</v>
      </c>
      <c r="C100" s="89">
        <v>0</v>
      </c>
      <c r="D100" s="89"/>
      <c r="E100" s="90">
        <f t="shared" si="36"/>
        <v>2</v>
      </c>
      <c r="F100" s="89"/>
      <c r="G100" s="89"/>
      <c r="H100" s="89"/>
      <c r="I100" s="108"/>
      <c r="J100" s="60"/>
      <c r="K100" s="89">
        <v>0</v>
      </c>
      <c r="L100" s="89">
        <v>0</v>
      </c>
      <c r="M100" s="90">
        <f t="shared" si="38"/>
        <v>0</v>
      </c>
      <c r="N100" s="60">
        <v>0</v>
      </c>
      <c r="O100" s="89"/>
      <c r="P100" s="89">
        <v>0</v>
      </c>
      <c r="Q100" s="90">
        <f t="shared" si="39"/>
        <v>0</v>
      </c>
      <c r="R100" s="107">
        <f t="shared" si="40"/>
        <v>2</v>
      </c>
    </row>
    <row r="101" spans="1:18" s="11" customFormat="1" x14ac:dyDescent="0.15">
      <c r="A101" s="43" t="s">
        <v>66</v>
      </c>
      <c r="B101" s="60">
        <v>0</v>
      </c>
      <c r="C101" s="89">
        <v>0</v>
      </c>
      <c r="D101" s="89"/>
      <c r="E101" s="90">
        <f t="shared" si="36"/>
        <v>0</v>
      </c>
      <c r="F101" s="89"/>
      <c r="G101" s="89"/>
      <c r="H101" s="89"/>
      <c r="I101" s="108"/>
      <c r="J101" s="60"/>
      <c r="K101" s="89">
        <v>0</v>
      </c>
      <c r="L101" s="89">
        <v>0</v>
      </c>
      <c r="M101" s="90">
        <f t="shared" si="38"/>
        <v>0</v>
      </c>
      <c r="N101" s="60">
        <v>0</v>
      </c>
      <c r="O101" s="89"/>
      <c r="P101" s="89">
        <v>0</v>
      </c>
      <c r="Q101" s="90">
        <f t="shared" si="39"/>
        <v>0</v>
      </c>
      <c r="R101" s="107">
        <f t="shared" si="40"/>
        <v>0</v>
      </c>
    </row>
    <row r="102" spans="1:18" s="11" customFormat="1" x14ac:dyDescent="0.15">
      <c r="A102" s="43" t="s">
        <v>67</v>
      </c>
      <c r="B102" s="60">
        <v>0</v>
      </c>
      <c r="C102" s="89">
        <v>0</v>
      </c>
      <c r="D102" s="89"/>
      <c r="E102" s="90">
        <f t="shared" si="36"/>
        <v>0</v>
      </c>
      <c r="F102" s="89"/>
      <c r="G102" s="89"/>
      <c r="H102" s="89"/>
      <c r="I102" s="108"/>
      <c r="J102" s="60"/>
      <c r="K102" s="89">
        <v>0</v>
      </c>
      <c r="L102" s="89">
        <v>0</v>
      </c>
      <c r="M102" s="90">
        <f t="shared" si="38"/>
        <v>0</v>
      </c>
      <c r="N102" s="60">
        <v>0</v>
      </c>
      <c r="O102" s="89"/>
      <c r="P102" s="89">
        <v>0</v>
      </c>
      <c r="Q102" s="90">
        <f t="shared" si="39"/>
        <v>0</v>
      </c>
      <c r="R102" s="107">
        <f t="shared" si="40"/>
        <v>0</v>
      </c>
    </row>
    <row r="103" spans="1:18" s="11" customFormat="1" x14ac:dyDescent="0.15">
      <c r="A103" s="43" t="s">
        <v>68</v>
      </c>
      <c r="B103" s="60">
        <v>1</v>
      </c>
      <c r="C103" s="89">
        <v>0</v>
      </c>
      <c r="D103" s="89"/>
      <c r="E103" s="90">
        <f t="shared" si="36"/>
        <v>1</v>
      </c>
      <c r="F103" s="89"/>
      <c r="G103" s="89"/>
      <c r="H103" s="89"/>
      <c r="I103" s="108"/>
      <c r="J103" s="60"/>
      <c r="K103" s="89">
        <v>0</v>
      </c>
      <c r="L103" s="89">
        <v>0</v>
      </c>
      <c r="M103" s="90">
        <f t="shared" si="38"/>
        <v>0</v>
      </c>
      <c r="N103" s="60">
        <v>0</v>
      </c>
      <c r="O103" s="89"/>
      <c r="P103" s="89">
        <v>1</v>
      </c>
      <c r="Q103" s="90">
        <f t="shared" si="39"/>
        <v>1</v>
      </c>
      <c r="R103" s="107">
        <f t="shared" si="40"/>
        <v>2</v>
      </c>
    </row>
    <row r="104" spans="1:18" s="11" customFormat="1" x14ac:dyDescent="0.15">
      <c r="A104" s="43" t="s">
        <v>69</v>
      </c>
      <c r="B104" s="60">
        <v>0</v>
      </c>
      <c r="C104" s="89">
        <v>0</v>
      </c>
      <c r="D104" s="89"/>
      <c r="E104" s="90">
        <f t="shared" si="36"/>
        <v>0</v>
      </c>
      <c r="F104" s="89"/>
      <c r="G104" s="89"/>
      <c r="H104" s="89"/>
      <c r="I104" s="108"/>
      <c r="J104" s="60"/>
      <c r="K104" s="89">
        <v>0</v>
      </c>
      <c r="L104" s="89">
        <v>0</v>
      </c>
      <c r="M104" s="90">
        <f t="shared" si="38"/>
        <v>0</v>
      </c>
      <c r="N104" s="60">
        <v>0</v>
      </c>
      <c r="O104" s="89"/>
      <c r="P104" s="89">
        <v>0</v>
      </c>
      <c r="Q104" s="90">
        <f t="shared" si="39"/>
        <v>0</v>
      </c>
      <c r="R104" s="107">
        <f t="shared" si="40"/>
        <v>0</v>
      </c>
    </row>
    <row r="105" spans="1:18" s="11" customFormat="1" x14ac:dyDescent="0.15">
      <c r="A105" s="43" t="s">
        <v>86</v>
      </c>
      <c r="B105" s="60">
        <v>1</v>
      </c>
      <c r="C105" s="89">
        <v>0</v>
      </c>
      <c r="D105" s="89"/>
      <c r="E105" s="90">
        <f t="shared" si="36"/>
        <v>1</v>
      </c>
      <c r="F105" s="89"/>
      <c r="G105" s="89"/>
      <c r="H105" s="89"/>
      <c r="I105" s="108"/>
      <c r="J105" s="60"/>
      <c r="K105" s="89">
        <v>0</v>
      </c>
      <c r="L105" s="89">
        <v>0</v>
      </c>
      <c r="M105" s="90">
        <f t="shared" si="38"/>
        <v>0</v>
      </c>
      <c r="N105" s="60">
        <v>0</v>
      </c>
      <c r="O105" s="89"/>
      <c r="P105" s="89">
        <v>0</v>
      </c>
      <c r="Q105" s="90">
        <f t="shared" si="39"/>
        <v>0</v>
      </c>
      <c r="R105" s="107">
        <f t="shared" si="40"/>
        <v>1</v>
      </c>
    </row>
    <row r="106" spans="1:18" s="11" customFormat="1" x14ac:dyDescent="0.15">
      <c r="A106" s="43" t="s">
        <v>71</v>
      </c>
      <c r="B106" s="60">
        <v>0</v>
      </c>
      <c r="C106" s="89">
        <v>0</v>
      </c>
      <c r="D106" s="89"/>
      <c r="E106" s="90">
        <f t="shared" si="36"/>
        <v>0</v>
      </c>
      <c r="F106" s="89"/>
      <c r="G106" s="89"/>
      <c r="H106" s="89"/>
      <c r="I106" s="108"/>
      <c r="J106" s="60"/>
      <c r="K106" s="89">
        <v>1</v>
      </c>
      <c r="L106" s="89">
        <v>0</v>
      </c>
      <c r="M106" s="90">
        <f t="shared" si="38"/>
        <v>1</v>
      </c>
      <c r="N106" s="60">
        <v>0</v>
      </c>
      <c r="O106" s="89"/>
      <c r="P106" s="89">
        <v>1</v>
      </c>
      <c r="Q106" s="90">
        <f t="shared" si="39"/>
        <v>1</v>
      </c>
      <c r="R106" s="107">
        <f t="shared" si="40"/>
        <v>2</v>
      </c>
    </row>
    <row r="107" spans="1:18" s="11" customFormat="1" x14ac:dyDescent="0.15">
      <c r="A107" s="43" t="s">
        <v>72</v>
      </c>
      <c r="B107" s="60">
        <v>0</v>
      </c>
      <c r="C107" s="89">
        <v>0</v>
      </c>
      <c r="D107" s="89"/>
      <c r="E107" s="90">
        <f t="shared" si="36"/>
        <v>0</v>
      </c>
      <c r="F107" s="89"/>
      <c r="G107" s="89"/>
      <c r="H107" s="89"/>
      <c r="I107" s="108"/>
      <c r="J107" s="60"/>
      <c r="K107" s="89">
        <v>0</v>
      </c>
      <c r="L107" s="89">
        <v>0</v>
      </c>
      <c r="M107" s="90">
        <f t="shared" si="38"/>
        <v>0</v>
      </c>
      <c r="N107" s="60">
        <v>0</v>
      </c>
      <c r="O107" s="89"/>
      <c r="P107" s="89">
        <v>0</v>
      </c>
      <c r="Q107" s="90">
        <f t="shared" si="39"/>
        <v>0</v>
      </c>
      <c r="R107" s="107">
        <f t="shared" si="40"/>
        <v>0</v>
      </c>
    </row>
    <row r="108" spans="1:18" s="11" customFormat="1" x14ac:dyDescent="0.15">
      <c r="A108" s="52"/>
      <c r="B108" s="118"/>
      <c r="C108" s="119"/>
      <c r="D108" s="119"/>
      <c r="E108" s="120"/>
      <c r="F108" s="121"/>
      <c r="G108" s="119"/>
      <c r="H108" s="119"/>
      <c r="I108" s="167"/>
      <c r="J108" s="118"/>
      <c r="K108" s="119"/>
      <c r="L108" s="119"/>
      <c r="M108" s="120"/>
      <c r="N108" s="118"/>
      <c r="O108" s="119"/>
      <c r="P108" s="119"/>
      <c r="Q108" s="120"/>
      <c r="R108" s="95"/>
    </row>
    <row r="109" spans="1:18" s="11" customFormat="1" x14ac:dyDescent="0.15">
      <c r="A109" s="43" t="s">
        <v>73</v>
      </c>
      <c r="B109" s="60">
        <f>SUM(B92:B107)</f>
        <v>6</v>
      </c>
      <c r="C109" s="89">
        <f>SUM(C92:C107)</f>
        <v>0</v>
      </c>
      <c r="D109" s="89">
        <f t="shared" ref="D109:R109" si="41">SUM(D92:D95)</f>
        <v>0</v>
      </c>
      <c r="E109" s="90">
        <f t="shared" si="41"/>
        <v>1</v>
      </c>
      <c r="F109" s="60">
        <f t="shared" si="41"/>
        <v>0</v>
      </c>
      <c r="G109" s="89">
        <f t="shared" si="41"/>
        <v>0</v>
      </c>
      <c r="H109" s="89">
        <f t="shared" si="41"/>
        <v>0</v>
      </c>
      <c r="I109" s="108">
        <f t="shared" si="41"/>
        <v>0</v>
      </c>
      <c r="J109" s="60">
        <f t="shared" si="41"/>
        <v>0</v>
      </c>
      <c r="K109" s="89">
        <f>SUM(K92:K107)</f>
        <v>1</v>
      </c>
      <c r="L109" s="89">
        <f>SUM(L92:L107)</f>
        <v>0</v>
      </c>
      <c r="M109" s="90">
        <f t="shared" si="41"/>
        <v>0</v>
      </c>
      <c r="N109" s="60">
        <f>SUM(N92:N107)</f>
        <v>0</v>
      </c>
      <c r="O109" s="89">
        <f t="shared" si="41"/>
        <v>0</v>
      </c>
      <c r="P109" s="89">
        <f>SUM(P92:P107)</f>
        <v>3</v>
      </c>
      <c r="Q109" s="90">
        <f t="shared" si="41"/>
        <v>1</v>
      </c>
      <c r="R109" s="107">
        <f t="shared" si="41"/>
        <v>2</v>
      </c>
    </row>
    <row r="110" spans="1:18" s="11" customFormat="1" x14ac:dyDescent="0.15">
      <c r="A110" s="43" t="s">
        <v>76</v>
      </c>
      <c r="B110" s="60">
        <f>SUM(B93:B96)</f>
        <v>1</v>
      </c>
      <c r="C110" s="89">
        <f t="shared" ref="C110:R110" si="42">SUM(C93:C96)</f>
        <v>0</v>
      </c>
      <c r="D110" s="89">
        <f t="shared" si="42"/>
        <v>0</v>
      </c>
      <c r="E110" s="90">
        <f t="shared" si="42"/>
        <v>1</v>
      </c>
      <c r="F110" s="60">
        <f t="shared" si="42"/>
        <v>0</v>
      </c>
      <c r="G110" s="89">
        <f t="shared" si="42"/>
        <v>0</v>
      </c>
      <c r="H110" s="89">
        <f t="shared" si="42"/>
        <v>0</v>
      </c>
      <c r="I110" s="108">
        <f t="shared" si="42"/>
        <v>0</v>
      </c>
      <c r="J110" s="60">
        <f t="shared" si="42"/>
        <v>0</v>
      </c>
      <c r="K110" s="89">
        <f t="shared" si="42"/>
        <v>0</v>
      </c>
      <c r="L110" s="89">
        <f t="shared" si="42"/>
        <v>0</v>
      </c>
      <c r="M110" s="90">
        <f t="shared" si="42"/>
        <v>0</v>
      </c>
      <c r="N110" s="60">
        <f t="shared" si="42"/>
        <v>0</v>
      </c>
      <c r="O110" s="89">
        <f t="shared" si="42"/>
        <v>0</v>
      </c>
      <c r="P110" s="89">
        <f t="shared" si="42"/>
        <v>1</v>
      </c>
      <c r="Q110" s="90">
        <f t="shared" si="42"/>
        <v>1</v>
      </c>
      <c r="R110" s="107">
        <f t="shared" si="42"/>
        <v>2</v>
      </c>
    </row>
    <row r="111" spans="1:18" s="11" customFormat="1" x14ac:dyDescent="0.15">
      <c r="A111" s="43" t="s">
        <v>77</v>
      </c>
      <c r="B111" s="60">
        <f t="shared" ref="B111:C121" si="43">SUM(B94:B97)</f>
        <v>1</v>
      </c>
      <c r="C111" s="89">
        <f t="shared" si="43"/>
        <v>0</v>
      </c>
      <c r="D111" s="89">
        <f t="shared" ref="D111:R111" si="44">SUM(D94:D97)</f>
        <v>0</v>
      </c>
      <c r="E111" s="90">
        <f t="shared" si="44"/>
        <v>1</v>
      </c>
      <c r="F111" s="60">
        <f t="shared" si="44"/>
        <v>0</v>
      </c>
      <c r="G111" s="89">
        <f t="shared" si="44"/>
        <v>0</v>
      </c>
      <c r="H111" s="89">
        <f t="shared" si="44"/>
        <v>0</v>
      </c>
      <c r="I111" s="108">
        <f t="shared" si="44"/>
        <v>0</v>
      </c>
      <c r="J111" s="60">
        <f t="shared" si="44"/>
        <v>0</v>
      </c>
      <c r="K111" s="89">
        <f t="shared" si="44"/>
        <v>0</v>
      </c>
      <c r="L111" s="89">
        <f t="shared" si="44"/>
        <v>0</v>
      </c>
      <c r="M111" s="90">
        <f t="shared" si="44"/>
        <v>0</v>
      </c>
      <c r="N111" s="60">
        <f t="shared" si="44"/>
        <v>0</v>
      </c>
      <c r="O111" s="89">
        <f t="shared" si="44"/>
        <v>0</v>
      </c>
      <c r="P111" s="89">
        <f t="shared" si="44"/>
        <v>0</v>
      </c>
      <c r="Q111" s="90">
        <f t="shared" si="44"/>
        <v>0</v>
      </c>
      <c r="R111" s="107">
        <f t="shared" si="44"/>
        <v>1</v>
      </c>
    </row>
    <row r="112" spans="1:18" s="11" customFormat="1" x14ac:dyDescent="0.15">
      <c r="A112" s="43" t="s">
        <v>78</v>
      </c>
      <c r="B112" s="60">
        <f t="shared" si="43"/>
        <v>1</v>
      </c>
      <c r="C112" s="89">
        <f>SUM(C95:C98)</f>
        <v>0</v>
      </c>
      <c r="D112" s="89">
        <f t="shared" ref="D112:R112" si="45">SUM(D95:D98)</f>
        <v>0</v>
      </c>
      <c r="E112" s="90">
        <f t="shared" si="45"/>
        <v>1</v>
      </c>
      <c r="F112" s="60">
        <f t="shared" si="45"/>
        <v>0</v>
      </c>
      <c r="G112" s="89">
        <f t="shared" si="45"/>
        <v>0</v>
      </c>
      <c r="H112" s="89">
        <f t="shared" si="45"/>
        <v>0</v>
      </c>
      <c r="I112" s="108">
        <f t="shared" si="45"/>
        <v>0</v>
      </c>
      <c r="J112" s="60">
        <f t="shared" si="45"/>
        <v>0</v>
      </c>
      <c r="K112" s="89">
        <f t="shared" si="45"/>
        <v>0</v>
      </c>
      <c r="L112" s="89">
        <f t="shared" si="45"/>
        <v>0</v>
      </c>
      <c r="M112" s="90">
        <f t="shared" si="45"/>
        <v>0</v>
      </c>
      <c r="N112" s="60">
        <f t="shared" si="45"/>
        <v>0</v>
      </c>
      <c r="O112" s="89">
        <f t="shared" si="45"/>
        <v>0</v>
      </c>
      <c r="P112" s="89">
        <f t="shared" si="45"/>
        <v>0</v>
      </c>
      <c r="Q112" s="90">
        <f t="shared" si="45"/>
        <v>0</v>
      </c>
      <c r="R112" s="107">
        <f t="shared" si="45"/>
        <v>1</v>
      </c>
    </row>
    <row r="113" spans="1:18" s="11" customFormat="1" ht="14" thickBot="1" x14ac:dyDescent="0.2">
      <c r="A113" s="43" t="s">
        <v>79</v>
      </c>
      <c r="B113" s="60">
        <f t="shared" si="43"/>
        <v>1</v>
      </c>
      <c r="C113" s="89">
        <f t="shared" si="43"/>
        <v>0</v>
      </c>
      <c r="D113" s="116">
        <f t="shared" ref="D113:R113" si="46">SUM(D96:D99)</f>
        <v>0</v>
      </c>
      <c r="E113" s="90">
        <f t="shared" si="46"/>
        <v>1</v>
      </c>
      <c r="F113" s="115">
        <f t="shared" si="46"/>
        <v>0</v>
      </c>
      <c r="G113" s="116">
        <f t="shared" si="46"/>
        <v>0</v>
      </c>
      <c r="H113" s="116">
        <f t="shared" si="46"/>
        <v>0</v>
      </c>
      <c r="I113" s="168">
        <f t="shared" si="46"/>
        <v>0</v>
      </c>
      <c r="J113" s="115">
        <f t="shared" si="46"/>
        <v>0</v>
      </c>
      <c r="K113" s="89">
        <f t="shared" si="46"/>
        <v>0</v>
      </c>
      <c r="L113" s="89">
        <f t="shared" si="46"/>
        <v>0</v>
      </c>
      <c r="M113" s="90">
        <f t="shared" si="46"/>
        <v>0</v>
      </c>
      <c r="N113" s="60">
        <f t="shared" si="46"/>
        <v>0</v>
      </c>
      <c r="O113" s="89">
        <f t="shared" si="46"/>
        <v>0</v>
      </c>
      <c r="P113" s="89">
        <f t="shared" si="46"/>
        <v>0</v>
      </c>
      <c r="Q113" s="90">
        <f t="shared" si="46"/>
        <v>0</v>
      </c>
      <c r="R113" s="107">
        <f t="shared" si="46"/>
        <v>1</v>
      </c>
    </row>
    <row r="114" spans="1:18" s="11" customFormat="1" x14ac:dyDescent="0.15">
      <c r="A114" s="43" t="s">
        <v>80</v>
      </c>
      <c r="B114" s="60">
        <f t="shared" si="43"/>
        <v>3</v>
      </c>
      <c r="C114" s="89">
        <f>SUM(C97:C100)</f>
        <v>0</v>
      </c>
      <c r="D114" s="119"/>
      <c r="E114" s="90">
        <f t="shared" ref="E114:E121" si="47">SUM(E97:E100)</f>
        <v>3</v>
      </c>
      <c r="F114" s="118"/>
      <c r="G114" s="119"/>
      <c r="H114" s="119"/>
      <c r="I114" s="167"/>
      <c r="J114" s="118"/>
      <c r="K114" s="89">
        <f t="shared" ref="K114:N121" si="48">SUM(K97:K100)</f>
        <v>0</v>
      </c>
      <c r="L114" s="89">
        <f t="shared" si="48"/>
        <v>0</v>
      </c>
      <c r="M114" s="90">
        <f t="shared" si="48"/>
        <v>0</v>
      </c>
      <c r="N114" s="60">
        <f t="shared" si="48"/>
        <v>0</v>
      </c>
      <c r="O114" s="89"/>
      <c r="P114" s="89">
        <f t="shared" ref="P114:R121" si="49">SUM(P97:P100)</f>
        <v>0</v>
      </c>
      <c r="Q114" s="90">
        <f t="shared" si="49"/>
        <v>0</v>
      </c>
      <c r="R114" s="107">
        <f t="shared" si="49"/>
        <v>3</v>
      </c>
    </row>
    <row r="115" spans="1:18" s="11" customFormat="1" x14ac:dyDescent="0.15">
      <c r="A115" s="43" t="s">
        <v>81</v>
      </c>
      <c r="B115" s="60">
        <f t="shared" si="43"/>
        <v>2</v>
      </c>
      <c r="C115" s="89">
        <f t="shared" si="43"/>
        <v>0</v>
      </c>
      <c r="D115" s="119"/>
      <c r="E115" s="90">
        <f t="shared" si="47"/>
        <v>2</v>
      </c>
      <c r="F115" s="118"/>
      <c r="G115" s="119"/>
      <c r="H115" s="119"/>
      <c r="I115" s="167"/>
      <c r="J115" s="118"/>
      <c r="K115" s="89">
        <f t="shared" si="48"/>
        <v>0</v>
      </c>
      <c r="L115" s="89">
        <f t="shared" si="48"/>
        <v>0</v>
      </c>
      <c r="M115" s="90">
        <f t="shared" si="48"/>
        <v>0</v>
      </c>
      <c r="N115" s="60">
        <f t="shared" si="48"/>
        <v>0</v>
      </c>
      <c r="O115" s="89"/>
      <c r="P115" s="89">
        <f t="shared" si="49"/>
        <v>0</v>
      </c>
      <c r="Q115" s="90">
        <f t="shared" si="49"/>
        <v>0</v>
      </c>
      <c r="R115" s="107">
        <f t="shared" si="49"/>
        <v>2</v>
      </c>
    </row>
    <row r="116" spans="1:18" s="11" customFormat="1" x14ac:dyDescent="0.15">
      <c r="A116" s="43" t="s">
        <v>82</v>
      </c>
      <c r="B116" s="60">
        <f t="shared" si="43"/>
        <v>2</v>
      </c>
      <c r="C116" s="89">
        <f>SUM(C99:C102)</f>
        <v>0</v>
      </c>
      <c r="D116" s="119"/>
      <c r="E116" s="90">
        <f t="shared" si="47"/>
        <v>2</v>
      </c>
      <c r="F116" s="118"/>
      <c r="G116" s="119"/>
      <c r="H116" s="119"/>
      <c r="I116" s="167"/>
      <c r="J116" s="118"/>
      <c r="K116" s="89">
        <f t="shared" si="48"/>
        <v>0</v>
      </c>
      <c r="L116" s="89">
        <f t="shared" si="48"/>
        <v>0</v>
      </c>
      <c r="M116" s="90">
        <f t="shared" si="48"/>
        <v>0</v>
      </c>
      <c r="N116" s="60">
        <f t="shared" si="48"/>
        <v>0</v>
      </c>
      <c r="O116" s="89"/>
      <c r="P116" s="89">
        <f t="shared" si="49"/>
        <v>0</v>
      </c>
      <c r="Q116" s="90">
        <f t="shared" si="49"/>
        <v>0</v>
      </c>
      <c r="R116" s="107">
        <f t="shared" si="49"/>
        <v>2</v>
      </c>
    </row>
    <row r="117" spans="1:18" s="11" customFormat="1" x14ac:dyDescent="0.15">
      <c r="A117" s="43" t="s">
        <v>74</v>
      </c>
      <c r="B117" s="60">
        <f t="shared" si="43"/>
        <v>3</v>
      </c>
      <c r="C117" s="89">
        <f t="shared" si="43"/>
        <v>0</v>
      </c>
      <c r="D117" s="119"/>
      <c r="E117" s="90">
        <f t="shared" si="47"/>
        <v>3</v>
      </c>
      <c r="F117" s="118"/>
      <c r="G117" s="119"/>
      <c r="H117" s="119"/>
      <c r="I117" s="167"/>
      <c r="J117" s="118"/>
      <c r="K117" s="89">
        <f t="shared" si="48"/>
        <v>0</v>
      </c>
      <c r="L117" s="89">
        <f t="shared" si="48"/>
        <v>0</v>
      </c>
      <c r="M117" s="90">
        <f t="shared" si="48"/>
        <v>0</v>
      </c>
      <c r="N117" s="60">
        <f t="shared" si="48"/>
        <v>0</v>
      </c>
      <c r="O117" s="89"/>
      <c r="P117" s="89">
        <f t="shared" si="49"/>
        <v>1</v>
      </c>
      <c r="Q117" s="90">
        <f t="shared" si="49"/>
        <v>1</v>
      </c>
      <c r="R117" s="107">
        <f t="shared" si="49"/>
        <v>4</v>
      </c>
    </row>
    <row r="118" spans="1:18" s="11" customFormat="1" x14ac:dyDescent="0.15">
      <c r="A118" s="43" t="s">
        <v>83</v>
      </c>
      <c r="B118" s="60">
        <f t="shared" si="43"/>
        <v>1</v>
      </c>
      <c r="C118" s="89">
        <f>SUM(C101:C104)</f>
        <v>0</v>
      </c>
      <c r="D118" s="119"/>
      <c r="E118" s="90">
        <f t="shared" si="47"/>
        <v>1</v>
      </c>
      <c r="F118" s="118"/>
      <c r="G118" s="119"/>
      <c r="H118" s="119"/>
      <c r="I118" s="167"/>
      <c r="J118" s="118"/>
      <c r="K118" s="89">
        <f t="shared" si="48"/>
        <v>0</v>
      </c>
      <c r="L118" s="89">
        <f t="shared" si="48"/>
        <v>0</v>
      </c>
      <c r="M118" s="90">
        <f t="shared" si="48"/>
        <v>0</v>
      </c>
      <c r="N118" s="60">
        <f t="shared" si="48"/>
        <v>0</v>
      </c>
      <c r="O118" s="89"/>
      <c r="P118" s="89">
        <f t="shared" si="49"/>
        <v>1</v>
      </c>
      <c r="Q118" s="90">
        <f t="shared" si="49"/>
        <v>1</v>
      </c>
      <c r="R118" s="107">
        <f t="shared" si="49"/>
        <v>2</v>
      </c>
    </row>
    <row r="119" spans="1:18" s="11" customFormat="1" x14ac:dyDescent="0.15">
      <c r="A119" s="43" t="s">
        <v>84</v>
      </c>
      <c r="B119" s="60">
        <f t="shared" si="43"/>
        <v>2</v>
      </c>
      <c r="C119" s="89">
        <f t="shared" si="43"/>
        <v>0</v>
      </c>
      <c r="D119" s="119"/>
      <c r="E119" s="90">
        <f t="shared" si="47"/>
        <v>2</v>
      </c>
      <c r="F119" s="118"/>
      <c r="G119" s="119"/>
      <c r="H119" s="119"/>
      <c r="I119" s="167"/>
      <c r="J119" s="118"/>
      <c r="K119" s="89">
        <f t="shared" si="48"/>
        <v>0</v>
      </c>
      <c r="L119" s="89">
        <f t="shared" si="48"/>
        <v>0</v>
      </c>
      <c r="M119" s="90">
        <f t="shared" si="48"/>
        <v>0</v>
      </c>
      <c r="N119" s="60">
        <f t="shared" si="48"/>
        <v>0</v>
      </c>
      <c r="O119" s="89"/>
      <c r="P119" s="89">
        <f t="shared" si="49"/>
        <v>1</v>
      </c>
      <c r="Q119" s="90">
        <f t="shared" si="49"/>
        <v>1</v>
      </c>
      <c r="R119" s="107">
        <f t="shared" si="49"/>
        <v>3</v>
      </c>
    </row>
    <row r="120" spans="1:18" s="11" customFormat="1" x14ac:dyDescent="0.15">
      <c r="A120" s="43" t="s">
        <v>85</v>
      </c>
      <c r="B120" s="60">
        <f t="shared" si="43"/>
        <v>2</v>
      </c>
      <c r="C120" s="89">
        <f>SUM(C103:C106)</f>
        <v>0</v>
      </c>
      <c r="D120" s="119"/>
      <c r="E120" s="90">
        <f t="shared" si="47"/>
        <v>2</v>
      </c>
      <c r="F120" s="118"/>
      <c r="G120" s="119"/>
      <c r="H120" s="119"/>
      <c r="I120" s="167"/>
      <c r="J120" s="118"/>
      <c r="K120" s="89">
        <f t="shared" si="48"/>
        <v>1</v>
      </c>
      <c r="L120" s="89">
        <f t="shared" si="48"/>
        <v>0</v>
      </c>
      <c r="M120" s="90">
        <f t="shared" si="48"/>
        <v>1</v>
      </c>
      <c r="N120" s="60">
        <f t="shared" si="48"/>
        <v>0</v>
      </c>
      <c r="O120" s="89"/>
      <c r="P120" s="89">
        <f t="shared" si="49"/>
        <v>2</v>
      </c>
      <c r="Q120" s="90">
        <f t="shared" si="49"/>
        <v>2</v>
      </c>
      <c r="R120" s="107">
        <f t="shared" si="49"/>
        <v>5</v>
      </c>
    </row>
    <row r="121" spans="1:18" s="11" customFormat="1" x14ac:dyDescent="0.15">
      <c r="A121" s="43" t="s">
        <v>75</v>
      </c>
      <c r="B121" s="60">
        <f t="shared" si="43"/>
        <v>1</v>
      </c>
      <c r="C121" s="89">
        <f t="shared" si="43"/>
        <v>0</v>
      </c>
      <c r="D121" s="119"/>
      <c r="E121" s="90">
        <f t="shared" si="47"/>
        <v>1</v>
      </c>
      <c r="F121" s="118"/>
      <c r="G121" s="119"/>
      <c r="H121" s="119"/>
      <c r="I121" s="167"/>
      <c r="J121" s="118"/>
      <c r="K121" s="89">
        <f t="shared" si="48"/>
        <v>1</v>
      </c>
      <c r="L121" s="89">
        <f t="shared" si="48"/>
        <v>0</v>
      </c>
      <c r="M121" s="90">
        <f t="shared" si="48"/>
        <v>1</v>
      </c>
      <c r="N121" s="60">
        <f t="shared" si="48"/>
        <v>0</v>
      </c>
      <c r="O121" s="89"/>
      <c r="P121" s="89">
        <f t="shared" si="49"/>
        <v>1</v>
      </c>
      <c r="Q121" s="90">
        <f t="shared" si="49"/>
        <v>1</v>
      </c>
      <c r="R121" s="107">
        <f t="shared" si="49"/>
        <v>3</v>
      </c>
    </row>
    <row r="122" spans="1:18" ht="14" thickBot="1" x14ac:dyDescent="0.2">
      <c r="A122" s="37"/>
      <c r="B122" s="122"/>
      <c r="C122" s="123"/>
      <c r="D122" s="123"/>
      <c r="E122" s="124"/>
      <c r="F122" s="122"/>
      <c r="G122" s="123"/>
      <c r="H122" s="123"/>
      <c r="I122" s="142"/>
      <c r="J122" s="122"/>
      <c r="K122" s="123"/>
      <c r="L122" s="123"/>
      <c r="M122" s="124"/>
      <c r="N122" s="122"/>
      <c r="O122" s="123"/>
      <c r="P122" s="123"/>
      <c r="Q122" s="124"/>
      <c r="R122" s="94"/>
    </row>
    <row r="123" spans="1:18" x14ac:dyDescent="0.15">
      <c r="A123" s="36"/>
      <c r="B123" s="69"/>
      <c r="C123" s="70"/>
      <c r="D123" s="70"/>
      <c r="E123" s="71"/>
      <c r="F123" s="69"/>
      <c r="G123" s="70"/>
      <c r="H123" s="70"/>
      <c r="I123" s="71"/>
      <c r="J123" s="69"/>
      <c r="K123" s="70"/>
      <c r="L123" s="70"/>
      <c r="M123" s="71"/>
      <c r="N123" s="69"/>
      <c r="O123" s="70"/>
      <c r="P123" s="70"/>
      <c r="Q123" s="71"/>
      <c r="R123" s="112"/>
    </row>
    <row r="124" spans="1:18" x14ac:dyDescent="0.15">
      <c r="A124" s="35" t="s">
        <v>88</v>
      </c>
      <c r="B124" s="72">
        <f>SUM(B92:B107)</f>
        <v>6</v>
      </c>
      <c r="C124" s="73">
        <f t="shared" ref="C124:R124" si="50">SUM(C92:C107)</f>
        <v>0</v>
      </c>
      <c r="D124" s="73">
        <f t="shared" si="50"/>
        <v>0</v>
      </c>
      <c r="E124" s="74">
        <f t="shared" si="50"/>
        <v>6</v>
      </c>
      <c r="F124" s="72">
        <f t="shared" si="50"/>
        <v>0</v>
      </c>
      <c r="G124" s="72">
        <f t="shared" si="50"/>
        <v>0</v>
      </c>
      <c r="H124" s="72">
        <f t="shared" si="50"/>
        <v>0</v>
      </c>
      <c r="I124" s="72">
        <f t="shared" si="50"/>
        <v>0</v>
      </c>
      <c r="J124" s="72">
        <f t="shared" si="50"/>
        <v>0</v>
      </c>
      <c r="K124" s="73">
        <f t="shared" si="50"/>
        <v>1</v>
      </c>
      <c r="L124" s="73">
        <f t="shared" si="50"/>
        <v>0</v>
      </c>
      <c r="M124" s="74">
        <f t="shared" si="50"/>
        <v>1</v>
      </c>
      <c r="N124" s="72">
        <f t="shared" si="50"/>
        <v>0</v>
      </c>
      <c r="O124" s="73">
        <f t="shared" si="50"/>
        <v>0</v>
      </c>
      <c r="P124" s="73">
        <f t="shared" si="50"/>
        <v>3</v>
      </c>
      <c r="Q124" s="74">
        <f t="shared" si="50"/>
        <v>3</v>
      </c>
      <c r="R124" s="111">
        <f t="shared" si="50"/>
        <v>10</v>
      </c>
    </row>
    <row r="125" spans="1:18" x14ac:dyDescent="0.15">
      <c r="A125" s="35" t="s">
        <v>10</v>
      </c>
      <c r="B125" s="72">
        <f>MAX(B109:B121)</f>
        <v>6</v>
      </c>
      <c r="C125" s="73">
        <f t="shared" ref="C125:R125" si="51">MAX(C109:C121)</f>
        <v>0</v>
      </c>
      <c r="D125" s="73">
        <f t="shared" si="51"/>
        <v>0</v>
      </c>
      <c r="E125" s="74">
        <f t="shared" si="51"/>
        <v>3</v>
      </c>
      <c r="F125" s="72">
        <f t="shared" si="51"/>
        <v>0</v>
      </c>
      <c r="G125" s="72">
        <f t="shared" si="51"/>
        <v>0</v>
      </c>
      <c r="H125" s="72">
        <f t="shared" si="51"/>
        <v>0</v>
      </c>
      <c r="I125" s="72">
        <f t="shared" si="51"/>
        <v>0</v>
      </c>
      <c r="J125" s="72">
        <f t="shared" si="51"/>
        <v>0</v>
      </c>
      <c r="K125" s="73">
        <f t="shared" si="51"/>
        <v>1</v>
      </c>
      <c r="L125" s="73">
        <f t="shared" si="51"/>
        <v>0</v>
      </c>
      <c r="M125" s="74">
        <f t="shared" si="51"/>
        <v>1</v>
      </c>
      <c r="N125" s="72">
        <f t="shared" si="51"/>
        <v>0</v>
      </c>
      <c r="O125" s="73">
        <f t="shared" si="51"/>
        <v>0</v>
      </c>
      <c r="P125" s="73">
        <f t="shared" si="51"/>
        <v>3</v>
      </c>
      <c r="Q125" s="74">
        <f t="shared" si="51"/>
        <v>2</v>
      </c>
      <c r="R125" s="111">
        <f t="shared" si="51"/>
        <v>5</v>
      </c>
    </row>
    <row r="126" spans="1:18" x14ac:dyDescent="0.15">
      <c r="A126" s="35" t="s">
        <v>11</v>
      </c>
      <c r="B126" s="72">
        <f>SUM(B92:B107)/4</f>
        <v>1.5</v>
      </c>
      <c r="C126" s="73">
        <f t="shared" ref="C126:R126" si="52">SUM(C92:C107)/4</f>
        <v>0</v>
      </c>
      <c r="D126" s="73">
        <f t="shared" si="52"/>
        <v>0</v>
      </c>
      <c r="E126" s="74">
        <f t="shared" si="52"/>
        <v>1.5</v>
      </c>
      <c r="F126" s="72">
        <f t="shared" si="52"/>
        <v>0</v>
      </c>
      <c r="G126" s="72">
        <f t="shared" si="52"/>
        <v>0</v>
      </c>
      <c r="H126" s="72">
        <f t="shared" si="52"/>
        <v>0</v>
      </c>
      <c r="I126" s="72">
        <f t="shared" si="52"/>
        <v>0</v>
      </c>
      <c r="J126" s="72">
        <f t="shared" si="52"/>
        <v>0</v>
      </c>
      <c r="K126" s="73">
        <f t="shared" si="52"/>
        <v>0.25</v>
      </c>
      <c r="L126" s="73">
        <f t="shared" si="52"/>
        <v>0</v>
      </c>
      <c r="M126" s="74">
        <f t="shared" si="52"/>
        <v>0.25</v>
      </c>
      <c r="N126" s="72">
        <f t="shared" si="52"/>
        <v>0</v>
      </c>
      <c r="O126" s="73">
        <f t="shared" si="52"/>
        <v>0</v>
      </c>
      <c r="P126" s="73">
        <f t="shared" si="52"/>
        <v>0.75</v>
      </c>
      <c r="Q126" s="74">
        <f t="shared" si="52"/>
        <v>0.75</v>
      </c>
      <c r="R126" s="111">
        <f t="shared" si="52"/>
        <v>2.5</v>
      </c>
    </row>
    <row r="127" spans="1:18" ht="14" thickBot="1" x14ac:dyDescent="0.2">
      <c r="A127" s="37"/>
      <c r="B127" s="75"/>
      <c r="C127" s="76"/>
      <c r="D127" s="76"/>
      <c r="E127" s="77"/>
      <c r="F127" s="75"/>
      <c r="G127" s="76"/>
      <c r="H127" s="76"/>
      <c r="I127" s="77"/>
      <c r="J127" s="75"/>
      <c r="K127" s="76"/>
      <c r="L127" s="76"/>
      <c r="M127" s="77"/>
      <c r="N127" s="75"/>
      <c r="O127" s="76"/>
      <c r="P127" s="76"/>
      <c r="Q127" s="77"/>
      <c r="R127" s="78"/>
    </row>
    <row r="128" spans="1:18" x14ac:dyDescent="0.15">
      <c r="A128" s="38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79"/>
    </row>
    <row r="129" spans="1:18" x14ac:dyDescent="0.15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</row>
    <row r="130" spans="1:18" x14ac:dyDescent="0.15"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</row>
    <row r="131" spans="1:18" s="11" customFormat="1" x14ac:dyDescent="0.15">
      <c r="A131" s="14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</row>
    <row r="132" spans="1:18" s="32" customFormat="1" x14ac:dyDescent="0.15">
      <c r="A132" s="14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</row>
    <row r="133" spans="1:18" s="11" customFormat="1" x14ac:dyDescent="0.15">
      <c r="A133" s="14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</row>
    <row r="134" spans="1:18" s="11" customFormat="1" x14ac:dyDescent="0.15">
      <c r="A134" s="14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</row>
    <row r="135" spans="1:18" s="11" customFormat="1" x14ac:dyDescent="0.15">
      <c r="A135" s="14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</row>
    <row r="136" spans="1:18" s="11" customFormat="1" x14ac:dyDescent="0.15">
      <c r="A136" s="14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</row>
    <row r="137" spans="1:18" s="11" customFormat="1" x14ac:dyDescent="0.15">
      <c r="A137" s="14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</row>
    <row r="138" spans="1:18" s="11" customFormat="1" x14ac:dyDescent="0.15">
      <c r="A138" s="14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</row>
    <row r="139" spans="1:18" s="11" customFormat="1" x14ac:dyDescent="0.15">
      <c r="A139" s="14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</row>
    <row r="140" spans="1:18" s="11" customFormat="1" x14ac:dyDescent="0.15">
      <c r="A140" s="14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</row>
    <row r="141" spans="1:18" s="11" customFormat="1" x14ac:dyDescent="0.15">
      <c r="A141" s="14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</row>
    <row r="142" spans="1:18" s="11" customFormat="1" x14ac:dyDescent="0.15">
      <c r="A142" s="14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</row>
    <row r="143" spans="1:18" s="11" customFormat="1" x14ac:dyDescent="0.15">
      <c r="A143" s="14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</row>
    <row r="144" spans="1:18" s="11" customFormat="1" x14ac:dyDescent="0.15">
      <c r="A144" s="14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</row>
    <row r="145" spans="1:18" s="11" customFormat="1" x14ac:dyDescent="0.15">
      <c r="A145" s="14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</row>
    <row r="146" spans="1:18" s="11" customFormat="1" x14ac:dyDescent="0.15">
      <c r="A146" s="14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</row>
    <row r="147" spans="1:18" s="11" customFormat="1" x14ac:dyDescent="0.15">
      <c r="A147" s="14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</row>
    <row r="148" spans="1:18" x14ac:dyDescent="0.15"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</row>
    <row r="149" spans="1:18" x14ac:dyDescent="0.15"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</row>
    <row r="150" spans="1:18" x14ac:dyDescent="0.15"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</row>
    <row r="151" spans="1:18" x14ac:dyDescent="0.15"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</row>
    <row r="152" spans="1:18" x14ac:dyDescent="0.15"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</row>
    <row r="153" spans="1:18" x14ac:dyDescent="0.15"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</row>
    <row r="154" spans="1:18" x14ac:dyDescent="0.15"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</row>
    <row r="155" spans="1:18" x14ac:dyDescent="0.15"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</row>
    <row r="156" spans="1:18" s="11" customFormat="1" x14ac:dyDescent="0.15">
      <c r="A156" s="14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</row>
    <row r="157" spans="1:18" s="32" customFormat="1" x14ac:dyDescent="0.15">
      <c r="A157" s="14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</row>
    <row r="158" spans="1:18" s="11" customFormat="1" x14ac:dyDescent="0.15">
      <c r="A158" s="14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</row>
    <row r="159" spans="1:18" s="11" customFormat="1" x14ac:dyDescent="0.15">
      <c r="A159" s="14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</row>
    <row r="160" spans="1:18" s="11" customFormat="1" x14ac:dyDescent="0.15">
      <c r="A160" s="14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</row>
    <row r="161" spans="1:18" s="11" customFormat="1" x14ac:dyDescent="0.15">
      <c r="A161" s="14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</row>
    <row r="162" spans="1:18" s="11" customFormat="1" x14ac:dyDescent="0.15">
      <c r="A162" s="14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</row>
    <row r="163" spans="1:18" s="11" customFormat="1" x14ac:dyDescent="0.15">
      <c r="A163" s="14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</row>
    <row r="164" spans="1:18" s="11" customFormat="1" x14ac:dyDescent="0.15">
      <c r="A164" s="14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</row>
    <row r="165" spans="1:18" s="11" customFormat="1" x14ac:dyDescent="0.15">
      <c r="A165" s="14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</row>
    <row r="166" spans="1:18" s="11" customFormat="1" x14ac:dyDescent="0.15">
      <c r="A166" s="14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</row>
    <row r="167" spans="1:18" s="11" customFormat="1" x14ac:dyDescent="0.15">
      <c r="A167" s="14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</row>
    <row r="168" spans="1:18" s="11" customFormat="1" x14ac:dyDescent="0.15">
      <c r="A168" s="14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</row>
    <row r="169" spans="1:18" s="11" customFormat="1" x14ac:dyDescent="0.15">
      <c r="A169" s="14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</row>
    <row r="170" spans="1:18" s="11" customFormat="1" x14ac:dyDescent="0.15">
      <c r="A170" s="14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</row>
    <row r="171" spans="1:18" s="11" customFormat="1" x14ac:dyDescent="0.15">
      <c r="A171" s="14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</row>
    <row r="172" spans="1:18" s="11" customFormat="1" x14ac:dyDescent="0.15">
      <c r="A172" s="14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</row>
    <row r="173" spans="1:18" x14ac:dyDescent="0.15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</row>
    <row r="174" spans="1:18" x14ac:dyDescent="0.15"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</row>
    <row r="175" spans="1:18" x14ac:dyDescent="0.15"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</row>
    <row r="176" spans="1:18" x14ac:dyDescent="0.15"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</row>
    <row r="177" spans="1:18" x14ac:dyDescent="0.15"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</row>
    <row r="178" spans="1:18" x14ac:dyDescent="0.15"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</row>
    <row r="179" spans="1:18" x14ac:dyDescent="0.15"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</row>
    <row r="181" spans="1:18" s="11" customFormat="1" x14ac:dyDescent="0.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</row>
    <row r="182" spans="1:18" s="32" customFormat="1" x14ac:dyDescent="0.1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s="11" customFormat="1" x14ac:dyDescent="0.1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s="11" customFormat="1" x14ac:dyDescent="0.1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s="11" customFormat="1" x14ac:dyDescent="0.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</row>
    <row r="186" spans="1:18" s="11" customFormat="1" x14ac:dyDescent="0.1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s="11" customFormat="1" x14ac:dyDescent="0.1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</row>
    <row r="188" spans="1:18" s="11" customFormat="1" x14ac:dyDescent="0.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s="11" customFormat="1" x14ac:dyDescent="0.1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</row>
    <row r="190" spans="1:18" s="11" customFormat="1" x14ac:dyDescent="0.1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s="11" customFormat="1" x14ac:dyDescent="0.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</row>
    <row r="192" spans="1:18" s="11" customFormat="1" x14ac:dyDescent="0.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s="11" customFormat="1" x14ac:dyDescent="0.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</row>
    <row r="194" spans="1:18" s="11" customFormat="1" x14ac:dyDescent="0.1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s="11" customFormat="1" x14ac:dyDescent="0.1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</row>
    <row r="196" spans="1:18" s="11" customFormat="1" x14ac:dyDescent="0.1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s="11" customFormat="1" x14ac:dyDescent="0.1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&amp;CTHORNDON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Q126"/>
  <sheetViews>
    <sheetView topLeftCell="A70" zoomScaleNormal="100" workbookViewId="0">
      <selection activeCell="T128" sqref="T128"/>
    </sheetView>
  </sheetViews>
  <sheetFormatPr baseColWidth="10" defaultColWidth="9.1640625" defaultRowHeight="13" x14ac:dyDescent="0.15"/>
  <cols>
    <col min="1" max="1" width="13.5" style="14" customWidth="1"/>
    <col min="2" max="2" width="14.6640625" style="14" customWidth="1"/>
    <col min="3" max="4" width="10.6640625" style="14" hidden="1" customWidth="1"/>
    <col min="5" max="5" width="14.6640625" style="14" customWidth="1"/>
    <col min="6" max="16" width="10.6640625" style="14" hidden="1" customWidth="1"/>
    <col min="17" max="17" width="14.6640625" style="14" customWidth="1"/>
    <col min="18" max="16384" width="9.1640625" style="14"/>
  </cols>
  <sheetData>
    <row r="1" spans="1:17" x14ac:dyDescent="0.15">
      <c r="A1" s="12" t="s">
        <v>38</v>
      </c>
      <c r="B1" s="12"/>
      <c r="C1" s="13"/>
      <c r="D1" s="13"/>
      <c r="E1" s="130" t="s">
        <v>94</v>
      </c>
      <c r="H1" s="22" t="s">
        <v>41</v>
      </c>
    </row>
    <row r="2" spans="1:17" x14ac:dyDescent="0.15">
      <c r="A2" s="12"/>
      <c r="B2" s="12"/>
      <c r="C2" s="13"/>
      <c r="D2" s="13"/>
      <c r="E2" s="12"/>
      <c r="H2" s="22"/>
    </row>
    <row r="3" spans="1:17" ht="14" thickBot="1" x14ac:dyDescent="0.2">
      <c r="A3" s="12"/>
      <c r="B3" s="12" t="s">
        <v>108</v>
      </c>
      <c r="D3" s="13"/>
    </row>
    <row r="4" spans="1:17" x14ac:dyDescent="0.15">
      <c r="A4" s="23"/>
      <c r="B4" s="25" t="s">
        <v>3</v>
      </c>
      <c r="C4" s="16"/>
      <c r="D4" s="16"/>
      <c r="E4" s="25" t="s">
        <v>5</v>
      </c>
      <c r="F4" s="16"/>
      <c r="G4" s="16"/>
      <c r="H4" s="24"/>
      <c r="I4" s="15" t="s">
        <v>4</v>
      </c>
      <c r="J4" s="16"/>
      <c r="K4" s="16"/>
      <c r="L4" s="24"/>
      <c r="M4" s="15" t="s">
        <v>5</v>
      </c>
      <c r="N4" s="16"/>
      <c r="O4" s="16"/>
      <c r="P4" s="24"/>
      <c r="Q4" s="25" t="s">
        <v>35</v>
      </c>
    </row>
    <row r="5" spans="1:17" s="11" customFormat="1" ht="14" thickBot="1" x14ac:dyDescent="0.2">
      <c r="A5" s="26"/>
      <c r="B5" s="136" t="s">
        <v>42</v>
      </c>
      <c r="C5" s="18"/>
      <c r="D5" s="21"/>
      <c r="E5" s="136"/>
      <c r="G5" s="21"/>
      <c r="H5" s="27"/>
      <c r="I5" s="17"/>
      <c r="J5" s="18" t="s">
        <v>21</v>
      </c>
      <c r="K5" s="21"/>
      <c r="L5" s="27"/>
      <c r="M5" s="17"/>
      <c r="N5" s="18" t="s">
        <v>22</v>
      </c>
      <c r="O5" s="18"/>
      <c r="P5" s="27"/>
      <c r="Q5" s="39"/>
    </row>
    <row r="6" spans="1:17" s="32" customFormat="1" ht="11.25" customHeight="1" x14ac:dyDescent="0.15">
      <c r="A6" s="29"/>
      <c r="B6" s="134" t="s">
        <v>7</v>
      </c>
      <c r="C6" s="20" t="s">
        <v>24</v>
      </c>
      <c r="D6" s="20" t="s">
        <v>25</v>
      </c>
      <c r="E6" s="19" t="s">
        <v>7</v>
      </c>
      <c r="F6" s="20" t="s">
        <v>23</v>
      </c>
      <c r="G6" s="20" t="s">
        <v>25</v>
      </c>
      <c r="H6" s="30" t="s">
        <v>9</v>
      </c>
      <c r="I6" s="19" t="s">
        <v>23</v>
      </c>
      <c r="J6" s="20" t="s">
        <v>23</v>
      </c>
      <c r="K6" s="20" t="s">
        <v>24</v>
      </c>
      <c r="L6" s="30" t="s">
        <v>9</v>
      </c>
      <c r="M6" s="19" t="s">
        <v>23</v>
      </c>
      <c r="N6" s="20" t="s">
        <v>24</v>
      </c>
      <c r="O6" s="20" t="s">
        <v>25</v>
      </c>
      <c r="P6" s="30" t="s">
        <v>9</v>
      </c>
      <c r="Q6" s="31"/>
    </row>
    <row r="7" spans="1:17" s="11" customFormat="1" ht="11.25" customHeight="1" thickBot="1" x14ac:dyDescent="0.2">
      <c r="A7" s="26"/>
      <c r="B7" s="135"/>
      <c r="C7" s="9" t="s">
        <v>28</v>
      </c>
      <c r="D7" s="9" t="s">
        <v>29</v>
      </c>
      <c r="E7" s="8"/>
      <c r="F7" s="9" t="s">
        <v>27</v>
      </c>
      <c r="G7" s="9" t="s">
        <v>28</v>
      </c>
      <c r="H7" s="33"/>
      <c r="I7" s="8" t="s">
        <v>29</v>
      </c>
      <c r="J7" s="9" t="s">
        <v>26</v>
      </c>
      <c r="K7" s="9" t="s">
        <v>27</v>
      </c>
      <c r="L7" s="33"/>
      <c r="M7" s="8" t="s">
        <v>28</v>
      </c>
      <c r="N7" s="9" t="s">
        <v>29</v>
      </c>
      <c r="O7" s="9" t="s">
        <v>26</v>
      </c>
      <c r="P7" s="34"/>
      <c r="Q7" s="28"/>
    </row>
    <row r="8" spans="1:17" s="11" customFormat="1" x14ac:dyDescent="0.15">
      <c r="A8" s="175" t="s">
        <v>58</v>
      </c>
      <c r="B8" s="176">
        <f>+(B50+B91)/2</f>
        <v>0</v>
      </c>
      <c r="C8" s="176">
        <f>+(C50+C91)/2</f>
        <v>0</v>
      </c>
      <c r="D8" s="176">
        <f>+(D50+D91)/2</f>
        <v>0</v>
      </c>
      <c r="E8" s="58">
        <f>+(E50+E91)/2</f>
        <v>1</v>
      </c>
      <c r="F8" s="143"/>
      <c r="G8" s="143"/>
      <c r="H8" s="144">
        <f t="shared" ref="H8:H23" si="0">SUM(E8:G8)</f>
        <v>1</v>
      </c>
      <c r="I8" s="58" t="e">
        <f>+(#REF!+I92+#REF!+#REF!+#REF!)/5</f>
        <v>#REF!</v>
      </c>
      <c r="J8" s="143" t="e">
        <f>+(#REF!+J92+#REF!+#REF!+#REF!)/5</f>
        <v>#REF!</v>
      </c>
      <c r="K8" s="143" t="e">
        <f>+(#REF!+K92+#REF!+#REF!+#REF!)/5</f>
        <v>#REF!</v>
      </c>
      <c r="L8" s="144" t="e">
        <f t="shared" ref="L8:L15" si="1">SUM(I8:K8)</f>
        <v>#REF!</v>
      </c>
      <c r="M8" s="58" t="e">
        <f>+(#REF!+M92+#REF!+#REF!+#REF!)/5</f>
        <v>#REF!</v>
      </c>
      <c r="N8" s="143" t="e">
        <f>+(#REF!+N92+#REF!+#REF!+#REF!)/5</f>
        <v>#REF!</v>
      </c>
      <c r="O8" s="143" t="e">
        <f>+(#REF!+O92+#REF!+#REF!+#REF!)/5</f>
        <v>#REF!</v>
      </c>
      <c r="P8" s="144" t="e">
        <f t="shared" ref="P8:P15" si="2">SUM(M8:O8)</f>
        <v>#REF!</v>
      </c>
      <c r="Q8" s="59">
        <f>E8+B8</f>
        <v>1</v>
      </c>
    </row>
    <row r="9" spans="1:17" s="11" customFormat="1" x14ac:dyDescent="0.15">
      <c r="A9" s="10" t="s">
        <v>43</v>
      </c>
      <c r="B9" s="109">
        <f t="shared" ref="B9:B23" si="3">+(B51+B92)/2</f>
        <v>0</v>
      </c>
      <c r="C9" s="109">
        <f t="shared" ref="C9:E9" si="4">+(C51+C92)/2</f>
        <v>0</v>
      </c>
      <c r="D9" s="109">
        <f t="shared" si="4"/>
        <v>0</v>
      </c>
      <c r="E9" s="60">
        <f t="shared" si="4"/>
        <v>1</v>
      </c>
      <c r="F9" s="89"/>
      <c r="G9" s="89"/>
      <c r="H9" s="90">
        <f t="shared" si="0"/>
        <v>1</v>
      </c>
      <c r="I9" s="60" t="e">
        <f>+(I51+I93+#REF!+#REF!+#REF!)/5</f>
        <v>#REF!</v>
      </c>
      <c r="J9" s="89" t="e">
        <f>+(J51+J93+#REF!+#REF!+#REF!)/5</f>
        <v>#REF!</v>
      </c>
      <c r="K9" s="89" t="e">
        <f>+(K51+K93+#REF!+#REF!+#REF!)/5</f>
        <v>#REF!</v>
      </c>
      <c r="L9" s="90" t="e">
        <f t="shared" si="1"/>
        <v>#REF!</v>
      </c>
      <c r="M9" s="60" t="e">
        <f>+(M51+M93+#REF!+#REF!+#REF!)/5</f>
        <v>#REF!</v>
      </c>
      <c r="N9" s="89" t="e">
        <f>+(N51+N93+#REF!+#REF!+#REF!)/5</f>
        <v>#REF!</v>
      </c>
      <c r="O9" s="89" t="e">
        <f>+(O51+O93+#REF!+#REF!+#REF!)/5</f>
        <v>#REF!</v>
      </c>
      <c r="P9" s="90" t="e">
        <f t="shared" si="2"/>
        <v>#REF!</v>
      </c>
      <c r="Q9" s="61">
        <f t="shared" ref="Q9:Q23" si="5">E9+B9</f>
        <v>1</v>
      </c>
    </row>
    <row r="10" spans="1:17" s="11" customFormat="1" x14ac:dyDescent="0.15">
      <c r="A10" s="10" t="s">
        <v>44</v>
      </c>
      <c r="B10" s="109">
        <f t="shared" si="3"/>
        <v>0</v>
      </c>
      <c r="C10" s="109">
        <f t="shared" ref="C10:E10" si="6">+(C52+C93)/2</f>
        <v>0</v>
      </c>
      <c r="D10" s="109">
        <f t="shared" si="6"/>
        <v>0</v>
      </c>
      <c r="E10" s="60">
        <f t="shared" si="6"/>
        <v>0</v>
      </c>
      <c r="F10" s="89"/>
      <c r="G10" s="89"/>
      <c r="H10" s="90">
        <f t="shared" si="0"/>
        <v>0</v>
      </c>
      <c r="I10" s="60" t="e">
        <f>+(I52+I94+#REF!+#REF!+#REF!)/5</f>
        <v>#REF!</v>
      </c>
      <c r="J10" s="89" t="e">
        <f>+(J52+J94+#REF!+#REF!+#REF!)/5</f>
        <v>#REF!</v>
      </c>
      <c r="K10" s="89" t="e">
        <f>+(K52+K94+#REF!+#REF!+#REF!)/5</f>
        <v>#REF!</v>
      </c>
      <c r="L10" s="90" t="e">
        <f t="shared" si="1"/>
        <v>#REF!</v>
      </c>
      <c r="M10" s="60" t="e">
        <f>+(M52+M94+#REF!+#REF!+#REF!)/5</f>
        <v>#REF!</v>
      </c>
      <c r="N10" s="89" t="e">
        <f>+(N52+N94+#REF!+#REF!+#REF!)/5</f>
        <v>#REF!</v>
      </c>
      <c r="O10" s="89" t="e">
        <f>+(O52+O94+#REF!+#REF!+#REF!)/5</f>
        <v>#REF!</v>
      </c>
      <c r="P10" s="90" t="e">
        <f t="shared" si="2"/>
        <v>#REF!</v>
      </c>
      <c r="Q10" s="61">
        <f t="shared" si="5"/>
        <v>0</v>
      </c>
    </row>
    <row r="11" spans="1:17" s="11" customFormat="1" x14ac:dyDescent="0.15">
      <c r="A11" s="10" t="s">
        <v>45</v>
      </c>
      <c r="B11" s="109">
        <f t="shared" si="3"/>
        <v>0</v>
      </c>
      <c r="C11" s="109">
        <f t="shared" ref="C11:E11" si="7">+(C53+C94)/2</f>
        <v>0</v>
      </c>
      <c r="D11" s="109">
        <f t="shared" si="7"/>
        <v>0</v>
      </c>
      <c r="E11" s="60">
        <f t="shared" si="7"/>
        <v>0</v>
      </c>
      <c r="F11" s="89"/>
      <c r="G11" s="89"/>
      <c r="H11" s="90">
        <f t="shared" si="0"/>
        <v>0</v>
      </c>
      <c r="I11" s="60" t="e">
        <f>+(I53+I95+#REF!+#REF!+#REF!)/5</f>
        <v>#REF!</v>
      </c>
      <c r="J11" s="89" t="e">
        <f>+(J53+J95+#REF!+#REF!+#REF!)/5</f>
        <v>#REF!</v>
      </c>
      <c r="K11" s="89" t="e">
        <f>+(K53+K95+#REF!+#REF!+#REF!)/5</f>
        <v>#REF!</v>
      </c>
      <c r="L11" s="90" t="e">
        <f t="shared" si="1"/>
        <v>#REF!</v>
      </c>
      <c r="M11" s="60" t="e">
        <f>+(M53+M95+#REF!+#REF!+#REF!)/5</f>
        <v>#REF!</v>
      </c>
      <c r="N11" s="89" t="e">
        <f>+(N53+N95+#REF!+#REF!+#REF!)/5</f>
        <v>#REF!</v>
      </c>
      <c r="O11" s="89" t="e">
        <f>+(O53+O95+#REF!+#REF!+#REF!)/5</f>
        <v>#REF!</v>
      </c>
      <c r="P11" s="90" t="e">
        <f t="shared" si="2"/>
        <v>#REF!</v>
      </c>
      <c r="Q11" s="61">
        <f t="shared" si="5"/>
        <v>0</v>
      </c>
    </row>
    <row r="12" spans="1:17" s="11" customFormat="1" x14ac:dyDescent="0.15">
      <c r="A12" s="10" t="s">
        <v>46</v>
      </c>
      <c r="B12" s="109">
        <f t="shared" si="3"/>
        <v>0</v>
      </c>
      <c r="C12" s="109">
        <f t="shared" ref="C12:E12" si="8">+(C54+C95)/2</f>
        <v>0</v>
      </c>
      <c r="D12" s="109">
        <f t="shared" si="8"/>
        <v>0</v>
      </c>
      <c r="E12" s="60">
        <f t="shared" si="8"/>
        <v>1.5</v>
      </c>
      <c r="F12" s="89"/>
      <c r="G12" s="89"/>
      <c r="H12" s="90">
        <f t="shared" si="0"/>
        <v>1.5</v>
      </c>
      <c r="I12" s="60" t="e">
        <f>+(I54+I96+#REF!+#REF!+#REF!)/5</f>
        <v>#REF!</v>
      </c>
      <c r="J12" s="89" t="e">
        <f>+(J54+J96+#REF!+#REF!+#REF!)/5</f>
        <v>#REF!</v>
      </c>
      <c r="K12" s="89" t="e">
        <f>+(K54+K96+#REF!+#REF!+#REF!)/5</f>
        <v>#REF!</v>
      </c>
      <c r="L12" s="90" t="e">
        <f t="shared" si="1"/>
        <v>#REF!</v>
      </c>
      <c r="M12" s="60" t="e">
        <f>+(M54+M96+#REF!+#REF!+#REF!)/5</f>
        <v>#REF!</v>
      </c>
      <c r="N12" s="89" t="e">
        <f>+(N54+N96+#REF!+#REF!+#REF!)/5</f>
        <v>#REF!</v>
      </c>
      <c r="O12" s="89" t="e">
        <f>+(O54+O96+#REF!+#REF!+#REF!)/5</f>
        <v>#REF!</v>
      </c>
      <c r="P12" s="90" t="e">
        <f t="shared" si="2"/>
        <v>#REF!</v>
      </c>
      <c r="Q12" s="61">
        <f t="shared" si="5"/>
        <v>1.5</v>
      </c>
    </row>
    <row r="13" spans="1:17" s="11" customFormat="1" x14ac:dyDescent="0.15">
      <c r="A13" s="10" t="s">
        <v>47</v>
      </c>
      <c r="B13" s="109">
        <f t="shared" si="3"/>
        <v>1</v>
      </c>
      <c r="C13" s="109">
        <f t="shared" ref="C13:E13" si="9">+(C55+C96)/2</f>
        <v>1</v>
      </c>
      <c r="D13" s="109">
        <f t="shared" si="9"/>
        <v>0</v>
      </c>
      <c r="E13" s="60">
        <f t="shared" si="9"/>
        <v>0.5</v>
      </c>
      <c r="F13" s="89"/>
      <c r="G13" s="89"/>
      <c r="H13" s="90">
        <f t="shared" si="0"/>
        <v>0.5</v>
      </c>
      <c r="I13" s="60" t="e">
        <f>+(I55+I97+#REF!+#REF!+#REF!)/5</f>
        <v>#REF!</v>
      </c>
      <c r="J13" s="89" t="e">
        <f>+(J55+J97+#REF!+#REF!+#REF!)/5</f>
        <v>#REF!</v>
      </c>
      <c r="K13" s="89" t="e">
        <f>+(K55+K97+#REF!+#REF!+#REF!)/5</f>
        <v>#REF!</v>
      </c>
      <c r="L13" s="90" t="e">
        <f t="shared" si="1"/>
        <v>#REF!</v>
      </c>
      <c r="M13" s="60" t="e">
        <f>+(M55+M97+#REF!+#REF!+#REF!)/5</f>
        <v>#REF!</v>
      </c>
      <c r="N13" s="89" t="e">
        <f>+(N55+N97+#REF!+#REF!+#REF!)/5</f>
        <v>#REF!</v>
      </c>
      <c r="O13" s="89" t="e">
        <f>+(O55+O97+#REF!+#REF!+#REF!)/5</f>
        <v>#REF!</v>
      </c>
      <c r="P13" s="90" t="e">
        <f t="shared" si="2"/>
        <v>#REF!</v>
      </c>
      <c r="Q13" s="61">
        <f t="shared" si="5"/>
        <v>1.5</v>
      </c>
    </row>
    <row r="14" spans="1:17" s="11" customFormat="1" x14ac:dyDescent="0.15">
      <c r="A14" s="10" t="s">
        <v>48</v>
      </c>
      <c r="B14" s="109">
        <f t="shared" si="3"/>
        <v>0</v>
      </c>
      <c r="C14" s="109">
        <f t="shared" ref="C14:E14" si="10">+(C56+C97)/2</f>
        <v>0</v>
      </c>
      <c r="D14" s="109">
        <f t="shared" si="10"/>
        <v>0</v>
      </c>
      <c r="E14" s="60">
        <f t="shared" si="10"/>
        <v>1</v>
      </c>
      <c r="F14" s="89"/>
      <c r="G14" s="89"/>
      <c r="H14" s="90">
        <f t="shared" si="0"/>
        <v>1</v>
      </c>
      <c r="I14" s="60" t="e">
        <f>+(I61+I98+#REF!+#REF!+#REF!)/5</f>
        <v>#REF!</v>
      </c>
      <c r="J14" s="89" t="e">
        <f>+(J61+J98+#REF!+#REF!+#REF!)/5</f>
        <v>#REF!</v>
      </c>
      <c r="K14" s="89" t="e">
        <f>+(K61+K98+#REF!+#REF!+#REF!)/5</f>
        <v>#REF!</v>
      </c>
      <c r="L14" s="90" t="e">
        <f t="shared" si="1"/>
        <v>#REF!</v>
      </c>
      <c r="M14" s="60" t="e">
        <f>+(M61+M98+#REF!+#REF!+#REF!)/5</f>
        <v>#REF!</v>
      </c>
      <c r="N14" s="89" t="e">
        <f>+(N61+N98+#REF!+#REF!+#REF!)/5</f>
        <v>#REF!</v>
      </c>
      <c r="O14" s="89" t="e">
        <f>+(O61+O98+#REF!+#REF!+#REF!)/5</f>
        <v>#REF!</v>
      </c>
      <c r="P14" s="90" t="e">
        <f t="shared" si="2"/>
        <v>#REF!</v>
      </c>
      <c r="Q14" s="61">
        <f t="shared" si="5"/>
        <v>1</v>
      </c>
    </row>
    <row r="15" spans="1:17" s="11" customFormat="1" x14ac:dyDescent="0.15">
      <c r="A15" s="10" t="s">
        <v>49</v>
      </c>
      <c r="B15" s="109">
        <f t="shared" si="3"/>
        <v>1</v>
      </c>
      <c r="C15" s="109">
        <f t="shared" ref="C15:E15" si="11">+(C57+C98)/2</f>
        <v>0</v>
      </c>
      <c r="D15" s="109">
        <f t="shared" si="11"/>
        <v>1</v>
      </c>
      <c r="E15" s="60">
        <f t="shared" si="11"/>
        <v>1</v>
      </c>
      <c r="F15" s="89"/>
      <c r="G15" s="89"/>
      <c r="H15" s="90">
        <f t="shared" si="0"/>
        <v>1</v>
      </c>
      <c r="I15" s="60" t="e">
        <f>+(I65+I99+#REF!+#REF!+#REF!)/5</f>
        <v>#REF!</v>
      </c>
      <c r="J15" s="89" t="e">
        <f>+(J65+J99+#REF!+#REF!+#REF!)/5</f>
        <v>#REF!</v>
      </c>
      <c r="K15" s="89" t="e">
        <f>+(K65+K99+#REF!+#REF!+#REF!)/5</f>
        <v>#REF!</v>
      </c>
      <c r="L15" s="90" t="e">
        <f t="shared" si="1"/>
        <v>#REF!</v>
      </c>
      <c r="M15" s="60" t="e">
        <f>+(M65+M99+#REF!+#REF!+#REF!)/5</f>
        <v>#REF!</v>
      </c>
      <c r="N15" s="89" t="e">
        <f>+(N65+N99+#REF!+#REF!+#REF!)/5</f>
        <v>#REF!</v>
      </c>
      <c r="O15" s="89" t="e">
        <f>+(O65+O99+#REF!+#REF!+#REF!)/5</f>
        <v>#REF!</v>
      </c>
      <c r="P15" s="90" t="e">
        <f t="shared" si="2"/>
        <v>#REF!</v>
      </c>
      <c r="Q15" s="61">
        <f t="shared" si="5"/>
        <v>2</v>
      </c>
    </row>
    <row r="16" spans="1:17" s="11" customFormat="1" x14ac:dyDescent="0.15">
      <c r="A16" s="10" t="s">
        <v>50</v>
      </c>
      <c r="B16" s="109">
        <f t="shared" si="3"/>
        <v>1.5</v>
      </c>
      <c r="C16" s="109">
        <f t="shared" ref="C16:E16" si="12">+(C58+C99)/2</f>
        <v>1</v>
      </c>
      <c r="D16" s="109">
        <f t="shared" si="12"/>
        <v>0.5</v>
      </c>
      <c r="E16" s="60">
        <f t="shared" si="12"/>
        <v>0</v>
      </c>
      <c r="F16" s="119"/>
      <c r="G16" s="119"/>
      <c r="H16" s="90">
        <f t="shared" si="0"/>
        <v>0</v>
      </c>
      <c r="I16" s="118"/>
      <c r="J16" s="119"/>
      <c r="K16" s="119"/>
      <c r="L16" s="120"/>
      <c r="M16" s="118"/>
      <c r="N16" s="119"/>
      <c r="O16" s="119"/>
      <c r="P16" s="120"/>
      <c r="Q16" s="61">
        <f t="shared" si="5"/>
        <v>1.5</v>
      </c>
    </row>
    <row r="17" spans="1:17" s="11" customFormat="1" x14ac:dyDescent="0.15">
      <c r="A17" s="10" t="s">
        <v>51</v>
      </c>
      <c r="B17" s="109">
        <f t="shared" si="3"/>
        <v>0</v>
      </c>
      <c r="C17" s="109">
        <f t="shared" ref="C17:E17" si="13">+(C59+C100)/2</f>
        <v>0</v>
      </c>
      <c r="D17" s="109">
        <f t="shared" si="13"/>
        <v>0</v>
      </c>
      <c r="E17" s="60">
        <f t="shared" si="13"/>
        <v>0</v>
      </c>
      <c r="F17" s="119"/>
      <c r="G17" s="119"/>
      <c r="H17" s="90">
        <f t="shared" si="0"/>
        <v>0</v>
      </c>
      <c r="I17" s="118"/>
      <c r="J17" s="119"/>
      <c r="K17" s="119"/>
      <c r="L17" s="120"/>
      <c r="M17" s="118"/>
      <c r="N17" s="119"/>
      <c r="O17" s="119"/>
      <c r="P17" s="120"/>
      <c r="Q17" s="61">
        <f t="shared" si="5"/>
        <v>0</v>
      </c>
    </row>
    <row r="18" spans="1:17" s="11" customFormat="1" x14ac:dyDescent="0.15">
      <c r="A18" s="10" t="s">
        <v>52</v>
      </c>
      <c r="B18" s="109">
        <f t="shared" si="3"/>
        <v>1</v>
      </c>
      <c r="C18" s="109">
        <f t="shared" ref="C18:E18" si="14">+(C60+C101)/2</f>
        <v>0</v>
      </c>
      <c r="D18" s="109">
        <f t="shared" si="14"/>
        <v>1</v>
      </c>
      <c r="E18" s="60">
        <f t="shared" si="14"/>
        <v>0.5</v>
      </c>
      <c r="F18" s="119"/>
      <c r="G18" s="119"/>
      <c r="H18" s="90">
        <f t="shared" si="0"/>
        <v>0.5</v>
      </c>
      <c r="I18" s="118"/>
      <c r="J18" s="119"/>
      <c r="K18" s="119"/>
      <c r="L18" s="120"/>
      <c r="M18" s="118"/>
      <c r="N18" s="119"/>
      <c r="O18" s="119"/>
      <c r="P18" s="120"/>
      <c r="Q18" s="61">
        <f t="shared" si="5"/>
        <v>1.5</v>
      </c>
    </row>
    <row r="19" spans="1:17" s="11" customFormat="1" x14ac:dyDescent="0.15">
      <c r="A19" s="10" t="s">
        <v>53</v>
      </c>
      <c r="B19" s="109">
        <f t="shared" si="3"/>
        <v>1</v>
      </c>
      <c r="C19" s="109">
        <f t="shared" ref="C19:E19" si="15">+(C61+C102)/2</f>
        <v>0.5</v>
      </c>
      <c r="D19" s="109">
        <f t="shared" si="15"/>
        <v>0.5</v>
      </c>
      <c r="E19" s="60">
        <f t="shared" si="15"/>
        <v>1</v>
      </c>
      <c r="F19" s="119"/>
      <c r="G19" s="119"/>
      <c r="H19" s="90">
        <f t="shared" si="0"/>
        <v>1</v>
      </c>
      <c r="I19" s="118"/>
      <c r="J19" s="119"/>
      <c r="K19" s="119"/>
      <c r="L19" s="120"/>
      <c r="M19" s="118"/>
      <c r="N19" s="119"/>
      <c r="O19" s="119"/>
      <c r="P19" s="120"/>
      <c r="Q19" s="61">
        <f t="shared" si="5"/>
        <v>2</v>
      </c>
    </row>
    <row r="20" spans="1:17" s="11" customFormat="1" x14ac:dyDescent="0.15">
      <c r="A20" s="10" t="s">
        <v>54</v>
      </c>
      <c r="B20" s="109">
        <f t="shared" si="3"/>
        <v>0.5</v>
      </c>
      <c r="C20" s="109">
        <f t="shared" ref="C20:E20" si="16">+(C62+C103)/2</f>
        <v>0</v>
      </c>
      <c r="D20" s="109">
        <f t="shared" si="16"/>
        <v>0.5</v>
      </c>
      <c r="E20" s="60">
        <f t="shared" si="16"/>
        <v>0</v>
      </c>
      <c r="F20" s="119"/>
      <c r="G20" s="119"/>
      <c r="H20" s="90">
        <f t="shared" si="0"/>
        <v>0</v>
      </c>
      <c r="I20" s="118"/>
      <c r="J20" s="119"/>
      <c r="K20" s="119"/>
      <c r="L20" s="120"/>
      <c r="M20" s="118"/>
      <c r="N20" s="119"/>
      <c r="O20" s="119"/>
      <c r="P20" s="120"/>
      <c r="Q20" s="61">
        <f t="shared" si="5"/>
        <v>0.5</v>
      </c>
    </row>
    <row r="21" spans="1:17" s="11" customFormat="1" x14ac:dyDescent="0.15">
      <c r="A21" s="10" t="s">
        <v>55</v>
      </c>
      <c r="B21" s="109">
        <f t="shared" si="3"/>
        <v>0</v>
      </c>
      <c r="C21" s="109">
        <f t="shared" ref="C21:E21" si="17">+(C63+C104)/2</f>
        <v>0</v>
      </c>
      <c r="D21" s="109">
        <f t="shared" si="17"/>
        <v>0</v>
      </c>
      <c r="E21" s="60">
        <f t="shared" si="17"/>
        <v>0</v>
      </c>
      <c r="F21" s="119"/>
      <c r="G21" s="119"/>
      <c r="H21" s="90">
        <f t="shared" si="0"/>
        <v>0</v>
      </c>
      <c r="I21" s="118"/>
      <c r="J21" s="119"/>
      <c r="K21" s="119"/>
      <c r="L21" s="120"/>
      <c r="M21" s="118"/>
      <c r="N21" s="119"/>
      <c r="O21" s="119"/>
      <c r="P21" s="120"/>
      <c r="Q21" s="61">
        <f t="shared" si="5"/>
        <v>0</v>
      </c>
    </row>
    <row r="22" spans="1:17" s="11" customFormat="1" x14ac:dyDescent="0.15">
      <c r="A22" s="10" t="s">
        <v>56</v>
      </c>
      <c r="B22" s="109">
        <f t="shared" si="3"/>
        <v>0.5</v>
      </c>
      <c r="C22" s="109">
        <f t="shared" ref="C22:E22" si="18">+(C64+C105)/2</f>
        <v>0</v>
      </c>
      <c r="D22" s="109">
        <f t="shared" si="18"/>
        <v>0.5</v>
      </c>
      <c r="E22" s="60">
        <f t="shared" si="18"/>
        <v>0.5</v>
      </c>
      <c r="F22" s="119"/>
      <c r="G22" s="119"/>
      <c r="H22" s="90">
        <f t="shared" si="0"/>
        <v>0.5</v>
      </c>
      <c r="I22" s="118"/>
      <c r="J22" s="119"/>
      <c r="K22" s="119"/>
      <c r="L22" s="120"/>
      <c r="M22" s="118"/>
      <c r="N22" s="119"/>
      <c r="O22" s="119"/>
      <c r="P22" s="120"/>
      <c r="Q22" s="61">
        <f t="shared" si="5"/>
        <v>1</v>
      </c>
    </row>
    <row r="23" spans="1:17" s="11" customFormat="1" ht="14" thickBot="1" x14ac:dyDescent="0.2">
      <c r="A23" s="133" t="s">
        <v>57</v>
      </c>
      <c r="B23" s="177">
        <f t="shared" si="3"/>
        <v>0</v>
      </c>
      <c r="C23" s="177">
        <f t="shared" ref="C23:E23" si="19">+(C65+C106)/2</f>
        <v>0</v>
      </c>
      <c r="D23" s="177">
        <f t="shared" si="19"/>
        <v>0</v>
      </c>
      <c r="E23" s="115">
        <f t="shared" si="19"/>
        <v>0</v>
      </c>
      <c r="F23" s="123"/>
      <c r="G23" s="123"/>
      <c r="H23" s="117">
        <f t="shared" si="0"/>
        <v>0</v>
      </c>
      <c r="I23" s="122"/>
      <c r="J23" s="123"/>
      <c r="K23" s="123"/>
      <c r="L23" s="124"/>
      <c r="M23" s="122"/>
      <c r="N23" s="123"/>
      <c r="O23" s="123"/>
      <c r="P23" s="124"/>
      <c r="Q23" s="141">
        <f t="shared" si="5"/>
        <v>0</v>
      </c>
    </row>
    <row r="24" spans="1:17" s="11" customFormat="1" ht="14" thickBot="1" x14ac:dyDescent="0.2">
      <c r="A24" s="35"/>
      <c r="B24" s="121"/>
      <c r="C24" s="119"/>
      <c r="D24" s="119"/>
      <c r="E24" s="118"/>
      <c r="F24" s="119"/>
      <c r="G24" s="119"/>
      <c r="H24" s="120"/>
      <c r="I24" s="118"/>
      <c r="J24" s="119"/>
      <c r="K24" s="119"/>
      <c r="L24" s="120"/>
      <c r="M24" s="118"/>
      <c r="N24" s="119"/>
      <c r="O24" s="119"/>
      <c r="P24" s="120"/>
      <c r="Q24" s="113"/>
    </row>
    <row r="25" spans="1:17" s="11" customFormat="1" x14ac:dyDescent="0.15">
      <c r="A25" s="175" t="s">
        <v>73</v>
      </c>
      <c r="B25" s="59">
        <f>SUM(B8:B11)</f>
        <v>0</v>
      </c>
      <c r="C25" s="178">
        <f>SUM(C8:C11)</f>
        <v>0</v>
      </c>
      <c r="D25" s="178">
        <f>SUM(D8:D11)</f>
        <v>0</v>
      </c>
      <c r="E25" s="59">
        <f>SUM(E8:E11)</f>
        <v>2</v>
      </c>
      <c r="F25" s="59">
        <f t="shared" ref="F25:P25" si="20">SUM(F8:F11)</f>
        <v>0</v>
      </c>
      <c r="G25" s="59">
        <f t="shared" si="20"/>
        <v>0</v>
      </c>
      <c r="H25" s="59">
        <f t="shared" si="20"/>
        <v>2</v>
      </c>
      <c r="I25" s="59" t="e">
        <f t="shared" si="20"/>
        <v>#REF!</v>
      </c>
      <c r="J25" s="59" t="e">
        <f t="shared" si="20"/>
        <v>#REF!</v>
      </c>
      <c r="K25" s="59" t="e">
        <f t="shared" si="20"/>
        <v>#REF!</v>
      </c>
      <c r="L25" s="59" t="e">
        <f t="shared" si="20"/>
        <v>#REF!</v>
      </c>
      <c r="M25" s="59" t="e">
        <f t="shared" si="20"/>
        <v>#REF!</v>
      </c>
      <c r="N25" s="59" t="e">
        <f t="shared" si="20"/>
        <v>#REF!</v>
      </c>
      <c r="O25" s="59" t="e">
        <f t="shared" si="20"/>
        <v>#REF!</v>
      </c>
      <c r="P25" s="59" t="e">
        <f t="shared" si="20"/>
        <v>#REF!</v>
      </c>
      <c r="Q25" s="59">
        <f>SUM(Q8:Q11)</f>
        <v>2</v>
      </c>
    </row>
    <row r="26" spans="1:17" s="11" customFormat="1" x14ac:dyDescent="0.15">
      <c r="A26" s="10" t="s">
        <v>76</v>
      </c>
      <c r="B26" s="61">
        <f t="shared" ref="B26:E26" si="21">SUM(B9:B12)</f>
        <v>0</v>
      </c>
      <c r="C26" s="108">
        <f t="shared" si="21"/>
        <v>0</v>
      </c>
      <c r="D26" s="108">
        <f t="shared" si="21"/>
        <v>0</v>
      </c>
      <c r="E26" s="61">
        <f t="shared" si="21"/>
        <v>2.5</v>
      </c>
      <c r="F26" s="109"/>
      <c r="G26" s="89"/>
      <c r="H26" s="89">
        <f t="shared" ref="H26:Q26" si="22">SUM(H9:H12)</f>
        <v>2.5</v>
      </c>
      <c r="I26" s="89" t="e">
        <f t="shared" si="22"/>
        <v>#REF!</v>
      </c>
      <c r="J26" s="89" t="e">
        <f t="shared" si="22"/>
        <v>#REF!</v>
      </c>
      <c r="K26" s="89" t="e">
        <f t="shared" si="22"/>
        <v>#REF!</v>
      </c>
      <c r="L26" s="89" t="e">
        <f t="shared" si="22"/>
        <v>#REF!</v>
      </c>
      <c r="M26" s="89" t="e">
        <f t="shared" si="22"/>
        <v>#REF!</v>
      </c>
      <c r="N26" s="89" t="e">
        <f t="shared" si="22"/>
        <v>#REF!</v>
      </c>
      <c r="O26" s="89" t="e">
        <f t="shared" si="22"/>
        <v>#REF!</v>
      </c>
      <c r="P26" s="108" t="e">
        <f t="shared" si="22"/>
        <v>#REF!</v>
      </c>
      <c r="Q26" s="61">
        <f t="shared" si="22"/>
        <v>2.5</v>
      </c>
    </row>
    <row r="27" spans="1:17" s="11" customFormat="1" x14ac:dyDescent="0.15">
      <c r="A27" s="10" t="s">
        <v>77</v>
      </c>
      <c r="B27" s="61">
        <f t="shared" ref="B27:E27" si="23">SUM(B10:B13)</f>
        <v>1</v>
      </c>
      <c r="C27" s="108">
        <f t="shared" si="23"/>
        <v>1</v>
      </c>
      <c r="D27" s="108">
        <f t="shared" si="23"/>
        <v>0</v>
      </c>
      <c r="E27" s="61">
        <f t="shared" si="23"/>
        <v>2</v>
      </c>
      <c r="F27" s="109"/>
      <c r="G27" s="89"/>
      <c r="H27" s="89">
        <f t="shared" ref="H27:Q27" si="24">SUM(H10:H13)</f>
        <v>2</v>
      </c>
      <c r="I27" s="89" t="e">
        <f t="shared" si="24"/>
        <v>#REF!</v>
      </c>
      <c r="J27" s="89" t="e">
        <f t="shared" si="24"/>
        <v>#REF!</v>
      </c>
      <c r="K27" s="89" t="e">
        <f t="shared" si="24"/>
        <v>#REF!</v>
      </c>
      <c r="L27" s="89" t="e">
        <f t="shared" si="24"/>
        <v>#REF!</v>
      </c>
      <c r="M27" s="89" t="e">
        <f t="shared" si="24"/>
        <v>#REF!</v>
      </c>
      <c r="N27" s="89" t="e">
        <f t="shared" si="24"/>
        <v>#REF!</v>
      </c>
      <c r="O27" s="89" t="e">
        <f t="shared" si="24"/>
        <v>#REF!</v>
      </c>
      <c r="P27" s="108" t="e">
        <f t="shared" si="24"/>
        <v>#REF!</v>
      </c>
      <c r="Q27" s="61">
        <f t="shared" si="24"/>
        <v>3</v>
      </c>
    </row>
    <row r="28" spans="1:17" s="11" customFormat="1" x14ac:dyDescent="0.15">
      <c r="A28" s="10" t="s">
        <v>78</v>
      </c>
      <c r="B28" s="61">
        <f t="shared" ref="B28:E28" si="25">SUM(B11:B14)</f>
        <v>1</v>
      </c>
      <c r="C28" s="108">
        <f t="shared" si="25"/>
        <v>1</v>
      </c>
      <c r="D28" s="108">
        <f t="shared" si="25"/>
        <v>0</v>
      </c>
      <c r="E28" s="61">
        <f t="shared" si="25"/>
        <v>3</v>
      </c>
      <c r="F28" s="109"/>
      <c r="G28" s="89"/>
      <c r="H28" s="89">
        <f t="shared" ref="H28:Q28" si="26">SUM(H11:H14)</f>
        <v>3</v>
      </c>
      <c r="I28" s="89" t="e">
        <f t="shared" si="26"/>
        <v>#REF!</v>
      </c>
      <c r="J28" s="89" t="e">
        <f t="shared" si="26"/>
        <v>#REF!</v>
      </c>
      <c r="K28" s="89" t="e">
        <f t="shared" si="26"/>
        <v>#REF!</v>
      </c>
      <c r="L28" s="89" t="e">
        <f t="shared" si="26"/>
        <v>#REF!</v>
      </c>
      <c r="M28" s="89" t="e">
        <f t="shared" si="26"/>
        <v>#REF!</v>
      </c>
      <c r="N28" s="89" t="e">
        <f t="shared" si="26"/>
        <v>#REF!</v>
      </c>
      <c r="O28" s="89" t="e">
        <f t="shared" si="26"/>
        <v>#REF!</v>
      </c>
      <c r="P28" s="108" t="e">
        <f t="shared" si="26"/>
        <v>#REF!</v>
      </c>
      <c r="Q28" s="61">
        <f t="shared" si="26"/>
        <v>4</v>
      </c>
    </row>
    <row r="29" spans="1:17" s="11" customFormat="1" x14ac:dyDescent="0.15">
      <c r="A29" s="10" t="s">
        <v>79</v>
      </c>
      <c r="B29" s="61">
        <f t="shared" ref="B29:E29" si="27">SUM(B12:B15)</f>
        <v>2</v>
      </c>
      <c r="C29" s="108">
        <f t="shared" si="27"/>
        <v>1</v>
      </c>
      <c r="D29" s="108">
        <f t="shared" si="27"/>
        <v>1</v>
      </c>
      <c r="E29" s="61">
        <f t="shared" si="27"/>
        <v>4</v>
      </c>
      <c r="F29" s="109"/>
      <c r="G29" s="89"/>
      <c r="H29" s="89">
        <f t="shared" ref="H29:Q29" si="28">SUM(H12:H15)</f>
        <v>4</v>
      </c>
      <c r="I29" s="89" t="e">
        <f t="shared" si="28"/>
        <v>#REF!</v>
      </c>
      <c r="J29" s="89" t="e">
        <f t="shared" si="28"/>
        <v>#REF!</v>
      </c>
      <c r="K29" s="89" t="e">
        <f t="shared" si="28"/>
        <v>#REF!</v>
      </c>
      <c r="L29" s="89" t="e">
        <f t="shared" si="28"/>
        <v>#REF!</v>
      </c>
      <c r="M29" s="89" t="e">
        <f t="shared" si="28"/>
        <v>#REF!</v>
      </c>
      <c r="N29" s="89" t="e">
        <f t="shared" si="28"/>
        <v>#REF!</v>
      </c>
      <c r="O29" s="89" t="e">
        <f t="shared" si="28"/>
        <v>#REF!</v>
      </c>
      <c r="P29" s="108" t="e">
        <f t="shared" si="28"/>
        <v>#REF!</v>
      </c>
      <c r="Q29" s="61">
        <f t="shared" si="28"/>
        <v>6</v>
      </c>
    </row>
    <row r="30" spans="1:17" s="11" customFormat="1" x14ac:dyDescent="0.15">
      <c r="A30" s="10" t="s">
        <v>80</v>
      </c>
      <c r="B30" s="61">
        <f t="shared" ref="B30:E30" si="29">SUM(B13:B16)</f>
        <v>3.5</v>
      </c>
      <c r="C30" s="108">
        <f t="shared" si="29"/>
        <v>2</v>
      </c>
      <c r="D30" s="108">
        <f t="shared" si="29"/>
        <v>1.5</v>
      </c>
      <c r="E30" s="61">
        <f t="shared" si="29"/>
        <v>2.5</v>
      </c>
      <c r="F30" s="109"/>
      <c r="G30" s="89"/>
      <c r="H30" s="89">
        <f t="shared" ref="H30:Q30" si="30">SUM(H13:H16)</f>
        <v>2.5</v>
      </c>
      <c r="I30" s="89" t="e">
        <f t="shared" si="30"/>
        <v>#REF!</v>
      </c>
      <c r="J30" s="89" t="e">
        <f t="shared" si="30"/>
        <v>#REF!</v>
      </c>
      <c r="K30" s="89" t="e">
        <f t="shared" si="30"/>
        <v>#REF!</v>
      </c>
      <c r="L30" s="89" t="e">
        <f t="shared" si="30"/>
        <v>#REF!</v>
      </c>
      <c r="M30" s="89" t="e">
        <f t="shared" si="30"/>
        <v>#REF!</v>
      </c>
      <c r="N30" s="89" t="e">
        <f t="shared" si="30"/>
        <v>#REF!</v>
      </c>
      <c r="O30" s="89" t="e">
        <f t="shared" si="30"/>
        <v>#REF!</v>
      </c>
      <c r="P30" s="108" t="e">
        <f t="shared" si="30"/>
        <v>#REF!</v>
      </c>
      <c r="Q30" s="61">
        <f t="shared" si="30"/>
        <v>6</v>
      </c>
    </row>
    <row r="31" spans="1:17" s="11" customFormat="1" x14ac:dyDescent="0.15">
      <c r="A31" s="10" t="s">
        <v>81</v>
      </c>
      <c r="B31" s="61">
        <f t="shared" ref="B31:E31" si="31">SUM(B14:B17)</f>
        <v>2.5</v>
      </c>
      <c r="C31" s="108">
        <f t="shared" si="31"/>
        <v>1</v>
      </c>
      <c r="D31" s="108">
        <f t="shared" si="31"/>
        <v>1.5</v>
      </c>
      <c r="E31" s="61">
        <f t="shared" si="31"/>
        <v>2</v>
      </c>
      <c r="F31" s="109"/>
      <c r="G31" s="89"/>
      <c r="H31" s="89">
        <f t="shared" ref="H31:Q31" si="32">SUM(H14:H17)</f>
        <v>2</v>
      </c>
      <c r="I31" s="89" t="e">
        <f t="shared" si="32"/>
        <v>#REF!</v>
      </c>
      <c r="J31" s="89" t="e">
        <f t="shared" si="32"/>
        <v>#REF!</v>
      </c>
      <c r="K31" s="89" t="e">
        <f t="shared" si="32"/>
        <v>#REF!</v>
      </c>
      <c r="L31" s="89" t="e">
        <f t="shared" si="32"/>
        <v>#REF!</v>
      </c>
      <c r="M31" s="89" t="e">
        <f t="shared" si="32"/>
        <v>#REF!</v>
      </c>
      <c r="N31" s="89" t="e">
        <f t="shared" si="32"/>
        <v>#REF!</v>
      </c>
      <c r="O31" s="89" t="e">
        <f t="shared" si="32"/>
        <v>#REF!</v>
      </c>
      <c r="P31" s="108" t="e">
        <f t="shared" si="32"/>
        <v>#REF!</v>
      </c>
      <c r="Q31" s="61">
        <f t="shared" si="32"/>
        <v>4.5</v>
      </c>
    </row>
    <row r="32" spans="1:17" s="11" customFormat="1" x14ac:dyDescent="0.15">
      <c r="A32" s="10" t="s">
        <v>82</v>
      </c>
      <c r="B32" s="61">
        <f t="shared" ref="B32:E32" si="33">SUM(B15:B18)</f>
        <v>3.5</v>
      </c>
      <c r="C32" s="108">
        <f t="shared" si="33"/>
        <v>1</v>
      </c>
      <c r="D32" s="108">
        <f t="shared" si="33"/>
        <v>2.5</v>
      </c>
      <c r="E32" s="61">
        <f t="shared" si="33"/>
        <v>1.5</v>
      </c>
      <c r="F32" s="109"/>
      <c r="G32" s="89"/>
      <c r="H32" s="89">
        <f t="shared" ref="H32:Q32" si="34">SUM(H15:H18)</f>
        <v>1.5</v>
      </c>
      <c r="I32" s="89" t="e">
        <f t="shared" si="34"/>
        <v>#REF!</v>
      </c>
      <c r="J32" s="89" t="e">
        <f t="shared" si="34"/>
        <v>#REF!</v>
      </c>
      <c r="K32" s="89" t="e">
        <f t="shared" si="34"/>
        <v>#REF!</v>
      </c>
      <c r="L32" s="89" t="e">
        <f t="shared" si="34"/>
        <v>#REF!</v>
      </c>
      <c r="M32" s="89" t="e">
        <f t="shared" si="34"/>
        <v>#REF!</v>
      </c>
      <c r="N32" s="89" t="e">
        <f t="shared" si="34"/>
        <v>#REF!</v>
      </c>
      <c r="O32" s="89" t="e">
        <f t="shared" si="34"/>
        <v>#REF!</v>
      </c>
      <c r="P32" s="108" t="e">
        <f t="shared" si="34"/>
        <v>#REF!</v>
      </c>
      <c r="Q32" s="61">
        <f t="shared" si="34"/>
        <v>5</v>
      </c>
    </row>
    <row r="33" spans="1:17" s="11" customFormat="1" x14ac:dyDescent="0.15">
      <c r="A33" s="10" t="s">
        <v>74</v>
      </c>
      <c r="B33" s="61">
        <f t="shared" ref="B33:E33" si="35">SUM(B16:B19)</f>
        <v>3.5</v>
      </c>
      <c r="C33" s="108">
        <f t="shared" si="35"/>
        <v>1.5</v>
      </c>
      <c r="D33" s="108">
        <f t="shared" si="35"/>
        <v>2</v>
      </c>
      <c r="E33" s="61">
        <f t="shared" si="35"/>
        <v>1.5</v>
      </c>
      <c r="F33" s="109"/>
      <c r="G33" s="89"/>
      <c r="H33" s="89">
        <f t="shared" ref="H33:Q33" si="36">SUM(H16:H19)</f>
        <v>1.5</v>
      </c>
      <c r="I33" s="89">
        <f t="shared" si="36"/>
        <v>0</v>
      </c>
      <c r="J33" s="89">
        <f t="shared" si="36"/>
        <v>0</v>
      </c>
      <c r="K33" s="89">
        <f t="shared" si="36"/>
        <v>0</v>
      </c>
      <c r="L33" s="89">
        <f t="shared" si="36"/>
        <v>0</v>
      </c>
      <c r="M33" s="89">
        <f t="shared" si="36"/>
        <v>0</v>
      </c>
      <c r="N33" s="89">
        <f t="shared" si="36"/>
        <v>0</v>
      </c>
      <c r="O33" s="89">
        <f t="shared" si="36"/>
        <v>0</v>
      </c>
      <c r="P33" s="108">
        <f t="shared" si="36"/>
        <v>0</v>
      </c>
      <c r="Q33" s="61">
        <f t="shared" si="36"/>
        <v>5</v>
      </c>
    </row>
    <row r="34" spans="1:17" s="11" customFormat="1" x14ac:dyDescent="0.15">
      <c r="A34" s="10" t="s">
        <v>83</v>
      </c>
      <c r="B34" s="61">
        <f t="shared" ref="B34:E34" si="37">SUM(B17:B20)</f>
        <v>2.5</v>
      </c>
      <c r="C34" s="108">
        <f t="shared" si="37"/>
        <v>0.5</v>
      </c>
      <c r="D34" s="108">
        <f t="shared" si="37"/>
        <v>2</v>
      </c>
      <c r="E34" s="61">
        <f t="shared" si="37"/>
        <v>1.5</v>
      </c>
      <c r="F34" s="109"/>
      <c r="G34" s="89"/>
      <c r="H34" s="89">
        <f t="shared" ref="H34:Q34" si="38">SUM(H17:H20)</f>
        <v>1.5</v>
      </c>
      <c r="I34" s="89">
        <f t="shared" si="38"/>
        <v>0</v>
      </c>
      <c r="J34" s="89">
        <f t="shared" si="38"/>
        <v>0</v>
      </c>
      <c r="K34" s="89">
        <f t="shared" si="38"/>
        <v>0</v>
      </c>
      <c r="L34" s="89">
        <f t="shared" si="38"/>
        <v>0</v>
      </c>
      <c r="M34" s="89">
        <f t="shared" si="38"/>
        <v>0</v>
      </c>
      <c r="N34" s="89">
        <f t="shared" si="38"/>
        <v>0</v>
      </c>
      <c r="O34" s="89">
        <f t="shared" si="38"/>
        <v>0</v>
      </c>
      <c r="P34" s="108">
        <f t="shared" si="38"/>
        <v>0</v>
      </c>
      <c r="Q34" s="61">
        <f t="shared" si="38"/>
        <v>4</v>
      </c>
    </row>
    <row r="35" spans="1:17" s="11" customFormat="1" x14ac:dyDescent="0.15">
      <c r="A35" s="10" t="s">
        <v>84</v>
      </c>
      <c r="B35" s="61">
        <f t="shared" ref="B35:E35" si="39">SUM(B18:B21)</f>
        <v>2.5</v>
      </c>
      <c r="C35" s="108">
        <f t="shared" si="39"/>
        <v>0.5</v>
      </c>
      <c r="D35" s="108">
        <f t="shared" si="39"/>
        <v>2</v>
      </c>
      <c r="E35" s="61">
        <f t="shared" si="39"/>
        <v>1.5</v>
      </c>
      <c r="F35" s="109"/>
      <c r="G35" s="89"/>
      <c r="H35" s="89">
        <f t="shared" ref="H35:Q35" si="40">SUM(H18:H21)</f>
        <v>1.5</v>
      </c>
      <c r="I35" s="89">
        <f t="shared" si="40"/>
        <v>0</v>
      </c>
      <c r="J35" s="89">
        <f t="shared" si="40"/>
        <v>0</v>
      </c>
      <c r="K35" s="89">
        <f t="shared" si="40"/>
        <v>0</v>
      </c>
      <c r="L35" s="89">
        <f t="shared" si="40"/>
        <v>0</v>
      </c>
      <c r="M35" s="89">
        <f t="shared" si="40"/>
        <v>0</v>
      </c>
      <c r="N35" s="89">
        <f t="shared" si="40"/>
        <v>0</v>
      </c>
      <c r="O35" s="89">
        <f t="shared" si="40"/>
        <v>0</v>
      </c>
      <c r="P35" s="108">
        <f t="shared" si="40"/>
        <v>0</v>
      </c>
      <c r="Q35" s="61">
        <f t="shared" si="40"/>
        <v>4</v>
      </c>
    </row>
    <row r="36" spans="1:17" s="11" customFormat="1" x14ac:dyDescent="0.15">
      <c r="A36" s="10" t="s">
        <v>85</v>
      </c>
      <c r="B36" s="61">
        <f t="shared" ref="B36:E36" si="41">SUM(B19:B22)</f>
        <v>2</v>
      </c>
      <c r="C36" s="108">
        <f t="shared" si="41"/>
        <v>0.5</v>
      </c>
      <c r="D36" s="108">
        <f t="shared" si="41"/>
        <v>1.5</v>
      </c>
      <c r="E36" s="61">
        <f t="shared" si="41"/>
        <v>1.5</v>
      </c>
      <c r="F36" s="109"/>
      <c r="G36" s="89"/>
      <c r="H36" s="89">
        <f t="shared" ref="H36:Q36" si="42">SUM(H19:H22)</f>
        <v>1.5</v>
      </c>
      <c r="I36" s="89">
        <f t="shared" si="42"/>
        <v>0</v>
      </c>
      <c r="J36" s="89">
        <f t="shared" si="42"/>
        <v>0</v>
      </c>
      <c r="K36" s="89">
        <f t="shared" si="42"/>
        <v>0</v>
      </c>
      <c r="L36" s="89">
        <f t="shared" si="42"/>
        <v>0</v>
      </c>
      <c r="M36" s="89">
        <f t="shared" si="42"/>
        <v>0</v>
      </c>
      <c r="N36" s="89">
        <f t="shared" si="42"/>
        <v>0</v>
      </c>
      <c r="O36" s="89">
        <f t="shared" si="42"/>
        <v>0</v>
      </c>
      <c r="P36" s="108">
        <f t="shared" si="42"/>
        <v>0</v>
      </c>
      <c r="Q36" s="61">
        <f t="shared" si="42"/>
        <v>3.5</v>
      </c>
    </row>
    <row r="37" spans="1:17" s="11" customFormat="1" ht="14" thickBot="1" x14ac:dyDescent="0.2">
      <c r="A37" s="133" t="s">
        <v>75</v>
      </c>
      <c r="B37" s="141">
        <f t="shared" ref="B37:E37" si="43">SUM(B20:B23)</f>
        <v>1</v>
      </c>
      <c r="C37" s="168">
        <f t="shared" si="43"/>
        <v>0</v>
      </c>
      <c r="D37" s="168">
        <f t="shared" si="43"/>
        <v>1</v>
      </c>
      <c r="E37" s="141">
        <f t="shared" si="43"/>
        <v>0.5</v>
      </c>
      <c r="F37" s="177"/>
      <c r="G37" s="116"/>
      <c r="H37" s="116">
        <f t="shared" ref="H37:Q37" si="44">SUM(H20:H23)</f>
        <v>0.5</v>
      </c>
      <c r="I37" s="116">
        <f t="shared" si="44"/>
        <v>0</v>
      </c>
      <c r="J37" s="116">
        <f t="shared" si="44"/>
        <v>0</v>
      </c>
      <c r="K37" s="116">
        <f t="shared" si="44"/>
        <v>0</v>
      </c>
      <c r="L37" s="116">
        <f t="shared" si="44"/>
        <v>0</v>
      </c>
      <c r="M37" s="116">
        <f t="shared" si="44"/>
        <v>0</v>
      </c>
      <c r="N37" s="116">
        <f t="shared" si="44"/>
        <v>0</v>
      </c>
      <c r="O37" s="116">
        <f t="shared" si="44"/>
        <v>0</v>
      </c>
      <c r="P37" s="168">
        <f t="shared" si="44"/>
        <v>0</v>
      </c>
      <c r="Q37" s="141">
        <f t="shared" si="44"/>
        <v>1.5</v>
      </c>
    </row>
    <row r="38" spans="1:17" s="11" customFormat="1" ht="14" thickBot="1" x14ac:dyDescent="0.2">
      <c r="A38" s="35"/>
      <c r="B38" s="121"/>
      <c r="C38" s="119"/>
      <c r="D38" s="119"/>
      <c r="E38" s="118"/>
      <c r="F38" s="119"/>
      <c r="G38" s="119"/>
      <c r="H38" s="120"/>
      <c r="I38" s="118"/>
      <c r="J38" s="119"/>
      <c r="K38" s="119"/>
      <c r="L38" s="120"/>
      <c r="M38" s="118"/>
      <c r="N38" s="119"/>
      <c r="O38" s="119"/>
      <c r="P38" s="120"/>
      <c r="Q38" s="113"/>
    </row>
    <row r="39" spans="1:17" x14ac:dyDescent="0.15">
      <c r="A39" s="36"/>
      <c r="B39" s="69"/>
      <c r="C39" s="70"/>
      <c r="D39" s="70"/>
      <c r="E39" s="69"/>
      <c r="F39" s="70"/>
      <c r="G39" s="70"/>
      <c r="H39" s="71"/>
      <c r="I39" s="69"/>
      <c r="J39" s="70"/>
      <c r="K39" s="70"/>
      <c r="L39" s="71"/>
      <c r="M39" s="69"/>
      <c r="N39" s="70"/>
      <c r="O39" s="70"/>
      <c r="P39" s="71"/>
      <c r="Q39" s="112"/>
    </row>
    <row r="40" spans="1:17" x14ac:dyDescent="0.15">
      <c r="A40" s="35" t="s">
        <v>88</v>
      </c>
      <c r="B40" s="72">
        <f>SUM(B8:B23)</f>
        <v>6.5</v>
      </c>
      <c r="C40" s="73">
        <f t="shared" ref="C40:Q40" si="45">SUM(C8:C23)</f>
        <v>2.5</v>
      </c>
      <c r="D40" s="110">
        <f t="shared" si="45"/>
        <v>4</v>
      </c>
      <c r="E40" s="72">
        <f t="shared" si="45"/>
        <v>8</v>
      </c>
      <c r="F40" s="72">
        <f t="shared" si="45"/>
        <v>0</v>
      </c>
      <c r="G40" s="72">
        <f t="shared" si="45"/>
        <v>0</v>
      </c>
      <c r="H40" s="72">
        <f t="shared" si="45"/>
        <v>8</v>
      </c>
      <c r="I40" s="72" t="e">
        <f t="shared" si="45"/>
        <v>#REF!</v>
      </c>
      <c r="J40" s="72" t="e">
        <f t="shared" si="45"/>
        <v>#REF!</v>
      </c>
      <c r="K40" s="72" t="e">
        <f t="shared" si="45"/>
        <v>#REF!</v>
      </c>
      <c r="L40" s="72" t="e">
        <f t="shared" si="45"/>
        <v>#REF!</v>
      </c>
      <c r="M40" s="72" t="e">
        <f t="shared" si="45"/>
        <v>#REF!</v>
      </c>
      <c r="N40" s="72" t="e">
        <f t="shared" si="45"/>
        <v>#REF!</v>
      </c>
      <c r="O40" s="72" t="e">
        <f t="shared" si="45"/>
        <v>#REF!</v>
      </c>
      <c r="P40" s="72" t="e">
        <f t="shared" si="45"/>
        <v>#REF!</v>
      </c>
      <c r="Q40" s="111">
        <f t="shared" si="45"/>
        <v>14.5</v>
      </c>
    </row>
    <row r="41" spans="1:17" x14ac:dyDescent="0.15">
      <c r="A41" s="35" t="s">
        <v>10</v>
      </c>
      <c r="B41" s="72">
        <f t="shared" ref="B41" si="46">MAX(B25:B37)</f>
        <v>3.5</v>
      </c>
      <c r="C41" s="73">
        <f t="shared" ref="C41:Q41" si="47">MAX(C25:C37)</f>
        <v>2</v>
      </c>
      <c r="D41" s="110">
        <f t="shared" si="47"/>
        <v>2.5</v>
      </c>
      <c r="E41" s="72">
        <f t="shared" si="47"/>
        <v>4</v>
      </c>
      <c r="F41" s="72">
        <f t="shared" si="47"/>
        <v>0</v>
      </c>
      <c r="G41" s="72">
        <f t="shared" si="47"/>
        <v>0</v>
      </c>
      <c r="H41" s="72">
        <f t="shared" si="47"/>
        <v>4</v>
      </c>
      <c r="I41" s="72" t="e">
        <f t="shared" si="47"/>
        <v>#REF!</v>
      </c>
      <c r="J41" s="72" t="e">
        <f t="shared" si="47"/>
        <v>#REF!</v>
      </c>
      <c r="K41" s="72" t="e">
        <f t="shared" si="47"/>
        <v>#REF!</v>
      </c>
      <c r="L41" s="72" t="e">
        <f t="shared" si="47"/>
        <v>#REF!</v>
      </c>
      <c r="M41" s="72" t="e">
        <f t="shared" si="47"/>
        <v>#REF!</v>
      </c>
      <c r="N41" s="72" t="e">
        <f t="shared" si="47"/>
        <v>#REF!</v>
      </c>
      <c r="O41" s="72" t="e">
        <f t="shared" si="47"/>
        <v>#REF!</v>
      </c>
      <c r="P41" s="72" t="e">
        <f t="shared" si="47"/>
        <v>#REF!</v>
      </c>
      <c r="Q41" s="111">
        <f t="shared" si="47"/>
        <v>6</v>
      </c>
    </row>
    <row r="42" spans="1:17" x14ac:dyDescent="0.15">
      <c r="A42" s="35" t="s">
        <v>11</v>
      </c>
      <c r="B42" s="72">
        <f t="shared" ref="B42" si="48">SUM(B8:B23)/4</f>
        <v>1.625</v>
      </c>
      <c r="C42" s="73">
        <f t="shared" ref="C42:Q42" si="49">SUM(C8:C23)/4</f>
        <v>0.625</v>
      </c>
      <c r="D42" s="110">
        <f t="shared" si="49"/>
        <v>1</v>
      </c>
      <c r="E42" s="72">
        <f t="shared" si="49"/>
        <v>2</v>
      </c>
      <c r="F42" s="72">
        <f t="shared" si="49"/>
        <v>0</v>
      </c>
      <c r="G42" s="72">
        <f t="shared" si="49"/>
        <v>0</v>
      </c>
      <c r="H42" s="72">
        <f t="shared" si="49"/>
        <v>2</v>
      </c>
      <c r="I42" s="72" t="e">
        <f t="shared" si="49"/>
        <v>#REF!</v>
      </c>
      <c r="J42" s="72" t="e">
        <f t="shared" si="49"/>
        <v>#REF!</v>
      </c>
      <c r="K42" s="72" t="e">
        <f t="shared" si="49"/>
        <v>#REF!</v>
      </c>
      <c r="L42" s="72" t="e">
        <f t="shared" si="49"/>
        <v>#REF!</v>
      </c>
      <c r="M42" s="72" t="e">
        <f t="shared" si="49"/>
        <v>#REF!</v>
      </c>
      <c r="N42" s="72" t="e">
        <f t="shared" si="49"/>
        <v>#REF!</v>
      </c>
      <c r="O42" s="72" t="e">
        <f t="shared" si="49"/>
        <v>#REF!</v>
      </c>
      <c r="P42" s="72" t="e">
        <f t="shared" si="49"/>
        <v>#REF!</v>
      </c>
      <c r="Q42" s="111">
        <f t="shared" si="49"/>
        <v>3.625</v>
      </c>
    </row>
    <row r="43" spans="1:17" ht="14" thickBot="1" x14ac:dyDescent="0.2">
      <c r="A43" s="37"/>
      <c r="B43" s="75"/>
      <c r="C43" s="76"/>
      <c r="D43" s="137"/>
      <c r="E43" s="75"/>
      <c r="F43" s="76"/>
      <c r="G43" s="76"/>
      <c r="H43" s="77"/>
      <c r="I43" s="75"/>
      <c r="J43" s="76"/>
      <c r="K43" s="76"/>
      <c r="L43" s="77"/>
      <c r="M43" s="75"/>
      <c r="N43" s="76"/>
      <c r="O43" s="76"/>
      <c r="P43" s="77"/>
      <c r="Q43" s="78"/>
    </row>
    <row r="44" spans="1:17" x14ac:dyDescent="0.15">
      <c r="A44" s="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79"/>
    </row>
    <row r="45" spans="1:17" ht="14" thickBot="1" x14ac:dyDescent="0.2">
      <c r="A45" s="12"/>
      <c r="B45" s="80" t="s">
        <v>109</v>
      </c>
      <c r="C45" s="79"/>
      <c r="D45" s="81"/>
      <c r="E45" s="79"/>
      <c r="F45" s="79"/>
      <c r="G45" s="80" t="str">
        <f>cycle!B5</f>
        <v>Sunny</v>
      </c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x14ac:dyDescent="0.15">
      <c r="A46" s="23"/>
      <c r="B46" s="112" t="s">
        <v>3</v>
      </c>
      <c r="C46" s="86"/>
      <c r="D46" s="86"/>
      <c r="E46" s="85" t="s">
        <v>5</v>
      </c>
      <c r="F46" s="86"/>
      <c r="G46" s="86"/>
      <c r="H46" s="87"/>
      <c r="I46" s="85" t="s">
        <v>4</v>
      </c>
      <c r="J46" s="86"/>
      <c r="K46" s="86"/>
      <c r="L46" s="87"/>
      <c r="M46" s="85" t="s">
        <v>5</v>
      </c>
      <c r="N46" s="86"/>
      <c r="O46" s="86"/>
      <c r="P46" s="87"/>
      <c r="Q46" s="112" t="s">
        <v>35</v>
      </c>
    </row>
    <row r="47" spans="1:17" s="11" customFormat="1" ht="14" thickBot="1" x14ac:dyDescent="0.2">
      <c r="A47" s="26"/>
      <c r="B47" s="138" t="str">
        <f>B5</f>
        <v>Lyall Pde</v>
      </c>
      <c r="C47" s="92"/>
      <c r="D47" s="93"/>
      <c r="E47" s="92"/>
      <c r="F47" s="68"/>
      <c r="G47" s="93"/>
      <c r="H47" s="94"/>
      <c r="I47" s="91"/>
      <c r="J47" s="92" t="str">
        <f>J5</f>
        <v>Hutt (S)</v>
      </c>
      <c r="K47" s="93"/>
      <c r="L47" s="94"/>
      <c r="M47" s="91"/>
      <c r="N47" s="92" t="str">
        <f>N5</f>
        <v>Off Ramp</v>
      </c>
      <c r="O47" s="92"/>
      <c r="P47" s="94"/>
      <c r="Q47" s="125"/>
    </row>
    <row r="48" spans="1:17" s="32" customFormat="1" ht="11.25" customHeight="1" x14ac:dyDescent="0.15">
      <c r="A48" s="29"/>
      <c r="B48" s="114" t="s">
        <v>7</v>
      </c>
      <c r="C48" s="131" t="s">
        <v>24</v>
      </c>
      <c r="D48" s="100" t="s">
        <v>25</v>
      </c>
      <c r="E48" s="114" t="s">
        <v>7</v>
      </c>
      <c r="F48" s="131" t="s">
        <v>23</v>
      </c>
      <c r="G48" s="100" t="s">
        <v>25</v>
      </c>
      <c r="H48" s="101" t="s">
        <v>9</v>
      </c>
      <c r="I48" s="99" t="s">
        <v>23</v>
      </c>
      <c r="J48" s="100" t="s">
        <v>23</v>
      </c>
      <c r="K48" s="100" t="s">
        <v>24</v>
      </c>
      <c r="L48" s="101" t="s">
        <v>9</v>
      </c>
      <c r="M48" s="99" t="s">
        <v>23</v>
      </c>
      <c r="N48" s="100" t="s">
        <v>24</v>
      </c>
      <c r="O48" s="100" t="s">
        <v>25</v>
      </c>
      <c r="P48" s="139" t="s">
        <v>9</v>
      </c>
      <c r="Q48" s="114"/>
    </row>
    <row r="49" spans="1:17" s="32" customFormat="1" ht="11.25" customHeight="1" thickBot="1" x14ac:dyDescent="0.2">
      <c r="A49" s="29"/>
      <c r="B49" s="129"/>
      <c r="C49" s="132"/>
      <c r="D49" s="128"/>
      <c r="E49" s="129"/>
      <c r="F49" s="132"/>
      <c r="G49" s="128"/>
      <c r="H49" s="127"/>
      <c r="I49" s="126"/>
      <c r="J49" s="128"/>
      <c r="K49" s="128"/>
      <c r="L49" s="127"/>
      <c r="M49" s="126"/>
      <c r="N49" s="128"/>
      <c r="O49" s="128"/>
      <c r="P49" s="140"/>
      <c r="Q49" s="129"/>
    </row>
    <row r="50" spans="1:17" s="11" customFormat="1" x14ac:dyDescent="0.15">
      <c r="A50" s="175" t="s">
        <v>58</v>
      </c>
      <c r="B50" s="176">
        <f>SUM(C50:D50)</f>
        <v>0</v>
      </c>
      <c r="C50" s="176">
        <v>0</v>
      </c>
      <c r="D50" s="176">
        <v>0</v>
      </c>
      <c r="E50" s="58">
        <v>2</v>
      </c>
      <c r="F50" s="143" t="s">
        <v>27</v>
      </c>
      <c r="G50" s="143" t="s">
        <v>28</v>
      </c>
      <c r="H50" s="144">
        <f t="shared" ref="H50:H65" si="50">SUM(E50:G50)</f>
        <v>2</v>
      </c>
      <c r="I50" s="58" t="s">
        <v>29</v>
      </c>
      <c r="J50" s="143" t="s">
        <v>26</v>
      </c>
      <c r="K50" s="143" t="s">
        <v>27</v>
      </c>
      <c r="L50" s="144"/>
      <c r="M50" s="58" t="s">
        <v>28</v>
      </c>
      <c r="N50" s="143" t="s">
        <v>29</v>
      </c>
      <c r="O50" s="143" t="s">
        <v>26</v>
      </c>
      <c r="P50" s="144"/>
      <c r="Q50" s="59">
        <f t="shared" ref="Q50:Q65" si="51">B50+E50</f>
        <v>2</v>
      </c>
    </row>
    <row r="51" spans="1:17" s="11" customFormat="1" x14ac:dyDescent="0.15">
      <c r="A51" s="10" t="s">
        <v>43</v>
      </c>
      <c r="B51" s="109">
        <f t="shared" ref="B51:B65" si="52">SUM(C51:D51)</f>
        <v>0</v>
      </c>
      <c r="C51" s="109">
        <v>0</v>
      </c>
      <c r="D51" s="109">
        <v>0</v>
      </c>
      <c r="E51" s="60">
        <v>1</v>
      </c>
      <c r="F51" s="89"/>
      <c r="G51" s="89"/>
      <c r="H51" s="90">
        <f t="shared" si="50"/>
        <v>1</v>
      </c>
      <c r="I51" s="60"/>
      <c r="J51" s="89"/>
      <c r="K51" s="89"/>
      <c r="L51" s="90">
        <f t="shared" ref="L51:L65" si="53">SUM(I51:K51)</f>
        <v>0</v>
      </c>
      <c r="M51" s="60"/>
      <c r="N51" s="89"/>
      <c r="O51" s="89"/>
      <c r="P51" s="90">
        <f>SUM(M51:O51)</f>
        <v>0</v>
      </c>
      <c r="Q51" s="61">
        <f t="shared" si="51"/>
        <v>1</v>
      </c>
    </row>
    <row r="52" spans="1:17" s="11" customFormat="1" x14ac:dyDescent="0.15">
      <c r="A52" s="10" t="s">
        <v>44</v>
      </c>
      <c r="B52" s="109">
        <f t="shared" si="52"/>
        <v>0</v>
      </c>
      <c r="C52" s="109">
        <v>0</v>
      </c>
      <c r="D52" s="109">
        <v>0</v>
      </c>
      <c r="E52" s="60">
        <v>0</v>
      </c>
      <c r="F52" s="89"/>
      <c r="G52" s="89"/>
      <c r="H52" s="90">
        <f t="shared" si="50"/>
        <v>0</v>
      </c>
      <c r="I52" s="60"/>
      <c r="J52" s="89"/>
      <c r="K52" s="89"/>
      <c r="L52" s="90">
        <f t="shared" si="53"/>
        <v>0</v>
      </c>
      <c r="M52" s="60"/>
      <c r="N52" s="89"/>
      <c r="O52" s="89"/>
      <c r="P52" s="90">
        <f>SUM(M52:O52)</f>
        <v>0</v>
      </c>
      <c r="Q52" s="61">
        <f t="shared" si="51"/>
        <v>0</v>
      </c>
    </row>
    <row r="53" spans="1:17" s="11" customFormat="1" x14ac:dyDescent="0.15">
      <c r="A53" s="10" t="s">
        <v>45</v>
      </c>
      <c r="B53" s="109">
        <f t="shared" si="52"/>
        <v>0</v>
      </c>
      <c r="C53" s="109">
        <v>0</v>
      </c>
      <c r="D53" s="109">
        <v>0</v>
      </c>
      <c r="E53" s="60">
        <v>0</v>
      </c>
      <c r="F53" s="89"/>
      <c r="G53" s="89"/>
      <c r="H53" s="90">
        <f t="shared" si="50"/>
        <v>0</v>
      </c>
      <c r="I53" s="60"/>
      <c r="J53" s="89"/>
      <c r="K53" s="89"/>
      <c r="L53" s="90">
        <f t="shared" si="53"/>
        <v>0</v>
      </c>
      <c r="M53" s="60"/>
      <c r="N53" s="89"/>
      <c r="O53" s="89"/>
      <c r="P53" s="90">
        <f>SUM(M53:O53)</f>
        <v>0</v>
      </c>
      <c r="Q53" s="61">
        <f t="shared" si="51"/>
        <v>0</v>
      </c>
    </row>
    <row r="54" spans="1:17" s="11" customFormat="1" x14ac:dyDescent="0.15">
      <c r="A54" s="10" t="s">
        <v>46</v>
      </c>
      <c r="B54" s="109">
        <f t="shared" si="52"/>
        <v>0</v>
      </c>
      <c r="C54" s="109">
        <v>0</v>
      </c>
      <c r="D54" s="109">
        <v>0</v>
      </c>
      <c r="E54" s="60">
        <v>3</v>
      </c>
      <c r="F54" s="89"/>
      <c r="G54" s="89"/>
      <c r="H54" s="90">
        <f t="shared" si="50"/>
        <v>3</v>
      </c>
      <c r="I54" s="60"/>
      <c r="J54" s="89"/>
      <c r="K54" s="89"/>
      <c r="L54" s="90">
        <f t="shared" si="53"/>
        <v>0</v>
      </c>
      <c r="M54" s="60"/>
      <c r="N54" s="89"/>
      <c r="O54" s="89"/>
      <c r="P54" s="90">
        <f>SUM(M54:O54)</f>
        <v>0</v>
      </c>
      <c r="Q54" s="61">
        <f t="shared" si="51"/>
        <v>3</v>
      </c>
    </row>
    <row r="55" spans="1:17" s="11" customFormat="1" x14ac:dyDescent="0.15">
      <c r="A55" s="10" t="s">
        <v>47</v>
      </c>
      <c r="B55" s="109">
        <f t="shared" si="52"/>
        <v>0</v>
      </c>
      <c r="C55" s="109">
        <v>0</v>
      </c>
      <c r="D55" s="109">
        <v>0</v>
      </c>
      <c r="E55" s="60">
        <v>0</v>
      </c>
      <c r="F55" s="89"/>
      <c r="G55" s="89"/>
      <c r="H55" s="90">
        <f t="shared" si="50"/>
        <v>0</v>
      </c>
      <c r="I55" s="60"/>
      <c r="J55" s="89"/>
      <c r="K55" s="89"/>
      <c r="L55" s="90">
        <f t="shared" si="53"/>
        <v>0</v>
      </c>
      <c r="M55" s="60"/>
      <c r="N55" s="89"/>
      <c r="O55" s="89"/>
      <c r="P55" s="90">
        <f>SUM(M55:O55)</f>
        <v>0</v>
      </c>
      <c r="Q55" s="61">
        <f t="shared" si="51"/>
        <v>0</v>
      </c>
    </row>
    <row r="56" spans="1:17" s="11" customFormat="1" x14ac:dyDescent="0.15">
      <c r="A56" s="10" t="s">
        <v>48</v>
      </c>
      <c r="B56" s="109">
        <f t="shared" si="52"/>
        <v>0</v>
      </c>
      <c r="C56" s="109">
        <v>0</v>
      </c>
      <c r="D56" s="109">
        <v>0</v>
      </c>
      <c r="E56" s="60">
        <v>1</v>
      </c>
      <c r="F56" s="89"/>
      <c r="G56" s="89"/>
      <c r="H56" s="90">
        <f t="shared" si="50"/>
        <v>1</v>
      </c>
      <c r="I56" s="60"/>
      <c r="J56" s="89"/>
      <c r="K56" s="89"/>
      <c r="L56" s="90"/>
      <c r="M56" s="60"/>
      <c r="N56" s="89"/>
      <c r="O56" s="89"/>
      <c r="P56" s="90"/>
      <c r="Q56" s="61">
        <f t="shared" si="51"/>
        <v>1</v>
      </c>
    </row>
    <row r="57" spans="1:17" s="11" customFormat="1" x14ac:dyDescent="0.15">
      <c r="A57" s="10" t="s">
        <v>49</v>
      </c>
      <c r="B57" s="109">
        <f t="shared" si="52"/>
        <v>0</v>
      </c>
      <c r="C57" s="109">
        <v>0</v>
      </c>
      <c r="D57" s="109">
        <v>0</v>
      </c>
      <c r="E57" s="60">
        <v>1</v>
      </c>
      <c r="F57" s="89"/>
      <c r="G57" s="89"/>
      <c r="H57" s="90">
        <f t="shared" si="50"/>
        <v>1</v>
      </c>
      <c r="I57" s="60"/>
      <c r="J57" s="89"/>
      <c r="K57" s="89"/>
      <c r="L57" s="90"/>
      <c r="M57" s="60"/>
      <c r="N57" s="89"/>
      <c r="O57" s="89"/>
      <c r="P57" s="90"/>
      <c r="Q57" s="61">
        <f t="shared" si="51"/>
        <v>1</v>
      </c>
    </row>
    <row r="58" spans="1:17" s="11" customFormat="1" x14ac:dyDescent="0.15">
      <c r="A58" s="10" t="s">
        <v>50</v>
      </c>
      <c r="B58" s="109">
        <f t="shared" si="52"/>
        <v>3</v>
      </c>
      <c r="C58" s="109">
        <v>2</v>
      </c>
      <c r="D58" s="109">
        <v>1</v>
      </c>
      <c r="E58" s="60">
        <v>0</v>
      </c>
      <c r="F58" s="119"/>
      <c r="G58" s="119"/>
      <c r="H58" s="90">
        <f t="shared" si="50"/>
        <v>0</v>
      </c>
      <c r="I58" s="118"/>
      <c r="J58" s="119"/>
      <c r="K58" s="119"/>
      <c r="L58" s="120"/>
      <c r="M58" s="118"/>
      <c r="N58" s="119"/>
      <c r="O58" s="119"/>
      <c r="P58" s="120"/>
      <c r="Q58" s="61">
        <f t="shared" si="51"/>
        <v>3</v>
      </c>
    </row>
    <row r="59" spans="1:17" s="11" customFormat="1" x14ac:dyDescent="0.15">
      <c r="A59" s="10" t="s">
        <v>51</v>
      </c>
      <c r="B59" s="109">
        <f t="shared" si="52"/>
        <v>0</v>
      </c>
      <c r="C59" s="109">
        <v>0</v>
      </c>
      <c r="D59" s="109">
        <v>0</v>
      </c>
      <c r="E59" s="60">
        <v>0</v>
      </c>
      <c r="F59" s="119"/>
      <c r="G59" s="119"/>
      <c r="H59" s="90">
        <f t="shared" si="50"/>
        <v>0</v>
      </c>
      <c r="I59" s="118"/>
      <c r="J59" s="119"/>
      <c r="K59" s="119"/>
      <c r="L59" s="120"/>
      <c r="M59" s="118"/>
      <c r="N59" s="119"/>
      <c r="O59" s="119"/>
      <c r="P59" s="120"/>
      <c r="Q59" s="61">
        <f t="shared" si="51"/>
        <v>0</v>
      </c>
    </row>
    <row r="60" spans="1:17" s="11" customFormat="1" x14ac:dyDescent="0.15">
      <c r="A60" s="10" t="s">
        <v>52</v>
      </c>
      <c r="B60" s="109">
        <f t="shared" si="52"/>
        <v>0</v>
      </c>
      <c r="C60" s="109">
        <v>0</v>
      </c>
      <c r="D60" s="109">
        <v>0</v>
      </c>
      <c r="E60" s="60">
        <v>0</v>
      </c>
      <c r="F60" s="119"/>
      <c r="G60" s="119"/>
      <c r="H60" s="90">
        <f t="shared" si="50"/>
        <v>0</v>
      </c>
      <c r="I60" s="118"/>
      <c r="J60" s="119"/>
      <c r="K60" s="119"/>
      <c r="L60" s="120"/>
      <c r="M60" s="118"/>
      <c r="N60" s="119"/>
      <c r="O60" s="119"/>
      <c r="P60" s="120"/>
      <c r="Q60" s="61">
        <f t="shared" si="51"/>
        <v>0</v>
      </c>
    </row>
    <row r="61" spans="1:17" s="11" customFormat="1" x14ac:dyDescent="0.15">
      <c r="A61" s="10" t="s">
        <v>53</v>
      </c>
      <c r="B61" s="109">
        <f t="shared" si="52"/>
        <v>0</v>
      </c>
      <c r="C61" s="109">
        <v>0</v>
      </c>
      <c r="D61" s="109">
        <v>0</v>
      </c>
      <c r="E61" s="60">
        <v>0</v>
      </c>
      <c r="F61" s="119"/>
      <c r="G61" s="119"/>
      <c r="H61" s="90">
        <f t="shared" si="50"/>
        <v>0</v>
      </c>
      <c r="I61" s="118"/>
      <c r="J61" s="119"/>
      <c r="K61" s="119"/>
      <c r="L61" s="120">
        <f t="shared" si="53"/>
        <v>0</v>
      </c>
      <c r="M61" s="118"/>
      <c r="N61" s="119"/>
      <c r="O61" s="119"/>
      <c r="P61" s="120">
        <f>SUM(M61:O61)</f>
        <v>0</v>
      </c>
      <c r="Q61" s="61">
        <f t="shared" si="51"/>
        <v>0</v>
      </c>
    </row>
    <row r="62" spans="1:17" s="11" customFormat="1" x14ac:dyDescent="0.15">
      <c r="A62" s="10" t="s">
        <v>54</v>
      </c>
      <c r="B62" s="109">
        <f t="shared" si="52"/>
        <v>0</v>
      </c>
      <c r="C62" s="109">
        <v>0</v>
      </c>
      <c r="D62" s="109">
        <v>0</v>
      </c>
      <c r="E62" s="60">
        <v>0</v>
      </c>
      <c r="F62" s="119"/>
      <c r="G62" s="119"/>
      <c r="H62" s="90">
        <f t="shared" si="50"/>
        <v>0</v>
      </c>
      <c r="I62" s="118"/>
      <c r="J62" s="119"/>
      <c r="K62" s="119"/>
      <c r="L62" s="120"/>
      <c r="M62" s="118"/>
      <c r="N62" s="119"/>
      <c r="O62" s="119"/>
      <c r="P62" s="120"/>
      <c r="Q62" s="61">
        <f t="shared" si="51"/>
        <v>0</v>
      </c>
    </row>
    <row r="63" spans="1:17" s="11" customFormat="1" x14ac:dyDescent="0.15">
      <c r="A63" s="10" t="s">
        <v>55</v>
      </c>
      <c r="B63" s="109">
        <f t="shared" si="52"/>
        <v>0</v>
      </c>
      <c r="C63" s="109">
        <v>0</v>
      </c>
      <c r="D63" s="109">
        <v>0</v>
      </c>
      <c r="E63" s="60">
        <v>0</v>
      </c>
      <c r="F63" s="119"/>
      <c r="G63" s="119"/>
      <c r="H63" s="90">
        <f t="shared" si="50"/>
        <v>0</v>
      </c>
      <c r="I63" s="118"/>
      <c r="J63" s="119"/>
      <c r="K63" s="119"/>
      <c r="L63" s="120"/>
      <c r="M63" s="118"/>
      <c r="N63" s="119"/>
      <c r="O63" s="119"/>
      <c r="P63" s="120"/>
      <c r="Q63" s="61">
        <f t="shared" si="51"/>
        <v>0</v>
      </c>
    </row>
    <row r="64" spans="1:17" s="11" customFormat="1" x14ac:dyDescent="0.15">
      <c r="A64" s="10" t="s">
        <v>56</v>
      </c>
      <c r="B64" s="109">
        <f t="shared" si="52"/>
        <v>0</v>
      </c>
      <c r="C64" s="109">
        <v>0</v>
      </c>
      <c r="D64" s="109">
        <v>0</v>
      </c>
      <c r="E64" s="60">
        <v>0</v>
      </c>
      <c r="F64" s="119"/>
      <c r="G64" s="119"/>
      <c r="H64" s="90">
        <f t="shared" si="50"/>
        <v>0</v>
      </c>
      <c r="I64" s="118"/>
      <c r="J64" s="119"/>
      <c r="K64" s="119"/>
      <c r="L64" s="120"/>
      <c r="M64" s="118"/>
      <c r="N64" s="119"/>
      <c r="O64" s="119"/>
      <c r="P64" s="120"/>
      <c r="Q64" s="61">
        <f t="shared" si="51"/>
        <v>0</v>
      </c>
    </row>
    <row r="65" spans="1:17" s="11" customFormat="1" ht="14" thickBot="1" x14ac:dyDescent="0.2">
      <c r="A65" s="133" t="s">
        <v>57</v>
      </c>
      <c r="B65" s="177">
        <f t="shared" si="52"/>
        <v>0</v>
      </c>
      <c r="C65" s="177">
        <v>0</v>
      </c>
      <c r="D65" s="177">
        <v>0</v>
      </c>
      <c r="E65" s="115">
        <v>0</v>
      </c>
      <c r="F65" s="123"/>
      <c r="G65" s="123"/>
      <c r="H65" s="117">
        <f t="shared" si="50"/>
        <v>0</v>
      </c>
      <c r="I65" s="122"/>
      <c r="J65" s="123"/>
      <c r="K65" s="123"/>
      <c r="L65" s="124">
        <f t="shared" si="53"/>
        <v>0</v>
      </c>
      <c r="M65" s="122"/>
      <c r="N65" s="123"/>
      <c r="O65" s="123"/>
      <c r="P65" s="124">
        <f>SUM(M65:O65)</f>
        <v>0</v>
      </c>
      <c r="Q65" s="141">
        <f t="shared" si="51"/>
        <v>0</v>
      </c>
    </row>
    <row r="66" spans="1:17" s="11" customFormat="1" ht="14" thickBot="1" x14ac:dyDescent="0.2">
      <c r="A66" s="35"/>
      <c r="B66" s="121"/>
      <c r="C66" s="119"/>
      <c r="D66" s="119"/>
      <c r="E66" s="118"/>
      <c r="F66" s="119"/>
      <c r="G66" s="119"/>
      <c r="H66" s="120"/>
      <c r="I66" s="118"/>
      <c r="J66" s="119"/>
      <c r="K66" s="119"/>
      <c r="L66" s="120"/>
      <c r="M66" s="118"/>
      <c r="N66" s="119"/>
      <c r="O66" s="119"/>
      <c r="P66" s="120"/>
      <c r="Q66" s="113"/>
    </row>
    <row r="67" spans="1:17" s="11" customFormat="1" x14ac:dyDescent="0.15">
      <c r="A67" s="175" t="s">
        <v>73</v>
      </c>
      <c r="B67" s="59">
        <f>SUM(B50:B53)</f>
        <v>0</v>
      </c>
      <c r="C67" s="178">
        <f>SUM(C50:C53)</f>
        <v>0</v>
      </c>
      <c r="D67" s="178">
        <f>SUM(D50:D53)</f>
        <v>0</v>
      </c>
      <c r="E67" s="59">
        <f>SUM(E50:E53)</f>
        <v>3</v>
      </c>
      <c r="F67" s="59">
        <f t="shared" ref="F67:P67" si="54">SUM(F50:F53)</f>
        <v>0</v>
      </c>
      <c r="G67" s="59">
        <f t="shared" si="54"/>
        <v>0</v>
      </c>
      <c r="H67" s="59">
        <f t="shared" si="54"/>
        <v>3</v>
      </c>
      <c r="I67" s="59">
        <f t="shared" si="54"/>
        <v>0</v>
      </c>
      <c r="J67" s="59">
        <f t="shared" si="54"/>
        <v>0</v>
      </c>
      <c r="K67" s="59">
        <f t="shared" si="54"/>
        <v>0</v>
      </c>
      <c r="L67" s="59">
        <f t="shared" si="54"/>
        <v>0</v>
      </c>
      <c r="M67" s="59">
        <f t="shared" si="54"/>
        <v>0</v>
      </c>
      <c r="N67" s="59">
        <f t="shared" si="54"/>
        <v>0</v>
      </c>
      <c r="O67" s="59">
        <f t="shared" si="54"/>
        <v>0</v>
      </c>
      <c r="P67" s="59">
        <f t="shared" si="54"/>
        <v>0</v>
      </c>
      <c r="Q67" s="59">
        <f>SUM(Q50:Q53)</f>
        <v>3</v>
      </c>
    </row>
    <row r="68" spans="1:17" s="11" customFormat="1" x14ac:dyDescent="0.15">
      <c r="A68" s="10" t="s">
        <v>76</v>
      </c>
      <c r="B68" s="61">
        <f t="shared" ref="B68:E68" si="55">SUM(B51:B54)</f>
        <v>0</v>
      </c>
      <c r="C68" s="108">
        <f t="shared" si="55"/>
        <v>0</v>
      </c>
      <c r="D68" s="108">
        <f t="shared" si="55"/>
        <v>0</v>
      </c>
      <c r="E68" s="61">
        <f t="shared" si="55"/>
        <v>4</v>
      </c>
      <c r="F68" s="109"/>
      <c r="G68" s="89"/>
      <c r="H68" s="89">
        <f t="shared" ref="H68:Q68" si="56">SUM(H51:H54)</f>
        <v>4</v>
      </c>
      <c r="I68" s="89">
        <f t="shared" si="56"/>
        <v>0</v>
      </c>
      <c r="J68" s="89">
        <f t="shared" si="56"/>
        <v>0</v>
      </c>
      <c r="K68" s="89">
        <f t="shared" si="56"/>
        <v>0</v>
      </c>
      <c r="L68" s="89">
        <f t="shared" si="56"/>
        <v>0</v>
      </c>
      <c r="M68" s="89">
        <f t="shared" si="56"/>
        <v>0</v>
      </c>
      <c r="N68" s="89">
        <f t="shared" si="56"/>
        <v>0</v>
      </c>
      <c r="O68" s="89">
        <f t="shared" si="56"/>
        <v>0</v>
      </c>
      <c r="P68" s="108">
        <f t="shared" si="56"/>
        <v>0</v>
      </c>
      <c r="Q68" s="61">
        <f t="shared" si="56"/>
        <v>4</v>
      </c>
    </row>
    <row r="69" spans="1:17" s="11" customFormat="1" x14ac:dyDescent="0.15">
      <c r="A69" s="10" t="s">
        <v>77</v>
      </c>
      <c r="B69" s="61">
        <f t="shared" ref="B69:E69" si="57">SUM(B52:B55)</f>
        <v>0</v>
      </c>
      <c r="C69" s="108">
        <f t="shared" si="57"/>
        <v>0</v>
      </c>
      <c r="D69" s="108">
        <f t="shared" si="57"/>
        <v>0</v>
      </c>
      <c r="E69" s="61">
        <f t="shared" si="57"/>
        <v>3</v>
      </c>
      <c r="F69" s="109"/>
      <c r="G69" s="89"/>
      <c r="H69" s="89">
        <f t="shared" ref="H69:Q69" si="58">SUM(H52:H55)</f>
        <v>3</v>
      </c>
      <c r="I69" s="89">
        <f t="shared" si="58"/>
        <v>0</v>
      </c>
      <c r="J69" s="89">
        <f t="shared" si="58"/>
        <v>0</v>
      </c>
      <c r="K69" s="89">
        <f t="shared" si="58"/>
        <v>0</v>
      </c>
      <c r="L69" s="89">
        <f t="shared" si="58"/>
        <v>0</v>
      </c>
      <c r="M69" s="89">
        <f t="shared" si="58"/>
        <v>0</v>
      </c>
      <c r="N69" s="89">
        <f t="shared" si="58"/>
        <v>0</v>
      </c>
      <c r="O69" s="89">
        <f t="shared" si="58"/>
        <v>0</v>
      </c>
      <c r="P69" s="108">
        <f t="shared" si="58"/>
        <v>0</v>
      </c>
      <c r="Q69" s="61">
        <f t="shared" si="58"/>
        <v>3</v>
      </c>
    </row>
    <row r="70" spans="1:17" s="11" customFormat="1" x14ac:dyDescent="0.15">
      <c r="A70" s="10" t="s">
        <v>78</v>
      </c>
      <c r="B70" s="61">
        <f t="shared" ref="B70:E70" si="59">SUM(B53:B56)</f>
        <v>0</v>
      </c>
      <c r="C70" s="108">
        <f t="shared" si="59"/>
        <v>0</v>
      </c>
      <c r="D70" s="108">
        <f t="shared" si="59"/>
        <v>0</v>
      </c>
      <c r="E70" s="61">
        <f t="shared" si="59"/>
        <v>4</v>
      </c>
      <c r="F70" s="109"/>
      <c r="G70" s="89"/>
      <c r="H70" s="89">
        <f t="shared" ref="H70:Q70" si="60">SUM(H53:H56)</f>
        <v>4</v>
      </c>
      <c r="I70" s="89">
        <f t="shared" si="60"/>
        <v>0</v>
      </c>
      <c r="J70" s="89">
        <f t="shared" si="60"/>
        <v>0</v>
      </c>
      <c r="K70" s="89">
        <f t="shared" si="60"/>
        <v>0</v>
      </c>
      <c r="L70" s="89">
        <f t="shared" si="60"/>
        <v>0</v>
      </c>
      <c r="M70" s="89">
        <f t="shared" si="60"/>
        <v>0</v>
      </c>
      <c r="N70" s="89">
        <f t="shared" si="60"/>
        <v>0</v>
      </c>
      <c r="O70" s="89">
        <f t="shared" si="60"/>
        <v>0</v>
      </c>
      <c r="P70" s="108">
        <f t="shared" si="60"/>
        <v>0</v>
      </c>
      <c r="Q70" s="61">
        <f t="shared" si="60"/>
        <v>4</v>
      </c>
    </row>
    <row r="71" spans="1:17" s="11" customFormat="1" x14ac:dyDescent="0.15">
      <c r="A71" s="10" t="s">
        <v>79</v>
      </c>
      <c r="B71" s="61">
        <f t="shared" ref="B71:E71" si="61">SUM(B54:B57)</f>
        <v>0</v>
      </c>
      <c r="C71" s="108">
        <f t="shared" si="61"/>
        <v>0</v>
      </c>
      <c r="D71" s="108">
        <f t="shared" si="61"/>
        <v>0</v>
      </c>
      <c r="E71" s="61">
        <f t="shared" si="61"/>
        <v>5</v>
      </c>
      <c r="F71" s="109"/>
      <c r="G71" s="89"/>
      <c r="H71" s="89">
        <f t="shared" ref="H71:Q71" si="62">SUM(H54:H57)</f>
        <v>5</v>
      </c>
      <c r="I71" s="89">
        <f t="shared" si="62"/>
        <v>0</v>
      </c>
      <c r="J71" s="89">
        <f t="shared" si="62"/>
        <v>0</v>
      </c>
      <c r="K71" s="89">
        <f t="shared" si="62"/>
        <v>0</v>
      </c>
      <c r="L71" s="89">
        <f t="shared" si="62"/>
        <v>0</v>
      </c>
      <c r="M71" s="89">
        <f t="shared" si="62"/>
        <v>0</v>
      </c>
      <c r="N71" s="89">
        <f t="shared" si="62"/>
        <v>0</v>
      </c>
      <c r="O71" s="89">
        <f t="shared" si="62"/>
        <v>0</v>
      </c>
      <c r="P71" s="108">
        <f t="shared" si="62"/>
        <v>0</v>
      </c>
      <c r="Q71" s="61">
        <f t="shared" si="62"/>
        <v>5</v>
      </c>
    </row>
    <row r="72" spans="1:17" s="11" customFormat="1" x14ac:dyDescent="0.15">
      <c r="A72" s="10" t="s">
        <v>80</v>
      </c>
      <c r="B72" s="61">
        <f t="shared" ref="B72:E72" si="63">SUM(B55:B58)</f>
        <v>3</v>
      </c>
      <c r="C72" s="108">
        <f t="shared" si="63"/>
        <v>2</v>
      </c>
      <c r="D72" s="108">
        <f t="shared" si="63"/>
        <v>1</v>
      </c>
      <c r="E72" s="61">
        <f t="shared" si="63"/>
        <v>2</v>
      </c>
      <c r="F72" s="109"/>
      <c r="G72" s="89"/>
      <c r="H72" s="89">
        <f t="shared" ref="H72:Q72" si="64">SUM(H55:H58)</f>
        <v>2</v>
      </c>
      <c r="I72" s="89">
        <f t="shared" si="64"/>
        <v>0</v>
      </c>
      <c r="J72" s="89">
        <f t="shared" si="64"/>
        <v>0</v>
      </c>
      <c r="K72" s="89">
        <f t="shared" si="64"/>
        <v>0</v>
      </c>
      <c r="L72" s="89">
        <f t="shared" si="64"/>
        <v>0</v>
      </c>
      <c r="M72" s="89">
        <f t="shared" si="64"/>
        <v>0</v>
      </c>
      <c r="N72" s="89">
        <f t="shared" si="64"/>
        <v>0</v>
      </c>
      <c r="O72" s="89">
        <f t="shared" si="64"/>
        <v>0</v>
      </c>
      <c r="P72" s="108">
        <f t="shared" si="64"/>
        <v>0</v>
      </c>
      <c r="Q72" s="61">
        <f t="shared" si="64"/>
        <v>5</v>
      </c>
    </row>
    <row r="73" spans="1:17" s="11" customFormat="1" x14ac:dyDescent="0.15">
      <c r="A73" s="10" t="s">
        <v>81</v>
      </c>
      <c r="B73" s="61">
        <f t="shared" ref="B73:E73" si="65">SUM(B56:B59)</f>
        <v>3</v>
      </c>
      <c r="C73" s="108">
        <f t="shared" si="65"/>
        <v>2</v>
      </c>
      <c r="D73" s="108">
        <f t="shared" si="65"/>
        <v>1</v>
      </c>
      <c r="E73" s="61">
        <f t="shared" si="65"/>
        <v>2</v>
      </c>
      <c r="F73" s="109"/>
      <c r="G73" s="89"/>
      <c r="H73" s="89">
        <f t="shared" ref="H73:Q73" si="66">SUM(H56:H59)</f>
        <v>2</v>
      </c>
      <c r="I73" s="89">
        <f t="shared" si="66"/>
        <v>0</v>
      </c>
      <c r="J73" s="89">
        <f t="shared" si="66"/>
        <v>0</v>
      </c>
      <c r="K73" s="89">
        <f t="shared" si="66"/>
        <v>0</v>
      </c>
      <c r="L73" s="89">
        <f t="shared" si="66"/>
        <v>0</v>
      </c>
      <c r="M73" s="89">
        <f t="shared" si="66"/>
        <v>0</v>
      </c>
      <c r="N73" s="89">
        <f t="shared" si="66"/>
        <v>0</v>
      </c>
      <c r="O73" s="89">
        <f t="shared" si="66"/>
        <v>0</v>
      </c>
      <c r="P73" s="108">
        <f t="shared" si="66"/>
        <v>0</v>
      </c>
      <c r="Q73" s="61">
        <f t="shared" si="66"/>
        <v>5</v>
      </c>
    </row>
    <row r="74" spans="1:17" s="11" customFormat="1" x14ac:dyDescent="0.15">
      <c r="A74" s="10" t="s">
        <v>82</v>
      </c>
      <c r="B74" s="61">
        <f t="shared" ref="B74:E74" si="67">SUM(B57:B60)</f>
        <v>3</v>
      </c>
      <c r="C74" s="108">
        <f t="shared" si="67"/>
        <v>2</v>
      </c>
      <c r="D74" s="108">
        <f t="shared" si="67"/>
        <v>1</v>
      </c>
      <c r="E74" s="61">
        <f t="shared" si="67"/>
        <v>1</v>
      </c>
      <c r="F74" s="109"/>
      <c r="G74" s="89"/>
      <c r="H74" s="89">
        <f t="shared" ref="H74:Q74" si="68">SUM(H57:H60)</f>
        <v>1</v>
      </c>
      <c r="I74" s="89">
        <f t="shared" si="68"/>
        <v>0</v>
      </c>
      <c r="J74" s="89">
        <f t="shared" si="68"/>
        <v>0</v>
      </c>
      <c r="K74" s="89">
        <f t="shared" si="68"/>
        <v>0</v>
      </c>
      <c r="L74" s="89">
        <f t="shared" si="68"/>
        <v>0</v>
      </c>
      <c r="M74" s="89">
        <f t="shared" si="68"/>
        <v>0</v>
      </c>
      <c r="N74" s="89">
        <f t="shared" si="68"/>
        <v>0</v>
      </c>
      <c r="O74" s="89">
        <f t="shared" si="68"/>
        <v>0</v>
      </c>
      <c r="P74" s="108">
        <f t="shared" si="68"/>
        <v>0</v>
      </c>
      <c r="Q74" s="61">
        <f t="shared" si="68"/>
        <v>4</v>
      </c>
    </row>
    <row r="75" spans="1:17" s="11" customFormat="1" x14ac:dyDescent="0.15">
      <c r="A75" s="10" t="s">
        <v>74</v>
      </c>
      <c r="B75" s="61">
        <f t="shared" ref="B75:E75" si="69">SUM(B58:B61)</f>
        <v>3</v>
      </c>
      <c r="C75" s="108">
        <f t="shared" si="69"/>
        <v>2</v>
      </c>
      <c r="D75" s="108">
        <f t="shared" si="69"/>
        <v>1</v>
      </c>
      <c r="E75" s="61">
        <f t="shared" si="69"/>
        <v>0</v>
      </c>
      <c r="F75" s="109"/>
      <c r="G75" s="89"/>
      <c r="H75" s="89">
        <f t="shared" ref="H75:Q75" si="70">SUM(H58:H61)</f>
        <v>0</v>
      </c>
      <c r="I75" s="89">
        <f t="shared" si="70"/>
        <v>0</v>
      </c>
      <c r="J75" s="89">
        <f t="shared" si="70"/>
        <v>0</v>
      </c>
      <c r="K75" s="89">
        <f t="shared" si="70"/>
        <v>0</v>
      </c>
      <c r="L75" s="89">
        <f t="shared" si="70"/>
        <v>0</v>
      </c>
      <c r="M75" s="89">
        <f t="shared" si="70"/>
        <v>0</v>
      </c>
      <c r="N75" s="89">
        <f t="shared" si="70"/>
        <v>0</v>
      </c>
      <c r="O75" s="89">
        <f t="shared" si="70"/>
        <v>0</v>
      </c>
      <c r="P75" s="108">
        <f t="shared" si="70"/>
        <v>0</v>
      </c>
      <c r="Q75" s="61">
        <f t="shared" si="70"/>
        <v>3</v>
      </c>
    </row>
    <row r="76" spans="1:17" s="11" customFormat="1" x14ac:dyDescent="0.15">
      <c r="A76" s="10" t="s">
        <v>83</v>
      </c>
      <c r="B76" s="61">
        <f t="shared" ref="B76:E76" si="71">SUM(B59:B62)</f>
        <v>0</v>
      </c>
      <c r="C76" s="108">
        <f t="shared" si="71"/>
        <v>0</v>
      </c>
      <c r="D76" s="108">
        <f t="shared" si="71"/>
        <v>0</v>
      </c>
      <c r="E76" s="61">
        <f t="shared" si="71"/>
        <v>0</v>
      </c>
      <c r="F76" s="109"/>
      <c r="G76" s="89"/>
      <c r="H76" s="89">
        <f t="shared" ref="H76:Q76" si="72">SUM(H59:H62)</f>
        <v>0</v>
      </c>
      <c r="I76" s="89">
        <f t="shared" si="72"/>
        <v>0</v>
      </c>
      <c r="J76" s="89">
        <f t="shared" si="72"/>
        <v>0</v>
      </c>
      <c r="K76" s="89">
        <f t="shared" si="72"/>
        <v>0</v>
      </c>
      <c r="L76" s="89">
        <f t="shared" si="72"/>
        <v>0</v>
      </c>
      <c r="M76" s="89">
        <f t="shared" si="72"/>
        <v>0</v>
      </c>
      <c r="N76" s="89">
        <f t="shared" si="72"/>
        <v>0</v>
      </c>
      <c r="O76" s="89">
        <f t="shared" si="72"/>
        <v>0</v>
      </c>
      <c r="P76" s="108">
        <f t="shared" si="72"/>
        <v>0</v>
      </c>
      <c r="Q76" s="61">
        <f t="shared" si="72"/>
        <v>0</v>
      </c>
    </row>
    <row r="77" spans="1:17" s="11" customFormat="1" x14ac:dyDescent="0.15">
      <c r="A77" s="10" t="s">
        <v>84</v>
      </c>
      <c r="B77" s="61">
        <f t="shared" ref="B77:E77" si="73">SUM(B60:B63)</f>
        <v>0</v>
      </c>
      <c r="C77" s="108">
        <f t="shared" si="73"/>
        <v>0</v>
      </c>
      <c r="D77" s="108">
        <f t="shared" si="73"/>
        <v>0</v>
      </c>
      <c r="E77" s="61">
        <f t="shared" si="73"/>
        <v>0</v>
      </c>
      <c r="F77" s="109"/>
      <c r="G77" s="89"/>
      <c r="H77" s="89">
        <f t="shared" ref="H77:Q77" si="74">SUM(H60:H63)</f>
        <v>0</v>
      </c>
      <c r="I77" s="89">
        <f t="shared" si="74"/>
        <v>0</v>
      </c>
      <c r="J77" s="89">
        <f t="shared" si="74"/>
        <v>0</v>
      </c>
      <c r="K77" s="89">
        <f t="shared" si="74"/>
        <v>0</v>
      </c>
      <c r="L77" s="89">
        <f t="shared" si="74"/>
        <v>0</v>
      </c>
      <c r="M77" s="89">
        <f t="shared" si="74"/>
        <v>0</v>
      </c>
      <c r="N77" s="89">
        <f t="shared" si="74"/>
        <v>0</v>
      </c>
      <c r="O77" s="89">
        <f t="shared" si="74"/>
        <v>0</v>
      </c>
      <c r="P77" s="108">
        <f t="shared" si="74"/>
        <v>0</v>
      </c>
      <c r="Q77" s="61">
        <f t="shared" si="74"/>
        <v>0</v>
      </c>
    </row>
    <row r="78" spans="1:17" s="11" customFormat="1" x14ac:dyDescent="0.15">
      <c r="A78" s="10" t="s">
        <v>85</v>
      </c>
      <c r="B78" s="61">
        <f t="shared" ref="B78:E78" si="75">SUM(B61:B64)</f>
        <v>0</v>
      </c>
      <c r="C78" s="108">
        <f t="shared" si="75"/>
        <v>0</v>
      </c>
      <c r="D78" s="108">
        <f t="shared" si="75"/>
        <v>0</v>
      </c>
      <c r="E78" s="61">
        <f t="shared" si="75"/>
        <v>0</v>
      </c>
      <c r="F78" s="109"/>
      <c r="G78" s="89"/>
      <c r="H78" s="89">
        <f t="shared" ref="H78:Q78" si="76">SUM(H61:H64)</f>
        <v>0</v>
      </c>
      <c r="I78" s="89">
        <f t="shared" si="76"/>
        <v>0</v>
      </c>
      <c r="J78" s="89">
        <f t="shared" si="76"/>
        <v>0</v>
      </c>
      <c r="K78" s="89">
        <f t="shared" si="76"/>
        <v>0</v>
      </c>
      <c r="L78" s="89">
        <f t="shared" si="76"/>
        <v>0</v>
      </c>
      <c r="M78" s="89">
        <f t="shared" si="76"/>
        <v>0</v>
      </c>
      <c r="N78" s="89">
        <f t="shared" si="76"/>
        <v>0</v>
      </c>
      <c r="O78" s="89">
        <f t="shared" si="76"/>
        <v>0</v>
      </c>
      <c r="P78" s="108">
        <f t="shared" si="76"/>
        <v>0</v>
      </c>
      <c r="Q78" s="61">
        <f t="shared" si="76"/>
        <v>0</v>
      </c>
    </row>
    <row r="79" spans="1:17" s="11" customFormat="1" ht="14" thickBot="1" x14ac:dyDescent="0.2">
      <c r="A79" s="133" t="s">
        <v>75</v>
      </c>
      <c r="B79" s="141">
        <f t="shared" ref="B79:E79" si="77">SUM(B62:B65)</f>
        <v>0</v>
      </c>
      <c r="C79" s="168">
        <f t="shared" si="77"/>
        <v>0</v>
      </c>
      <c r="D79" s="168">
        <f t="shared" si="77"/>
        <v>0</v>
      </c>
      <c r="E79" s="141">
        <f t="shared" si="77"/>
        <v>0</v>
      </c>
      <c r="F79" s="177"/>
      <c r="G79" s="116"/>
      <c r="H79" s="116">
        <f t="shared" ref="H79:Q79" si="78">SUM(H62:H65)</f>
        <v>0</v>
      </c>
      <c r="I79" s="116">
        <f t="shared" si="78"/>
        <v>0</v>
      </c>
      <c r="J79" s="116">
        <f t="shared" si="78"/>
        <v>0</v>
      </c>
      <c r="K79" s="116">
        <f t="shared" si="78"/>
        <v>0</v>
      </c>
      <c r="L79" s="116">
        <f t="shared" si="78"/>
        <v>0</v>
      </c>
      <c r="M79" s="116">
        <f t="shared" si="78"/>
        <v>0</v>
      </c>
      <c r="N79" s="116">
        <f t="shared" si="78"/>
        <v>0</v>
      </c>
      <c r="O79" s="116">
        <f t="shared" si="78"/>
        <v>0</v>
      </c>
      <c r="P79" s="168">
        <f t="shared" si="78"/>
        <v>0</v>
      </c>
      <c r="Q79" s="141">
        <f t="shared" si="78"/>
        <v>0</v>
      </c>
    </row>
    <row r="80" spans="1:17" ht="14" thickBot="1" x14ac:dyDescent="0.2">
      <c r="A80" s="35"/>
      <c r="B80" s="121"/>
      <c r="C80" s="119"/>
      <c r="D80" s="119"/>
      <c r="E80" s="118"/>
      <c r="F80" s="119"/>
      <c r="G80" s="119"/>
      <c r="H80" s="120"/>
      <c r="I80" s="118"/>
      <c r="J80" s="119"/>
      <c r="K80" s="119"/>
      <c r="L80" s="120"/>
      <c r="M80" s="118"/>
      <c r="N80" s="119"/>
      <c r="O80" s="119"/>
      <c r="P80" s="120"/>
      <c r="Q80" s="113"/>
    </row>
    <row r="81" spans="1:17" x14ac:dyDescent="0.15">
      <c r="A81" s="36" t="s">
        <v>88</v>
      </c>
      <c r="B81" s="69">
        <f>SUM(B50:B65)</f>
        <v>3</v>
      </c>
      <c r="C81" s="70"/>
      <c r="D81" s="70"/>
      <c r="E81" s="69">
        <f t="shared" ref="E81:Q81" si="79">SUM(E50:E65)</f>
        <v>8</v>
      </c>
      <c r="F81" s="70"/>
      <c r="G81" s="70"/>
      <c r="H81" s="71">
        <f t="shared" si="79"/>
        <v>8</v>
      </c>
      <c r="I81" s="69">
        <f t="shared" si="79"/>
        <v>0</v>
      </c>
      <c r="J81" s="70">
        <f t="shared" si="79"/>
        <v>0</v>
      </c>
      <c r="K81" s="70">
        <f t="shared" si="79"/>
        <v>0</v>
      </c>
      <c r="L81" s="71">
        <f t="shared" si="79"/>
        <v>0</v>
      </c>
      <c r="M81" s="69">
        <f t="shared" si="79"/>
        <v>0</v>
      </c>
      <c r="N81" s="70">
        <f t="shared" si="79"/>
        <v>0</v>
      </c>
      <c r="O81" s="70">
        <f t="shared" si="79"/>
        <v>0</v>
      </c>
      <c r="P81" s="71">
        <f t="shared" si="79"/>
        <v>0</v>
      </c>
      <c r="Q81" s="112">
        <f t="shared" si="79"/>
        <v>11</v>
      </c>
    </row>
    <row r="82" spans="1:17" x14ac:dyDescent="0.15">
      <c r="A82" s="35" t="s">
        <v>10</v>
      </c>
      <c r="B82" s="72">
        <f>MAX(B67:B79)</f>
        <v>3</v>
      </c>
      <c r="C82" s="73"/>
      <c r="D82" s="110"/>
      <c r="E82" s="72">
        <f t="shared" ref="E82:Q82" si="80">MAX(E67:E79)</f>
        <v>5</v>
      </c>
      <c r="F82" s="72"/>
      <c r="G82" s="72"/>
      <c r="H82" s="72">
        <f t="shared" si="80"/>
        <v>5</v>
      </c>
      <c r="I82" s="72">
        <f t="shared" si="80"/>
        <v>0</v>
      </c>
      <c r="J82" s="72">
        <f t="shared" si="80"/>
        <v>0</v>
      </c>
      <c r="K82" s="72">
        <f t="shared" si="80"/>
        <v>0</v>
      </c>
      <c r="L82" s="72">
        <f t="shared" si="80"/>
        <v>0</v>
      </c>
      <c r="M82" s="72">
        <f t="shared" si="80"/>
        <v>0</v>
      </c>
      <c r="N82" s="72">
        <f t="shared" si="80"/>
        <v>0</v>
      </c>
      <c r="O82" s="72">
        <f t="shared" si="80"/>
        <v>0</v>
      </c>
      <c r="P82" s="72">
        <f t="shared" si="80"/>
        <v>0</v>
      </c>
      <c r="Q82" s="111">
        <f t="shared" si="80"/>
        <v>5</v>
      </c>
    </row>
    <row r="83" spans="1:17" x14ac:dyDescent="0.15">
      <c r="A83" s="35" t="s">
        <v>11</v>
      </c>
      <c r="B83" s="72">
        <f>SUM(B50:B65)/4</f>
        <v>0.75</v>
      </c>
      <c r="C83" s="73"/>
      <c r="D83" s="110"/>
      <c r="E83" s="72">
        <f t="shared" ref="E83:Q83" si="81">SUM(E50:E65)/4</f>
        <v>2</v>
      </c>
      <c r="F83" s="72"/>
      <c r="G83" s="72"/>
      <c r="H83" s="72">
        <f t="shared" si="81"/>
        <v>2</v>
      </c>
      <c r="I83" s="72">
        <f t="shared" si="81"/>
        <v>0</v>
      </c>
      <c r="J83" s="72">
        <f t="shared" si="81"/>
        <v>0</v>
      </c>
      <c r="K83" s="72">
        <f t="shared" si="81"/>
        <v>0</v>
      </c>
      <c r="L83" s="72">
        <f t="shared" si="81"/>
        <v>0</v>
      </c>
      <c r="M83" s="72">
        <f t="shared" si="81"/>
        <v>0</v>
      </c>
      <c r="N83" s="72">
        <f t="shared" si="81"/>
        <v>0</v>
      </c>
      <c r="O83" s="72">
        <f t="shared" si="81"/>
        <v>0</v>
      </c>
      <c r="P83" s="72">
        <f t="shared" si="81"/>
        <v>0</v>
      </c>
      <c r="Q83" s="111">
        <f t="shared" si="81"/>
        <v>2.75</v>
      </c>
    </row>
    <row r="84" spans="1:17" x14ac:dyDescent="0.15">
      <c r="A84" s="35"/>
      <c r="B84" s="72"/>
      <c r="C84" s="73"/>
      <c r="D84" s="110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111"/>
    </row>
    <row r="85" spans="1:17" ht="14" thickBot="1" x14ac:dyDescent="0.2">
      <c r="A85" s="37"/>
      <c r="B85" s="75"/>
      <c r="C85" s="76"/>
      <c r="D85" s="137"/>
      <c r="E85" s="75"/>
      <c r="F85" s="76"/>
      <c r="G85" s="76"/>
      <c r="H85" s="77"/>
      <c r="I85" s="75"/>
      <c r="J85" s="76"/>
      <c r="K85" s="76"/>
      <c r="L85" s="77"/>
      <c r="M85" s="75"/>
      <c r="N85" s="76"/>
      <c r="O85" s="76"/>
      <c r="P85" s="77"/>
      <c r="Q85" s="78"/>
    </row>
    <row r="86" spans="1:17" ht="14" thickBot="1" x14ac:dyDescent="0.2">
      <c r="A86" s="12"/>
      <c r="B86" s="80" t="s">
        <v>110</v>
      </c>
      <c r="C86" s="79"/>
      <c r="D86" s="81"/>
      <c r="E86" s="79"/>
      <c r="F86" s="79"/>
      <c r="G86" s="80" t="str">
        <f>cycle!B5</f>
        <v>Sunny</v>
      </c>
      <c r="H86" s="79"/>
      <c r="I86" s="79"/>
      <c r="J86" s="79"/>
      <c r="K86" s="79"/>
      <c r="L86" s="79"/>
      <c r="M86" s="79"/>
      <c r="N86" s="79"/>
      <c r="O86" s="79"/>
      <c r="P86" s="79"/>
      <c r="Q86" s="79"/>
    </row>
    <row r="87" spans="1:17" x14ac:dyDescent="0.15">
      <c r="A87" s="23"/>
      <c r="B87" s="112" t="s">
        <v>3</v>
      </c>
      <c r="C87" s="86"/>
      <c r="D87" s="86"/>
      <c r="E87" s="112" t="s">
        <v>5</v>
      </c>
      <c r="F87" s="86"/>
      <c r="G87" s="86"/>
      <c r="H87" s="87"/>
      <c r="I87" s="85" t="s">
        <v>4</v>
      </c>
      <c r="J87" s="86"/>
      <c r="K87" s="86"/>
      <c r="L87" s="87"/>
      <c r="M87" s="85" t="s">
        <v>5</v>
      </c>
      <c r="N87" s="86"/>
      <c r="O87" s="86"/>
      <c r="P87" s="86"/>
      <c r="Q87" s="112" t="s">
        <v>35</v>
      </c>
    </row>
    <row r="88" spans="1:17" s="11" customFormat="1" ht="14" thickBot="1" x14ac:dyDescent="0.2">
      <c r="A88" s="26"/>
      <c r="B88" s="138" t="s">
        <v>42</v>
      </c>
      <c r="C88" s="92"/>
      <c r="D88" s="93"/>
      <c r="E88" s="138"/>
      <c r="F88" s="68"/>
      <c r="G88" s="93"/>
      <c r="H88" s="94"/>
      <c r="I88" s="91"/>
      <c r="J88" s="92">
        <f>J55</f>
        <v>0</v>
      </c>
      <c r="K88" s="93"/>
      <c r="L88" s="94"/>
      <c r="M88" s="91"/>
      <c r="N88" s="92">
        <f>N55</f>
        <v>0</v>
      </c>
      <c r="O88" s="92"/>
      <c r="P88" s="93"/>
      <c r="Q88" s="125"/>
    </row>
    <row r="89" spans="1:17" s="32" customFormat="1" ht="11" x14ac:dyDescent="0.15">
      <c r="A89" s="29"/>
      <c r="B89" s="114" t="s">
        <v>7</v>
      </c>
      <c r="C89" s="131" t="s">
        <v>24</v>
      </c>
      <c r="D89" s="100" t="s">
        <v>25</v>
      </c>
      <c r="E89" s="114" t="s">
        <v>7</v>
      </c>
      <c r="F89" s="131" t="s">
        <v>23</v>
      </c>
      <c r="G89" s="100" t="s">
        <v>25</v>
      </c>
      <c r="H89" s="101" t="s">
        <v>9</v>
      </c>
      <c r="I89" s="99" t="s">
        <v>23</v>
      </c>
      <c r="J89" s="100" t="s">
        <v>23</v>
      </c>
      <c r="K89" s="100" t="s">
        <v>24</v>
      </c>
      <c r="L89" s="101" t="s">
        <v>9</v>
      </c>
      <c r="M89" s="99" t="s">
        <v>23</v>
      </c>
      <c r="N89" s="100" t="s">
        <v>24</v>
      </c>
      <c r="O89" s="100" t="s">
        <v>25</v>
      </c>
      <c r="P89" s="139" t="s">
        <v>9</v>
      </c>
      <c r="Q89" s="114"/>
    </row>
    <row r="90" spans="1:17" s="32" customFormat="1" ht="12" thickBot="1" x14ac:dyDescent="0.2">
      <c r="A90" s="29"/>
      <c r="B90" s="129"/>
      <c r="C90" s="132"/>
      <c r="D90" s="128"/>
      <c r="E90" s="129"/>
      <c r="F90" s="132"/>
      <c r="G90" s="128"/>
      <c r="H90" s="127"/>
      <c r="I90" s="126"/>
      <c r="J90" s="128"/>
      <c r="K90" s="128"/>
      <c r="L90" s="127"/>
      <c r="M90" s="126"/>
      <c r="N90" s="128"/>
      <c r="O90" s="128"/>
      <c r="P90" s="140"/>
      <c r="Q90" s="129"/>
    </row>
    <row r="91" spans="1:17" s="11" customFormat="1" x14ac:dyDescent="0.15">
      <c r="A91" s="175" t="s">
        <v>58</v>
      </c>
      <c r="B91" s="176">
        <f>SUM(C91:D91)</f>
        <v>0</v>
      </c>
      <c r="C91" s="176">
        <v>0</v>
      </c>
      <c r="D91" s="176">
        <v>0</v>
      </c>
      <c r="E91" s="58">
        <v>0</v>
      </c>
      <c r="F91" s="143" t="s">
        <v>27</v>
      </c>
      <c r="G91" s="143" t="s">
        <v>28</v>
      </c>
      <c r="H91" s="144">
        <f t="shared" ref="H91:H100" si="82">SUM(E91:G91)</f>
        <v>0</v>
      </c>
      <c r="I91" s="58" t="s">
        <v>29</v>
      </c>
      <c r="J91" s="143" t="s">
        <v>26</v>
      </c>
      <c r="K91" s="143" t="s">
        <v>27</v>
      </c>
      <c r="L91" s="144"/>
      <c r="M91" s="58" t="s">
        <v>28</v>
      </c>
      <c r="N91" s="143" t="s">
        <v>29</v>
      </c>
      <c r="O91" s="143" t="s">
        <v>26</v>
      </c>
      <c r="P91" s="144"/>
      <c r="Q91" s="59">
        <f t="shared" ref="Q91:Q106" si="83">B91+E91</f>
        <v>0</v>
      </c>
    </row>
    <row r="92" spans="1:17" s="11" customFormat="1" x14ac:dyDescent="0.15">
      <c r="A92" s="10" t="s">
        <v>43</v>
      </c>
      <c r="B92" s="109">
        <f t="shared" ref="B92:B106" si="84">SUM(C92:D92)</f>
        <v>0</v>
      </c>
      <c r="C92" s="109">
        <v>0</v>
      </c>
      <c r="D92" s="109">
        <v>0</v>
      </c>
      <c r="E92" s="60">
        <v>1</v>
      </c>
      <c r="F92" s="89"/>
      <c r="G92" s="89"/>
      <c r="H92" s="90">
        <f t="shared" si="82"/>
        <v>1</v>
      </c>
      <c r="I92" s="60"/>
      <c r="J92" s="89"/>
      <c r="K92" s="89"/>
      <c r="L92" s="90">
        <f>SUM(I92:K92)</f>
        <v>0</v>
      </c>
      <c r="M92" s="60"/>
      <c r="N92" s="89"/>
      <c r="O92" s="89"/>
      <c r="P92" s="90">
        <f>SUM(M92:O92)</f>
        <v>0</v>
      </c>
      <c r="Q92" s="61">
        <f t="shared" si="83"/>
        <v>1</v>
      </c>
    </row>
    <row r="93" spans="1:17" s="11" customFormat="1" x14ac:dyDescent="0.15">
      <c r="A93" s="10" t="s">
        <v>44</v>
      </c>
      <c r="B93" s="109">
        <f t="shared" si="84"/>
        <v>0</v>
      </c>
      <c r="C93" s="109">
        <v>0</v>
      </c>
      <c r="D93" s="109">
        <v>0</v>
      </c>
      <c r="E93" s="60">
        <v>0</v>
      </c>
      <c r="F93" s="89"/>
      <c r="G93" s="89"/>
      <c r="H93" s="90">
        <f t="shared" si="82"/>
        <v>0</v>
      </c>
      <c r="I93" s="60"/>
      <c r="J93" s="89"/>
      <c r="K93" s="89"/>
      <c r="L93" s="90">
        <f>SUM(I93:K93)</f>
        <v>0</v>
      </c>
      <c r="M93" s="60"/>
      <c r="N93" s="89"/>
      <c r="O93" s="89"/>
      <c r="P93" s="90">
        <f>SUM(M93:O93)</f>
        <v>0</v>
      </c>
      <c r="Q93" s="61">
        <f t="shared" si="83"/>
        <v>0</v>
      </c>
    </row>
    <row r="94" spans="1:17" s="11" customFormat="1" x14ac:dyDescent="0.15">
      <c r="A94" s="10" t="s">
        <v>45</v>
      </c>
      <c r="B94" s="109">
        <f t="shared" si="84"/>
        <v>0</v>
      </c>
      <c r="C94" s="109">
        <v>0</v>
      </c>
      <c r="D94" s="109">
        <v>0</v>
      </c>
      <c r="E94" s="60">
        <v>0</v>
      </c>
      <c r="F94" s="89"/>
      <c r="G94" s="89"/>
      <c r="H94" s="90">
        <f t="shared" si="82"/>
        <v>0</v>
      </c>
      <c r="I94" s="60"/>
      <c r="J94" s="89"/>
      <c r="K94" s="89"/>
      <c r="L94" s="90">
        <f>SUM(I94:K94)</f>
        <v>0</v>
      </c>
      <c r="M94" s="60"/>
      <c r="N94" s="89"/>
      <c r="O94" s="89"/>
      <c r="P94" s="90">
        <f>SUM(M94:O94)</f>
        <v>0</v>
      </c>
      <c r="Q94" s="61">
        <f t="shared" si="83"/>
        <v>0</v>
      </c>
    </row>
    <row r="95" spans="1:17" s="11" customFormat="1" x14ac:dyDescent="0.15">
      <c r="A95" s="10" t="s">
        <v>46</v>
      </c>
      <c r="B95" s="109">
        <f t="shared" si="84"/>
        <v>0</v>
      </c>
      <c r="C95" s="109">
        <v>0</v>
      </c>
      <c r="D95" s="109">
        <v>0</v>
      </c>
      <c r="E95" s="60">
        <v>0</v>
      </c>
      <c r="F95" s="89"/>
      <c r="G95" s="89"/>
      <c r="H95" s="90">
        <f t="shared" si="82"/>
        <v>0</v>
      </c>
      <c r="I95" s="60"/>
      <c r="J95" s="89"/>
      <c r="K95" s="89"/>
      <c r="L95" s="90">
        <f>SUM(I95:K95)</f>
        <v>0</v>
      </c>
      <c r="M95" s="60"/>
      <c r="N95" s="89"/>
      <c r="O95" s="89"/>
      <c r="P95" s="90">
        <f>SUM(M95:O95)</f>
        <v>0</v>
      </c>
      <c r="Q95" s="61">
        <f t="shared" si="83"/>
        <v>0</v>
      </c>
    </row>
    <row r="96" spans="1:17" s="11" customFormat="1" x14ac:dyDescent="0.15">
      <c r="A96" s="10" t="s">
        <v>47</v>
      </c>
      <c r="B96" s="109">
        <f t="shared" si="84"/>
        <v>2</v>
      </c>
      <c r="C96" s="109">
        <v>2</v>
      </c>
      <c r="D96" s="109">
        <v>0</v>
      </c>
      <c r="E96" s="60">
        <v>1</v>
      </c>
      <c r="F96" s="89"/>
      <c r="G96" s="89"/>
      <c r="H96" s="90">
        <f t="shared" si="82"/>
        <v>1</v>
      </c>
      <c r="I96" s="60"/>
      <c r="J96" s="89"/>
      <c r="K96" s="89"/>
      <c r="L96" s="90">
        <f>SUM(I96:K96)</f>
        <v>0</v>
      </c>
      <c r="M96" s="60"/>
      <c r="N96" s="89"/>
      <c r="O96" s="89"/>
      <c r="P96" s="90">
        <f>SUM(M96:O96)</f>
        <v>0</v>
      </c>
      <c r="Q96" s="61">
        <f t="shared" si="83"/>
        <v>3</v>
      </c>
    </row>
    <row r="97" spans="1:17" s="11" customFormat="1" x14ac:dyDescent="0.15">
      <c r="A97" s="10" t="s">
        <v>48</v>
      </c>
      <c r="B97" s="109">
        <f t="shared" si="84"/>
        <v>0</v>
      </c>
      <c r="C97" s="109">
        <v>0</v>
      </c>
      <c r="D97" s="109">
        <v>0</v>
      </c>
      <c r="E97" s="60">
        <v>1</v>
      </c>
      <c r="F97" s="89"/>
      <c r="G97" s="89"/>
      <c r="H97" s="90">
        <f t="shared" si="82"/>
        <v>1</v>
      </c>
      <c r="I97" s="60"/>
      <c r="J97" s="89"/>
      <c r="K97" s="89"/>
      <c r="L97" s="90"/>
      <c r="M97" s="60"/>
      <c r="N97" s="89"/>
      <c r="O97" s="89"/>
      <c r="P97" s="90"/>
      <c r="Q97" s="61">
        <f t="shared" si="83"/>
        <v>1</v>
      </c>
    </row>
    <row r="98" spans="1:17" s="11" customFormat="1" x14ac:dyDescent="0.15">
      <c r="A98" s="10" t="s">
        <v>49</v>
      </c>
      <c r="B98" s="109">
        <f t="shared" si="84"/>
        <v>2</v>
      </c>
      <c r="C98" s="109">
        <v>0</v>
      </c>
      <c r="D98" s="109">
        <v>2</v>
      </c>
      <c r="E98" s="60">
        <v>1</v>
      </c>
      <c r="F98" s="89"/>
      <c r="G98" s="89"/>
      <c r="H98" s="90">
        <f t="shared" si="82"/>
        <v>1</v>
      </c>
      <c r="I98" s="60"/>
      <c r="J98" s="89"/>
      <c r="K98" s="89"/>
      <c r="L98" s="90"/>
      <c r="M98" s="60"/>
      <c r="N98" s="89"/>
      <c r="O98" s="89"/>
      <c r="P98" s="90"/>
      <c r="Q98" s="61">
        <f t="shared" si="83"/>
        <v>3</v>
      </c>
    </row>
    <row r="99" spans="1:17" s="11" customFormat="1" x14ac:dyDescent="0.15">
      <c r="A99" s="10" t="s">
        <v>50</v>
      </c>
      <c r="B99" s="109">
        <f t="shared" si="84"/>
        <v>0</v>
      </c>
      <c r="C99" s="109">
        <v>0</v>
      </c>
      <c r="D99" s="109">
        <v>0</v>
      </c>
      <c r="E99" s="60">
        <v>0</v>
      </c>
      <c r="F99" s="119"/>
      <c r="G99" s="119"/>
      <c r="H99" s="90">
        <f t="shared" si="82"/>
        <v>0</v>
      </c>
      <c r="I99" s="118"/>
      <c r="J99" s="119"/>
      <c r="K99" s="119"/>
      <c r="L99" s="120"/>
      <c r="M99" s="118"/>
      <c r="N99" s="119"/>
      <c r="O99" s="119"/>
      <c r="P99" s="120"/>
      <c r="Q99" s="61">
        <f t="shared" si="83"/>
        <v>0</v>
      </c>
    </row>
    <row r="100" spans="1:17" s="11" customFormat="1" x14ac:dyDescent="0.15">
      <c r="A100" s="10" t="s">
        <v>51</v>
      </c>
      <c r="B100" s="109">
        <f t="shared" si="84"/>
        <v>0</v>
      </c>
      <c r="C100" s="109">
        <v>0</v>
      </c>
      <c r="D100" s="109">
        <v>0</v>
      </c>
      <c r="E100" s="60">
        <v>0</v>
      </c>
      <c r="F100" s="119"/>
      <c r="G100" s="119"/>
      <c r="H100" s="90">
        <f t="shared" si="82"/>
        <v>0</v>
      </c>
      <c r="I100" s="118"/>
      <c r="J100" s="119"/>
      <c r="K100" s="119"/>
      <c r="L100" s="120"/>
      <c r="M100" s="118"/>
      <c r="N100" s="119"/>
      <c r="O100" s="119"/>
      <c r="P100" s="120"/>
      <c r="Q100" s="61">
        <f t="shared" si="83"/>
        <v>0</v>
      </c>
    </row>
    <row r="101" spans="1:17" s="11" customFormat="1" x14ac:dyDescent="0.15">
      <c r="A101" s="10" t="s">
        <v>52</v>
      </c>
      <c r="B101" s="109">
        <f t="shared" si="84"/>
        <v>2</v>
      </c>
      <c r="C101" s="109">
        <v>0</v>
      </c>
      <c r="D101" s="109">
        <v>2</v>
      </c>
      <c r="E101" s="60">
        <v>1</v>
      </c>
      <c r="F101" s="119"/>
      <c r="G101" s="119"/>
      <c r="H101" s="90">
        <f t="shared" ref="H101:H106" si="85">SUM(E101:G101)</f>
        <v>1</v>
      </c>
      <c r="I101" s="118"/>
      <c r="J101" s="119"/>
      <c r="K101" s="119"/>
      <c r="L101" s="120"/>
      <c r="M101" s="118"/>
      <c r="N101" s="119"/>
      <c r="O101" s="119"/>
      <c r="P101" s="120"/>
      <c r="Q101" s="61">
        <f t="shared" si="83"/>
        <v>3</v>
      </c>
    </row>
    <row r="102" spans="1:17" x14ac:dyDescent="0.15">
      <c r="A102" s="10" t="s">
        <v>53</v>
      </c>
      <c r="B102" s="109">
        <f t="shared" si="84"/>
        <v>2</v>
      </c>
      <c r="C102" s="109">
        <v>1</v>
      </c>
      <c r="D102" s="109">
        <v>1</v>
      </c>
      <c r="E102" s="60">
        <v>2</v>
      </c>
      <c r="F102" s="119"/>
      <c r="G102" s="119"/>
      <c r="H102" s="90">
        <f t="shared" si="85"/>
        <v>2</v>
      </c>
      <c r="I102" s="118"/>
      <c r="J102" s="119"/>
      <c r="K102" s="119"/>
      <c r="L102" s="120">
        <f>SUM(I102:K102)</f>
        <v>0</v>
      </c>
      <c r="M102" s="118"/>
      <c r="N102" s="119"/>
      <c r="O102" s="119"/>
      <c r="P102" s="120">
        <f>SUM(M102:O102)</f>
        <v>0</v>
      </c>
      <c r="Q102" s="61">
        <f t="shared" si="83"/>
        <v>4</v>
      </c>
    </row>
    <row r="103" spans="1:17" x14ac:dyDescent="0.15">
      <c r="A103" s="10" t="s">
        <v>54</v>
      </c>
      <c r="B103" s="109">
        <f t="shared" si="84"/>
        <v>1</v>
      </c>
      <c r="C103" s="109">
        <v>0</v>
      </c>
      <c r="D103" s="109">
        <v>1</v>
      </c>
      <c r="E103" s="60">
        <v>0</v>
      </c>
      <c r="F103" s="119"/>
      <c r="G103" s="119"/>
      <c r="H103" s="90">
        <f t="shared" si="85"/>
        <v>0</v>
      </c>
      <c r="I103" s="118"/>
      <c r="J103" s="119"/>
      <c r="K103" s="119"/>
      <c r="L103" s="120"/>
      <c r="M103" s="118"/>
      <c r="N103" s="119"/>
      <c r="O103" s="119"/>
      <c r="P103" s="120"/>
      <c r="Q103" s="61">
        <f t="shared" si="83"/>
        <v>1</v>
      </c>
    </row>
    <row r="104" spans="1:17" x14ac:dyDescent="0.15">
      <c r="A104" s="10" t="s">
        <v>55</v>
      </c>
      <c r="B104" s="109">
        <f t="shared" si="84"/>
        <v>0</v>
      </c>
      <c r="C104" s="109">
        <v>0</v>
      </c>
      <c r="D104" s="109">
        <v>0</v>
      </c>
      <c r="E104" s="60">
        <v>0</v>
      </c>
      <c r="F104" s="119"/>
      <c r="G104" s="119"/>
      <c r="H104" s="90">
        <f t="shared" si="85"/>
        <v>0</v>
      </c>
      <c r="I104" s="118"/>
      <c r="J104" s="119"/>
      <c r="K104" s="119"/>
      <c r="L104" s="120"/>
      <c r="M104" s="118"/>
      <c r="N104" s="119"/>
      <c r="O104" s="119"/>
      <c r="P104" s="120"/>
      <c r="Q104" s="61">
        <f t="shared" si="83"/>
        <v>0</v>
      </c>
    </row>
    <row r="105" spans="1:17" x14ac:dyDescent="0.15">
      <c r="A105" s="10" t="s">
        <v>56</v>
      </c>
      <c r="B105" s="109">
        <f t="shared" si="84"/>
        <v>1</v>
      </c>
      <c r="C105" s="109">
        <v>0</v>
      </c>
      <c r="D105" s="109">
        <v>1</v>
      </c>
      <c r="E105" s="60">
        <v>1</v>
      </c>
      <c r="F105" s="119"/>
      <c r="G105" s="119"/>
      <c r="H105" s="90">
        <f t="shared" si="85"/>
        <v>1</v>
      </c>
      <c r="I105" s="118"/>
      <c r="J105" s="119"/>
      <c r="K105" s="119"/>
      <c r="L105" s="120"/>
      <c r="M105" s="118"/>
      <c r="N105" s="119"/>
      <c r="O105" s="119"/>
      <c r="P105" s="120"/>
      <c r="Q105" s="61">
        <f t="shared" si="83"/>
        <v>2</v>
      </c>
    </row>
    <row r="106" spans="1:17" ht="14" thickBot="1" x14ac:dyDescent="0.2">
      <c r="A106" s="133" t="s">
        <v>57</v>
      </c>
      <c r="B106" s="177">
        <f t="shared" si="84"/>
        <v>0</v>
      </c>
      <c r="C106" s="177">
        <v>0</v>
      </c>
      <c r="D106" s="177">
        <v>0</v>
      </c>
      <c r="E106" s="115">
        <v>0</v>
      </c>
      <c r="F106" s="123"/>
      <c r="G106" s="123"/>
      <c r="H106" s="117">
        <f t="shared" si="85"/>
        <v>0</v>
      </c>
      <c r="I106" s="122"/>
      <c r="J106" s="123"/>
      <c r="K106" s="123"/>
      <c r="L106" s="124"/>
      <c r="M106" s="122"/>
      <c r="N106" s="123"/>
      <c r="O106" s="123"/>
      <c r="P106" s="124"/>
      <c r="Q106" s="141">
        <f t="shared" si="83"/>
        <v>0</v>
      </c>
    </row>
    <row r="107" spans="1:17" ht="12" customHeight="1" thickBot="1" x14ac:dyDescent="0.2">
      <c r="A107" s="35"/>
      <c r="B107" s="121"/>
      <c r="C107" s="119"/>
      <c r="D107" s="119"/>
      <c r="E107" s="118"/>
      <c r="F107" s="119"/>
      <c r="G107" s="119"/>
      <c r="H107" s="120"/>
      <c r="I107" s="118"/>
      <c r="J107" s="119"/>
      <c r="K107" s="119"/>
      <c r="L107" s="120"/>
      <c r="M107" s="118"/>
      <c r="N107" s="119"/>
      <c r="O107" s="119"/>
      <c r="P107" s="120"/>
      <c r="Q107" s="113"/>
    </row>
    <row r="108" spans="1:17" x14ac:dyDescent="0.15">
      <c r="A108" s="175" t="s">
        <v>73</v>
      </c>
      <c r="B108" s="59">
        <f>SUM(B91:B94)</f>
        <v>0</v>
      </c>
      <c r="C108" s="178">
        <f>SUM(C91:C94)</f>
        <v>0</v>
      </c>
      <c r="D108" s="178">
        <f>SUM(D91:D94)</f>
        <v>0</v>
      </c>
      <c r="E108" s="59">
        <f>SUM(E91:E94)</f>
        <v>1</v>
      </c>
      <c r="F108" s="59">
        <f t="shared" ref="F108:P108" si="86">SUM(F91:F94)</f>
        <v>0</v>
      </c>
      <c r="G108" s="59">
        <f t="shared" si="86"/>
        <v>0</v>
      </c>
      <c r="H108" s="59">
        <f t="shared" si="86"/>
        <v>1</v>
      </c>
      <c r="I108" s="59">
        <f t="shared" si="86"/>
        <v>0</v>
      </c>
      <c r="J108" s="59">
        <f t="shared" si="86"/>
        <v>0</v>
      </c>
      <c r="K108" s="59">
        <f t="shared" si="86"/>
        <v>0</v>
      </c>
      <c r="L108" s="59">
        <f t="shared" si="86"/>
        <v>0</v>
      </c>
      <c r="M108" s="59">
        <f t="shared" si="86"/>
        <v>0</v>
      </c>
      <c r="N108" s="59">
        <f t="shared" si="86"/>
        <v>0</v>
      </c>
      <c r="O108" s="59">
        <f t="shared" si="86"/>
        <v>0</v>
      </c>
      <c r="P108" s="59">
        <f t="shared" si="86"/>
        <v>0</v>
      </c>
      <c r="Q108" s="59">
        <f>SUM(Q91:Q94)</f>
        <v>1</v>
      </c>
    </row>
    <row r="109" spans="1:17" x14ac:dyDescent="0.15">
      <c r="A109" s="10" t="s">
        <v>76</v>
      </c>
      <c r="B109" s="61">
        <f t="shared" ref="B109:B120" si="87">SUM(B92:B95)</f>
        <v>0</v>
      </c>
      <c r="C109" s="108">
        <f t="shared" ref="C109:E109" si="88">SUM(C92:C95)</f>
        <v>0</v>
      </c>
      <c r="D109" s="108">
        <f t="shared" si="88"/>
        <v>0</v>
      </c>
      <c r="E109" s="61">
        <f t="shared" si="88"/>
        <v>1</v>
      </c>
      <c r="F109" s="109"/>
      <c r="G109" s="89"/>
      <c r="H109" s="89">
        <f t="shared" ref="H109:Q109" si="89">SUM(H92:H95)</f>
        <v>1</v>
      </c>
      <c r="I109" s="89">
        <f t="shared" si="89"/>
        <v>0</v>
      </c>
      <c r="J109" s="89">
        <f t="shared" si="89"/>
        <v>0</v>
      </c>
      <c r="K109" s="89">
        <f t="shared" si="89"/>
        <v>0</v>
      </c>
      <c r="L109" s="89">
        <f t="shared" si="89"/>
        <v>0</v>
      </c>
      <c r="M109" s="89">
        <f t="shared" si="89"/>
        <v>0</v>
      </c>
      <c r="N109" s="89">
        <f t="shared" si="89"/>
        <v>0</v>
      </c>
      <c r="O109" s="89">
        <f t="shared" si="89"/>
        <v>0</v>
      </c>
      <c r="P109" s="108">
        <f t="shared" si="89"/>
        <v>0</v>
      </c>
      <c r="Q109" s="61">
        <f t="shared" si="89"/>
        <v>1</v>
      </c>
    </row>
    <row r="110" spans="1:17" x14ac:dyDescent="0.15">
      <c r="A110" s="10" t="s">
        <v>77</v>
      </c>
      <c r="B110" s="61">
        <f t="shared" si="87"/>
        <v>2</v>
      </c>
      <c r="C110" s="108">
        <f t="shared" ref="C110:E110" si="90">SUM(C93:C96)</f>
        <v>2</v>
      </c>
      <c r="D110" s="108">
        <f t="shared" si="90"/>
        <v>0</v>
      </c>
      <c r="E110" s="61">
        <f t="shared" si="90"/>
        <v>1</v>
      </c>
      <c r="F110" s="109"/>
      <c r="G110" s="89"/>
      <c r="H110" s="89">
        <f t="shared" ref="H110:Q110" si="91">SUM(H93:H96)</f>
        <v>1</v>
      </c>
      <c r="I110" s="89">
        <f t="shared" si="91"/>
        <v>0</v>
      </c>
      <c r="J110" s="89">
        <f t="shared" si="91"/>
        <v>0</v>
      </c>
      <c r="K110" s="89">
        <f t="shared" si="91"/>
        <v>0</v>
      </c>
      <c r="L110" s="89">
        <f t="shared" si="91"/>
        <v>0</v>
      </c>
      <c r="M110" s="89">
        <f t="shared" si="91"/>
        <v>0</v>
      </c>
      <c r="N110" s="89">
        <f t="shared" si="91"/>
        <v>0</v>
      </c>
      <c r="O110" s="89">
        <f t="shared" si="91"/>
        <v>0</v>
      </c>
      <c r="P110" s="108">
        <f t="shared" si="91"/>
        <v>0</v>
      </c>
      <c r="Q110" s="61">
        <f t="shared" si="91"/>
        <v>3</v>
      </c>
    </row>
    <row r="111" spans="1:17" x14ac:dyDescent="0.15">
      <c r="A111" s="10" t="s">
        <v>78</v>
      </c>
      <c r="B111" s="61">
        <f t="shared" si="87"/>
        <v>2</v>
      </c>
      <c r="C111" s="108">
        <f t="shared" ref="C111:E111" si="92">SUM(C94:C97)</f>
        <v>2</v>
      </c>
      <c r="D111" s="108">
        <f t="shared" si="92"/>
        <v>0</v>
      </c>
      <c r="E111" s="61">
        <f t="shared" si="92"/>
        <v>2</v>
      </c>
      <c r="F111" s="109"/>
      <c r="G111" s="89"/>
      <c r="H111" s="89">
        <f t="shared" ref="H111:Q111" si="93">SUM(H94:H97)</f>
        <v>2</v>
      </c>
      <c r="I111" s="89">
        <f t="shared" si="93"/>
        <v>0</v>
      </c>
      <c r="J111" s="89">
        <f t="shared" si="93"/>
        <v>0</v>
      </c>
      <c r="K111" s="89">
        <f t="shared" si="93"/>
        <v>0</v>
      </c>
      <c r="L111" s="89">
        <f t="shared" si="93"/>
        <v>0</v>
      </c>
      <c r="M111" s="89">
        <f t="shared" si="93"/>
        <v>0</v>
      </c>
      <c r="N111" s="89">
        <f t="shared" si="93"/>
        <v>0</v>
      </c>
      <c r="O111" s="89">
        <f t="shared" si="93"/>
        <v>0</v>
      </c>
      <c r="P111" s="108">
        <f t="shared" si="93"/>
        <v>0</v>
      </c>
      <c r="Q111" s="61">
        <f t="shared" si="93"/>
        <v>4</v>
      </c>
    </row>
    <row r="112" spans="1:17" x14ac:dyDescent="0.15">
      <c r="A112" s="10" t="s">
        <v>79</v>
      </c>
      <c r="B112" s="61">
        <f t="shared" si="87"/>
        <v>4</v>
      </c>
      <c r="C112" s="108">
        <f t="shared" ref="C112:E112" si="94">SUM(C95:C98)</f>
        <v>2</v>
      </c>
      <c r="D112" s="108">
        <f t="shared" si="94"/>
        <v>2</v>
      </c>
      <c r="E112" s="61">
        <f t="shared" si="94"/>
        <v>3</v>
      </c>
      <c r="F112" s="109"/>
      <c r="G112" s="89"/>
      <c r="H112" s="89">
        <f t="shared" ref="H112:Q112" si="95">SUM(H95:H98)</f>
        <v>3</v>
      </c>
      <c r="I112" s="89">
        <f t="shared" si="95"/>
        <v>0</v>
      </c>
      <c r="J112" s="89">
        <f t="shared" si="95"/>
        <v>0</v>
      </c>
      <c r="K112" s="89">
        <f t="shared" si="95"/>
        <v>0</v>
      </c>
      <c r="L112" s="89">
        <f t="shared" si="95"/>
        <v>0</v>
      </c>
      <c r="M112" s="89">
        <f t="shared" si="95"/>
        <v>0</v>
      </c>
      <c r="N112" s="89">
        <f t="shared" si="95"/>
        <v>0</v>
      </c>
      <c r="O112" s="89">
        <f t="shared" si="95"/>
        <v>0</v>
      </c>
      <c r="P112" s="108">
        <f t="shared" si="95"/>
        <v>0</v>
      </c>
      <c r="Q112" s="61">
        <f t="shared" si="95"/>
        <v>7</v>
      </c>
    </row>
    <row r="113" spans="1:17" x14ac:dyDescent="0.15">
      <c r="A113" s="10" t="s">
        <v>80</v>
      </c>
      <c r="B113" s="61">
        <f t="shared" si="87"/>
        <v>4</v>
      </c>
      <c r="C113" s="108">
        <f t="shared" ref="C113:E113" si="96">SUM(C96:C99)</f>
        <v>2</v>
      </c>
      <c r="D113" s="108">
        <f t="shared" si="96"/>
        <v>2</v>
      </c>
      <c r="E113" s="61">
        <f t="shared" si="96"/>
        <v>3</v>
      </c>
      <c r="F113" s="109"/>
      <c r="G113" s="89"/>
      <c r="H113" s="89">
        <f t="shared" ref="H113:Q113" si="97">SUM(H96:H99)</f>
        <v>3</v>
      </c>
      <c r="I113" s="89">
        <f t="shared" si="97"/>
        <v>0</v>
      </c>
      <c r="J113" s="89">
        <f t="shared" si="97"/>
        <v>0</v>
      </c>
      <c r="K113" s="89">
        <f t="shared" si="97"/>
        <v>0</v>
      </c>
      <c r="L113" s="89">
        <f t="shared" si="97"/>
        <v>0</v>
      </c>
      <c r="M113" s="89">
        <f t="shared" si="97"/>
        <v>0</v>
      </c>
      <c r="N113" s="89">
        <f t="shared" si="97"/>
        <v>0</v>
      </c>
      <c r="O113" s="89">
        <f t="shared" si="97"/>
        <v>0</v>
      </c>
      <c r="P113" s="108">
        <f t="shared" si="97"/>
        <v>0</v>
      </c>
      <c r="Q113" s="61">
        <f t="shared" si="97"/>
        <v>7</v>
      </c>
    </row>
    <row r="114" spans="1:17" x14ac:dyDescent="0.15">
      <c r="A114" s="10" t="s">
        <v>81</v>
      </c>
      <c r="B114" s="61">
        <f t="shared" si="87"/>
        <v>2</v>
      </c>
      <c r="C114" s="108">
        <f t="shared" ref="C114:E114" si="98">SUM(C97:C100)</f>
        <v>0</v>
      </c>
      <c r="D114" s="108">
        <f t="shared" si="98"/>
        <v>2</v>
      </c>
      <c r="E114" s="61">
        <f t="shared" si="98"/>
        <v>2</v>
      </c>
      <c r="F114" s="109"/>
      <c r="G114" s="89"/>
      <c r="H114" s="89">
        <f t="shared" ref="H114:Q114" si="99">SUM(H97:H100)</f>
        <v>2</v>
      </c>
      <c r="I114" s="89">
        <f t="shared" si="99"/>
        <v>0</v>
      </c>
      <c r="J114" s="89">
        <f t="shared" si="99"/>
        <v>0</v>
      </c>
      <c r="K114" s="89">
        <f t="shared" si="99"/>
        <v>0</v>
      </c>
      <c r="L114" s="89">
        <f t="shared" si="99"/>
        <v>0</v>
      </c>
      <c r="M114" s="89">
        <f t="shared" si="99"/>
        <v>0</v>
      </c>
      <c r="N114" s="89">
        <f t="shared" si="99"/>
        <v>0</v>
      </c>
      <c r="O114" s="89">
        <f t="shared" si="99"/>
        <v>0</v>
      </c>
      <c r="P114" s="108">
        <f t="shared" si="99"/>
        <v>0</v>
      </c>
      <c r="Q114" s="61">
        <f t="shared" si="99"/>
        <v>4</v>
      </c>
    </row>
    <row r="115" spans="1:17" x14ac:dyDescent="0.15">
      <c r="A115" s="10" t="s">
        <v>82</v>
      </c>
      <c r="B115" s="61">
        <f t="shared" si="87"/>
        <v>4</v>
      </c>
      <c r="C115" s="108">
        <f t="shared" ref="C115:E115" si="100">SUM(C98:C101)</f>
        <v>0</v>
      </c>
      <c r="D115" s="108">
        <f t="shared" si="100"/>
        <v>4</v>
      </c>
      <c r="E115" s="61">
        <f t="shared" si="100"/>
        <v>2</v>
      </c>
      <c r="F115" s="109"/>
      <c r="G115" s="89"/>
      <c r="H115" s="89">
        <f t="shared" ref="H115:Q115" si="101">SUM(H98:H101)</f>
        <v>2</v>
      </c>
      <c r="I115" s="89">
        <f t="shared" si="101"/>
        <v>0</v>
      </c>
      <c r="J115" s="89">
        <f t="shared" si="101"/>
        <v>0</v>
      </c>
      <c r="K115" s="89">
        <f t="shared" si="101"/>
        <v>0</v>
      </c>
      <c r="L115" s="89">
        <f t="shared" si="101"/>
        <v>0</v>
      </c>
      <c r="M115" s="89">
        <f t="shared" si="101"/>
        <v>0</v>
      </c>
      <c r="N115" s="89">
        <f t="shared" si="101"/>
        <v>0</v>
      </c>
      <c r="O115" s="89">
        <f t="shared" si="101"/>
        <v>0</v>
      </c>
      <c r="P115" s="108">
        <f t="shared" si="101"/>
        <v>0</v>
      </c>
      <c r="Q115" s="61">
        <f t="shared" si="101"/>
        <v>6</v>
      </c>
    </row>
    <row r="116" spans="1:17" x14ac:dyDescent="0.15">
      <c r="A116" s="10" t="s">
        <v>74</v>
      </c>
      <c r="B116" s="61">
        <f t="shared" si="87"/>
        <v>4</v>
      </c>
      <c r="C116" s="108">
        <f t="shared" ref="C116:E116" si="102">SUM(C99:C102)</f>
        <v>1</v>
      </c>
      <c r="D116" s="108">
        <f t="shared" si="102"/>
        <v>3</v>
      </c>
      <c r="E116" s="61">
        <f t="shared" si="102"/>
        <v>3</v>
      </c>
      <c r="F116" s="109"/>
      <c r="G116" s="89"/>
      <c r="H116" s="89">
        <f t="shared" ref="H116:Q116" si="103">SUM(H99:H102)</f>
        <v>3</v>
      </c>
      <c r="I116" s="89">
        <f t="shared" si="103"/>
        <v>0</v>
      </c>
      <c r="J116" s="89">
        <f t="shared" si="103"/>
        <v>0</v>
      </c>
      <c r="K116" s="89">
        <f t="shared" si="103"/>
        <v>0</v>
      </c>
      <c r="L116" s="89">
        <f t="shared" si="103"/>
        <v>0</v>
      </c>
      <c r="M116" s="89">
        <f t="shared" si="103"/>
        <v>0</v>
      </c>
      <c r="N116" s="89">
        <f t="shared" si="103"/>
        <v>0</v>
      </c>
      <c r="O116" s="89">
        <f t="shared" si="103"/>
        <v>0</v>
      </c>
      <c r="P116" s="108">
        <f t="shared" si="103"/>
        <v>0</v>
      </c>
      <c r="Q116" s="61">
        <f t="shared" si="103"/>
        <v>7</v>
      </c>
    </row>
    <row r="117" spans="1:17" x14ac:dyDescent="0.15">
      <c r="A117" s="10" t="s">
        <v>83</v>
      </c>
      <c r="B117" s="61">
        <f t="shared" si="87"/>
        <v>5</v>
      </c>
      <c r="C117" s="108">
        <f t="shared" ref="C117:E117" si="104">SUM(C100:C103)</f>
        <v>1</v>
      </c>
      <c r="D117" s="108">
        <f t="shared" si="104"/>
        <v>4</v>
      </c>
      <c r="E117" s="61">
        <f t="shared" si="104"/>
        <v>3</v>
      </c>
      <c r="F117" s="109"/>
      <c r="G117" s="89"/>
      <c r="H117" s="89">
        <f t="shared" ref="H117:Q117" si="105">SUM(H100:H103)</f>
        <v>3</v>
      </c>
      <c r="I117" s="89">
        <f t="shared" si="105"/>
        <v>0</v>
      </c>
      <c r="J117" s="89">
        <f t="shared" si="105"/>
        <v>0</v>
      </c>
      <c r="K117" s="89">
        <f t="shared" si="105"/>
        <v>0</v>
      </c>
      <c r="L117" s="89">
        <f t="shared" si="105"/>
        <v>0</v>
      </c>
      <c r="M117" s="89">
        <f t="shared" si="105"/>
        <v>0</v>
      </c>
      <c r="N117" s="89">
        <f t="shared" si="105"/>
        <v>0</v>
      </c>
      <c r="O117" s="89">
        <f t="shared" si="105"/>
        <v>0</v>
      </c>
      <c r="P117" s="108">
        <f t="shared" si="105"/>
        <v>0</v>
      </c>
      <c r="Q117" s="61">
        <f t="shared" si="105"/>
        <v>8</v>
      </c>
    </row>
    <row r="118" spans="1:17" x14ac:dyDescent="0.15">
      <c r="A118" s="10" t="s">
        <v>84</v>
      </c>
      <c r="B118" s="61">
        <f t="shared" si="87"/>
        <v>5</v>
      </c>
      <c r="C118" s="108">
        <f t="shared" ref="C118:E118" si="106">SUM(C101:C104)</f>
        <v>1</v>
      </c>
      <c r="D118" s="108">
        <f t="shared" si="106"/>
        <v>4</v>
      </c>
      <c r="E118" s="61">
        <f t="shared" si="106"/>
        <v>3</v>
      </c>
      <c r="F118" s="109"/>
      <c r="G118" s="89"/>
      <c r="H118" s="89">
        <f t="shared" ref="H118:Q118" si="107">SUM(H101:H104)</f>
        <v>3</v>
      </c>
      <c r="I118" s="89">
        <f t="shared" si="107"/>
        <v>0</v>
      </c>
      <c r="J118" s="89">
        <f t="shared" si="107"/>
        <v>0</v>
      </c>
      <c r="K118" s="89">
        <f t="shared" si="107"/>
        <v>0</v>
      </c>
      <c r="L118" s="89">
        <f t="shared" si="107"/>
        <v>0</v>
      </c>
      <c r="M118" s="89">
        <f t="shared" si="107"/>
        <v>0</v>
      </c>
      <c r="N118" s="89">
        <f t="shared" si="107"/>
        <v>0</v>
      </c>
      <c r="O118" s="89">
        <f t="shared" si="107"/>
        <v>0</v>
      </c>
      <c r="P118" s="108">
        <f t="shared" si="107"/>
        <v>0</v>
      </c>
      <c r="Q118" s="61">
        <f t="shared" si="107"/>
        <v>8</v>
      </c>
    </row>
    <row r="119" spans="1:17" x14ac:dyDescent="0.15">
      <c r="A119" s="10" t="s">
        <v>85</v>
      </c>
      <c r="B119" s="61">
        <f t="shared" si="87"/>
        <v>4</v>
      </c>
      <c r="C119" s="108">
        <f t="shared" ref="C119:E119" si="108">SUM(C102:C105)</f>
        <v>1</v>
      </c>
      <c r="D119" s="108">
        <f t="shared" si="108"/>
        <v>3</v>
      </c>
      <c r="E119" s="61">
        <f t="shared" si="108"/>
        <v>3</v>
      </c>
      <c r="F119" s="109"/>
      <c r="G119" s="89"/>
      <c r="H119" s="89">
        <f t="shared" ref="H119:Q119" si="109">SUM(H102:H105)</f>
        <v>3</v>
      </c>
      <c r="I119" s="89">
        <f t="shared" si="109"/>
        <v>0</v>
      </c>
      <c r="J119" s="89">
        <f t="shared" si="109"/>
        <v>0</v>
      </c>
      <c r="K119" s="89">
        <f t="shared" si="109"/>
        <v>0</v>
      </c>
      <c r="L119" s="89">
        <f t="shared" si="109"/>
        <v>0</v>
      </c>
      <c r="M119" s="89">
        <f t="shared" si="109"/>
        <v>0</v>
      </c>
      <c r="N119" s="89">
        <f t="shared" si="109"/>
        <v>0</v>
      </c>
      <c r="O119" s="89">
        <f t="shared" si="109"/>
        <v>0</v>
      </c>
      <c r="P119" s="108">
        <f t="shared" si="109"/>
        <v>0</v>
      </c>
      <c r="Q119" s="61">
        <f t="shared" si="109"/>
        <v>7</v>
      </c>
    </row>
    <row r="120" spans="1:17" ht="14" thickBot="1" x14ac:dyDescent="0.2">
      <c r="A120" s="133" t="s">
        <v>75</v>
      </c>
      <c r="B120" s="141">
        <f t="shared" si="87"/>
        <v>2</v>
      </c>
      <c r="C120" s="168">
        <f t="shared" ref="C120:E120" si="110">SUM(C103:C106)</f>
        <v>0</v>
      </c>
      <c r="D120" s="168">
        <f t="shared" si="110"/>
        <v>2</v>
      </c>
      <c r="E120" s="141">
        <f t="shared" si="110"/>
        <v>1</v>
      </c>
      <c r="F120" s="177"/>
      <c r="G120" s="116"/>
      <c r="H120" s="116">
        <f t="shared" ref="H120:Q120" si="111">SUM(H103:H106)</f>
        <v>1</v>
      </c>
      <c r="I120" s="116">
        <f t="shared" si="111"/>
        <v>0</v>
      </c>
      <c r="J120" s="116">
        <f t="shared" si="111"/>
        <v>0</v>
      </c>
      <c r="K120" s="116">
        <f t="shared" si="111"/>
        <v>0</v>
      </c>
      <c r="L120" s="116">
        <f t="shared" si="111"/>
        <v>0</v>
      </c>
      <c r="M120" s="116">
        <f t="shared" si="111"/>
        <v>0</v>
      </c>
      <c r="N120" s="116">
        <f t="shared" si="111"/>
        <v>0</v>
      </c>
      <c r="O120" s="116">
        <f t="shared" si="111"/>
        <v>0</v>
      </c>
      <c r="P120" s="168">
        <f t="shared" si="111"/>
        <v>0</v>
      </c>
      <c r="Q120" s="141">
        <f t="shared" si="111"/>
        <v>3</v>
      </c>
    </row>
    <row r="121" spans="1:17" ht="14" thickBot="1" x14ac:dyDescent="0.2">
      <c r="A121" s="35"/>
      <c r="B121" s="121"/>
      <c r="C121" s="119"/>
      <c r="D121" s="119"/>
      <c r="E121" s="118"/>
      <c r="F121" s="119"/>
      <c r="G121" s="119"/>
      <c r="H121" s="120"/>
      <c r="I121" s="118"/>
      <c r="J121" s="119"/>
      <c r="K121" s="119"/>
      <c r="L121" s="120"/>
      <c r="M121" s="118"/>
      <c r="N121" s="119"/>
      <c r="O121" s="119"/>
      <c r="P121" s="120"/>
      <c r="Q121" s="113"/>
    </row>
    <row r="122" spans="1:17" x14ac:dyDescent="0.15">
      <c r="A122" s="36"/>
      <c r="B122" s="69"/>
      <c r="C122" s="70"/>
      <c r="D122" s="70"/>
      <c r="E122" s="69"/>
      <c r="F122" s="70"/>
      <c r="G122" s="70"/>
      <c r="H122" s="71"/>
      <c r="I122" s="69"/>
      <c r="J122" s="70"/>
      <c r="K122" s="70"/>
      <c r="L122" s="71"/>
      <c r="M122" s="69"/>
      <c r="N122" s="70"/>
      <c r="O122" s="70"/>
      <c r="P122" s="71"/>
      <c r="Q122" s="112"/>
    </row>
    <row r="123" spans="1:17" x14ac:dyDescent="0.15">
      <c r="A123" s="35" t="s">
        <v>88</v>
      </c>
      <c r="B123" s="72">
        <f>SUM(B91:B106)</f>
        <v>10</v>
      </c>
      <c r="C123" s="73"/>
      <c r="D123" s="110"/>
      <c r="E123" s="72">
        <f t="shared" ref="E123:Q123" si="112">SUM(E91:E106)</f>
        <v>8</v>
      </c>
      <c r="F123" s="72"/>
      <c r="G123" s="72"/>
      <c r="H123" s="72">
        <f t="shared" si="112"/>
        <v>8</v>
      </c>
      <c r="I123" s="72">
        <f t="shared" si="112"/>
        <v>0</v>
      </c>
      <c r="J123" s="72">
        <f t="shared" si="112"/>
        <v>0</v>
      </c>
      <c r="K123" s="72">
        <f t="shared" si="112"/>
        <v>0</v>
      </c>
      <c r="L123" s="72">
        <f t="shared" si="112"/>
        <v>0</v>
      </c>
      <c r="M123" s="72">
        <f t="shared" si="112"/>
        <v>0</v>
      </c>
      <c r="N123" s="72">
        <f t="shared" si="112"/>
        <v>0</v>
      </c>
      <c r="O123" s="72">
        <f t="shared" si="112"/>
        <v>0</v>
      </c>
      <c r="P123" s="72">
        <f t="shared" si="112"/>
        <v>0</v>
      </c>
      <c r="Q123" s="111">
        <f t="shared" si="112"/>
        <v>18</v>
      </c>
    </row>
    <row r="124" spans="1:17" x14ac:dyDescent="0.15">
      <c r="A124" s="35" t="s">
        <v>10</v>
      </c>
      <c r="B124" s="72">
        <f>MAX(B108:B120)</f>
        <v>5</v>
      </c>
      <c r="C124" s="73"/>
      <c r="D124" s="110"/>
      <c r="E124" s="72">
        <f t="shared" ref="E124:Q124" si="113">MAX(E108:E120)</f>
        <v>3</v>
      </c>
      <c r="F124" s="72"/>
      <c r="G124" s="72"/>
      <c r="H124" s="72">
        <f t="shared" si="113"/>
        <v>3</v>
      </c>
      <c r="I124" s="72">
        <f t="shared" si="113"/>
        <v>0</v>
      </c>
      <c r="J124" s="72">
        <f t="shared" si="113"/>
        <v>0</v>
      </c>
      <c r="K124" s="72">
        <f t="shared" si="113"/>
        <v>0</v>
      </c>
      <c r="L124" s="72">
        <f t="shared" si="113"/>
        <v>0</v>
      </c>
      <c r="M124" s="72">
        <f t="shared" si="113"/>
        <v>0</v>
      </c>
      <c r="N124" s="72">
        <f t="shared" si="113"/>
        <v>0</v>
      </c>
      <c r="O124" s="72">
        <f t="shared" si="113"/>
        <v>0</v>
      </c>
      <c r="P124" s="72">
        <f t="shared" si="113"/>
        <v>0</v>
      </c>
      <c r="Q124" s="111">
        <f t="shared" si="113"/>
        <v>8</v>
      </c>
    </row>
    <row r="125" spans="1:17" x14ac:dyDescent="0.15">
      <c r="A125" s="35" t="s">
        <v>11</v>
      </c>
      <c r="B125" s="72">
        <f>SUM(B91:B106)/4</f>
        <v>2.5</v>
      </c>
      <c r="C125" s="73"/>
      <c r="D125" s="110"/>
      <c r="E125" s="72">
        <f t="shared" ref="E125:Q125" si="114">SUM(E91:E106)/4</f>
        <v>2</v>
      </c>
      <c r="F125" s="72"/>
      <c r="G125" s="72"/>
      <c r="H125" s="72">
        <f t="shared" si="114"/>
        <v>2</v>
      </c>
      <c r="I125" s="72">
        <f t="shared" si="114"/>
        <v>0</v>
      </c>
      <c r="J125" s="72">
        <f t="shared" si="114"/>
        <v>0</v>
      </c>
      <c r="K125" s="72">
        <f t="shared" si="114"/>
        <v>0</v>
      </c>
      <c r="L125" s="72">
        <f t="shared" si="114"/>
        <v>0</v>
      </c>
      <c r="M125" s="72">
        <f t="shared" si="114"/>
        <v>0</v>
      </c>
      <c r="N125" s="72">
        <f t="shared" si="114"/>
        <v>0</v>
      </c>
      <c r="O125" s="72">
        <f t="shared" si="114"/>
        <v>0</v>
      </c>
      <c r="P125" s="72">
        <f t="shared" si="114"/>
        <v>0</v>
      </c>
      <c r="Q125" s="111">
        <f t="shared" si="114"/>
        <v>4.5</v>
      </c>
    </row>
    <row r="126" spans="1:17" ht="14" thickBot="1" x14ac:dyDescent="0.2">
      <c r="A126" s="37"/>
      <c r="B126" s="75"/>
      <c r="C126" s="76"/>
      <c r="D126" s="137"/>
      <c r="E126" s="75"/>
      <c r="F126" s="76"/>
      <c r="G126" s="76"/>
      <c r="H126" s="77"/>
      <c r="I126" s="75"/>
      <c r="J126" s="76"/>
      <c r="K126" s="76"/>
      <c r="L126" s="77"/>
      <c r="M126" s="75"/>
      <c r="N126" s="76"/>
      <c r="O126" s="76"/>
      <c r="P126" s="77"/>
      <c r="Q126" s="78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>
    <oddFooter>&amp;CNGAURANGA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4F75-A4D1-144E-B5A4-225A18462133}">
  <dimension ref="A1:S370"/>
  <sheetViews>
    <sheetView showGridLines="0" zoomScale="85" zoomScaleNormal="85" zoomScaleSheetLayoutView="50" workbookViewId="0">
      <selection activeCell="W25" sqref="W25"/>
    </sheetView>
  </sheetViews>
  <sheetFormatPr baseColWidth="10" defaultRowHeight="13" x14ac:dyDescent="0.15"/>
  <cols>
    <col min="1" max="1" width="17" customWidth="1"/>
    <col min="2" max="2" width="16.83203125" customWidth="1"/>
    <col min="3" max="3" width="3.5" customWidth="1"/>
    <col min="4" max="4" width="5" style="180" customWidth="1"/>
    <col min="5" max="10" width="5.1640625" style="180" customWidth="1"/>
    <col min="11" max="11" width="6.33203125" style="180" customWidth="1"/>
    <col min="12" max="13" width="6.1640625" style="180" customWidth="1"/>
    <col min="14" max="14" width="7.5" style="180" customWidth="1"/>
    <col min="15" max="15" width="7.1640625" style="179" hidden="1" customWidth="1"/>
    <col min="16" max="19" width="6.6640625" style="179" hidden="1" customWidth="1"/>
    <col min="20" max="20" width="8.6640625" customWidth="1"/>
    <col min="21" max="256" width="8.83203125" customWidth="1"/>
  </cols>
  <sheetData>
    <row r="1" spans="1:19" x14ac:dyDescent="0.15">
      <c r="A1" s="12" t="s">
        <v>171</v>
      </c>
      <c r="B1" s="12"/>
      <c r="C1" s="12"/>
      <c r="D1" s="213"/>
      <c r="E1" s="213"/>
      <c r="G1" s="214"/>
      <c r="O1" s="32" t="s">
        <v>178</v>
      </c>
      <c r="P1" s="32"/>
      <c r="Q1" s="32"/>
      <c r="R1" s="32"/>
      <c r="S1" s="32"/>
    </row>
    <row r="2" spans="1:19" ht="14" thickBot="1" x14ac:dyDescent="0.2">
      <c r="A2" s="12"/>
      <c r="B2" s="12" t="s">
        <v>177</v>
      </c>
      <c r="C2" s="14"/>
      <c r="E2" s="213"/>
      <c r="O2" s="32"/>
      <c r="P2" s="32"/>
      <c r="Q2" s="32"/>
      <c r="R2" s="32"/>
      <c r="S2" s="32"/>
    </row>
    <row r="3" spans="1:19" ht="22" x14ac:dyDescent="0.15">
      <c r="A3" s="206" t="s">
        <v>169</v>
      </c>
      <c r="B3" s="205"/>
      <c r="C3" s="204" t="s">
        <v>168</v>
      </c>
      <c r="D3" s="211" t="s">
        <v>167</v>
      </c>
      <c r="E3" s="211" t="s">
        <v>166</v>
      </c>
      <c r="F3" s="211" t="s">
        <v>165</v>
      </c>
      <c r="G3" s="212" t="s">
        <v>164</v>
      </c>
      <c r="H3" s="212" t="s">
        <v>163</v>
      </c>
      <c r="I3" s="211" t="s">
        <v>162</v>
      </c>
      <c r="J3" s="212" t="s">
        <v>161</v>
      </c>
      <c r="K3" s="212" t="s">
        <v>160</v>
      </c>
      <c r="L3" s="212" t="s">
        <v>159</v>
      </c>
      <c r="M3" s="211" t="s">
        <v>10</v>
      </c>
      <c r="N3" s="210" t="s">
        <v>158</v>
      </c>
      <c r="O3" s="201">
        <v>0.29166666666666669</v>
      </c>
      <c r="P3" s="201">
        <v>0.30208333333333331</v>
      </c>
      <c r="Q3" s="201">
        <v>0.3125</v>
      </c>
      <c r="R3" s="201">
        <v>0.32291666666666669</v>
      </c>
      <c r="S3" s="201">
        <v>0.33333333333333331</v>
      </c>
    </row>
    <row r="4" spans="1:19" x14ac:dyDescent="0.15">
      <c r="A4" s="193" t="s">
        <v>155</v>
      </c>
      <c r="B4" s="192" t="s">
        <v>154</v>
      </c>
      <c r="C4" s="191" t="s">
        <v>157</v>
      </c>
      <c r="D4" s="190">
        <v>21</v>
      </c>
      <c r="E4" s="190">
        <v>21</v>
      </c>
      <c r="F4" s="190">
        <v>25</v>
      </c>
      <c r="G4" s="190">
        <v>39</v>
      </c>
      <c r="H4" s="190">
        <v>42</v>
      </c>
      <c r="I4" s="190">
        <v>49</v>
      </c>
      <c r="J4" s="190">
        <v>28</v>
      </c>
      <c r="K4" s="190">
        <v>16</v>
      </c>
      <c r="L4" s="190">
        <v>242</v>
      </c>
      <c r="M4" s="190">
        <v>159</v>
      </c>
      <c r="N4" s="194">
        <v>121</v>
      </c>
      <c r="O4" s="200">
        <f t="shared" ref="O4:O35" si="0">SUM(D4:G4)</f>
        <v>106</v>
      </c>
      <c r="P4" s="200">
        <f t="shared" ref="P4:P35" si="1">SUM(E4:H4)</f>
        <v>127</v>
      </c>
      <c r="Q4" s="200">
        <f t="shared" ref="Q4:Q35" si="2">SUM(F4:I4)</f>
        <v>155</v>
      </c>
      <c r="R4" s="200">
        <f t="shared" ref="R4:R35" si="3">SUM(G4:J4)</f>
        <v>158</v>
      </c>
      <c r="S4" s="200">
        <f t="shared" ref="S4:S35" si="4">SUM(H4:K4)</f>
        <v>135</v>
      </c>
    </row>
    <row r="5" spans="1:19" x14ac:dyDescent="0.15">
      <c r="A5" s="193" t="s">
        <v>152</v>
      </c>
      <c r="B5" s="192" t="s">
        <v>149</v>
      </c>
      <c r="C5" s="191" t="s">
        <v>157</v>
      </c>
      <c r="D5" s="190">
        <v>4</v>
      </c>
      <c r="E5" s="190">
        <v>9</v>
      </c>
      <c r="F5" s="190">
        <v>8</v>
      </c>
      <c r="G5" s="190">
        <v>14</v>
      </c>
      <c r="H5" s="190">
        <v>18</v>
      </c>
      <c r="I5" s="190">
        <v>13</v>
      </c>
      <c r="J5" s="190">
        <v>12</v>
      </c>
      <c r="K5" s="190">
        <v>12</v>
      </c>
      <c r="L5" s="190">
        <v>91</v>
      </c>
      <c r="M5" s="190">
        <v>58</v>
      </c>
      <c r="N5" s="194">
        <v>46</v>
      </c>
      <c r="O5" s="182">
        <f t="shared" si="0"/>
        <v>35</v>
      </c>
      <c r="P5" s="182">
        <f t="shared" si="1"/>
        <v>49</v>
      </c>
      <c r="Q5" s="182">
        <f t="shared" si="2"/>
        <v>53</v>
      </c>
      <c r="R5" s="182">
        <f t="shared" si="3"/>
        <v>57</v>
      </c>
      <c r="S5" s="182">
        <f t="shared" si="4"/>
        <v>55</v>
      </c>
    </row>
    <row r="6" spans="1:19" x14ac:dyDescent="0.15">
      <c r="A6" s="193" t="s">
        <v>151</v>
      </c>
      <c r="B6" s="192" t="s">
        <v>149</v>
      </c>
      <c r="C6" s="191" t="s">
        <v>157</v>
      </c>
      <c r="D6" s="190">
        <v>4</v>
      </c>
      <c r="E6" s="190">
        <v>5</v>
      </c>
      <c r="F6" s="190">
        <v>4</v>
      </c>
      <c r="G6" s="190">
        <v>10</v>
      </c>
      <c r="H6" s="190">
        <v>10</v>
      </c>
      <c r="I6" s="190">
        <v>8</v>
      </c>
      <c r="J6" s="190">
        <v>13</v>
      </c>
      <c r="K6" s="190">
        <v>9</v>
      </c>
      <c r="L6" s="190">
        <v>64</v>
      </c>
      <c r="M6" s="190">
        <v>41</v>
      </c>
      <c r="N6" s="194">
        <v>32</v>
      </c>
      <c r="O6" s="182">
        <f t="shared" si="0"/>
        <v>23</v>
      </c>
      <c r="P6" s="182">
        <f t="shared" si="1"/>
        <v>29</v>
      </c>
      <c r="Q6" s="182">
        <f t="shared" si="2"/>
        <v>32</v>
      </c>
      <c r="R6" s="182">
        <f t="shared" si="3"/>
        <v>41</v>
      </c>
      <c r="S6" s="182">
        <f t="shared" si="4"/>
        <v>40</v>
      </c>
    </row>
    <row r="7" spans="1:19" x14ac:dyDescent="0.15">
      <c r="A7" s="193" t="s">
        <v>150</v>
      </c>
      <c r="B7" s="192" t="s">
        <v>149</v>
      </c>
      <c r="C7" s="191" t="s">
        <v>157</v>
      </c>
      <c r="D7" s="190">
        <v>0</v>
      </c>
      <c r="E7" s="190">
        <v>1</v>
      </c>
      <c r="F7" s="190">
        <v>3</v>
      </c>
      <c r="G7" s="190">
        <v>3</v>
      </c>
      <c r="H7" s="190">
        <v>5</v>
      </c>
      <c r="I7" s="190">
        <v>7</v>
      </c>
      <c r="J7" s="190">
        <v>5</v>
      </c>
      <c r="K7" s="190">
        <v>3</v>
      </c>
      <c r="L7" s="190">
        <v>28</v>
      </c>
      <c r="M7" s="190">
        <v>20</v>
      </c>
      <c r="N7" s="194">
        <v>14</v>
      </c>
      <c r="O7" s="182">
        <f t="shared" si="0"/>
        <v>7</v>
      </c>
      <c r="P7" s="182">
        <f t="shared" si="1"/>
        <v>12</v>
      </c>
      <c r="Q7" s="182">
        <f t="shared" si="2"/>
        <v>18</v>
      </c>
      <c r="R7" s="182">
        <f t="shared" si="3"/>
        <v>20</v>
      </c>
      <c r="S7" s="182">
        <f t="shared" si="4"/>
        <v>20</v>
      </c>
    </row>
    <row r="8" spans="1:19" x14ac:dyDescent="0.15">
      <c r="A8" s="193" t="s">
        <v>148</v>
      </c>
      <c r="B8" s="192" t="s">
        <v>147</v>
      </c>
      <c r="C8" s="191" t="s">
        <v>157</v>
      </c>
      <c r="D8" s="190">
        <v>5</v>
      </c>
      <c r="E8" s="190">
        <v>7</v>
      </c>
      <c r="F8" s="190">
        <v>16</v>
      </c>
      <c r="G8" s="190">
        <v>23</v>
      </c>
      <c r="H8" s="190">
        <v>33</v>
      </c>
      <c r="I8" s="190">
        <v>33</v>
      </c>
      <c r="J8" s="190">
        <v>27</v>
      </c>
      <c r="K8" s="190">
        <v>23</v>
      </c>
      <c r="L8" s="190">
        <v>167</v>
      </c>
      <c r="M8" s="190">
        <v>116</v>
      </c>
      <c r="N8" s="194">
        <v>84</v>
      </c>
      <c r="O8" s="182">
        <f t="shared" si="0"/>
        <v>51</v>
      </c>
      <c r="P8" s="182">
        <f t="shared" si="1"/>
        <v>79</v>
      </c>
      <c r="Q8" s="182">
        <f t="shared" si="2"/>
        <v>105</v>
      </c>
      <c r="R8" s="182">
        <f t="shared" si="3"/>
        <v>116</v>
      </c>
      <c r="S8" s="182">
        <f t="shared" si="4"/>
        <v>116</v>
      </c>
    </row>
    <row r="9" spans="1:19" x14ac:dyDescent="0.15">
      <c r="A9" s="193" t="s">
        <v>146</v>
      </c>
      <c r="B9" s="192" t="s">
        <v>145</v>
      </c>
      <c r="C9" s="191" t="s">
        <v>157</v>
      </c>
      <c r="D9" s="190">
        <v>3</v>
      </c>
      <c r="E9" s="190">
        <v>5</v>
      </c>
      <c r="F9" s="190">
        <v>6</v>
      </c>
      <c r="G9" s="190">
        <v>10</v>
      </c>
      <c r="H9" s="190">
        <v>12</v>
      </c>
      <c r="I9" s="190">
        <v>16</v>
      </c>
      <c r="J9" s="190">
        <v>15</v>
      </c>
      <c r="K9" s="190">
        <v>16</v>
      </c>
      <c r="L9" s="190">
        <v>82</v>
      </c>
      <c r="M9" s="190">
        <v>59</v>
      </c>
      <c r="N9" s="194">
        <v>41</v>
      </c>
      <c r="O9" s="182">
        <f t="shared" si="0"/>
        <v>24</v>
      </c>
      <c r="P9" s="182">
        <f t="shared" si="1"/>
        <v>33</v>
      </c>
      <c r="Q9" s="182">
        <f t="shared" si="2"/>
        <v>44</v>
      </c>
      <c r="R9" s="182">
        <f t="shared" si="3"/>
        <v>53</v>
      </c>
      <c r="S9" s="182">
        <f t="shared" si="4"/>
        <v>59</v>
      </c>
    </row>
    <row r="10" spans="1:19" x14ac:dyDescent="0.15">
      <c r="A10" s="193" t="s">
        <v>144</v>
      </c>
      <c r="B10" s="192" t="s">
        <v>142</v>
      </c>
      <c r="C10" s="191" t="s">
        <v>157</v>
      </c>
      <c r="D10" s="190">
        <v>6</v>
      </c>
      <c r="E10" s="190">
        <v>12</v>
      </c>
      <c r="F10" s="190">
        <v>12</v>
      </c>
      <c r="G10" s="190">
        <v>18</v>
      </c>
      <c r="H10" s="190">
        <v>19</v>
      </c>
      <c r="I10" s="190">
        <v>21</v>
      </c>
      <c r="J10" s="190">
        <v>19</v>
      </c>
      <c r="K10" s="190">
        <v>20</v>
      </c>
      <c r="L10" s="190">
        <v>127</v>
      </c>
      <c r="M10" s="190">
        <v>79</v>
      </c>
      <c r="N10" s="194">
        <v>63</v>
      </c>
      <c r="O10" s="182">
        <f t="shared" si="0"/>
        <v>48</v>
      </c>
      <c r="P10" s="182">
        <f t="shared" si="1"/>
        <v>61</v>
      </c>
      <c r="Q10" s="182">
        <f t="shared" si="2"/>
        <v>70</v>
      </c>
      <c r="R10" s="182">
        <f t="shared" si="3"/>
        <v>77</v>
      </c>
      <c r="S10" s="182">
        <f t="shared" si="4"/>
        <v>79</v>
      </c>
    </row>
    <row r="11" spans="1:19" x14ac:dyDescent="0.15">
      <c r="A11" s="193" t="s">
        <v>143</v>
      </c>
      <c r="B11" s="192" t="s">
        <v>142</v>
      </c>
      <c r="C11" s="191" t="s">
        <v>157</v>
      </c>
      <c r="D11" s="190">
        <v>2</v>
      </c>
      <c r="E11" s="190">
        <v>2</v>
      </c>
      <c r="F11" s="190">
        <v>2</v>
      </c>
      <c r="G11" s="190">
        <v>5</v>
      </c>
      <c r="H11" s="190">
        <v>7</v>
      </c>
      <c r="I11" s="190">
        <v>9</v>
      </c>
      <c r="J11" s="190">
        <v>4</v>
      </c>
      <c r="K11" s="190">
        <v>3</v>
      </c>
      <c r="L11" s="190">
        <v>34</v>
      </c>
      <c r="M11" s="190">
        <v>26</v>
      </c>
      <c r="N11" s="194">
        <v>17</v>
      </c>
      <c r="O11" s="182">
        <f t="shared" si="0"/>
        <v>11</v>
      </c>
      <c r="P11" s="182">
        <f t="shared" si="1"/>
        <v>16</v>
      </c>
      <c r="Q11" s="182">
        <f t="shared" si="2"/>
        <v>23</v>
      </c>
      <c r="R11" s="182">
        <f t="shared" si="3"/>
        <v>25</v>
      </c>
      <c r="S11" s="182">
        <f t="shared" si="4"/>
        <v>23</v>
      </c>
    </row>
    <row r="12" spans="1:19" x14ac:dyDescent="0.15">
      <c r="A12" s="193" t="s">
        <v>141</v>
      </c>
      <c r="B12" s="192" t="s">
        <v>138</v>
      </c>
      <c r="C12" s="191" t="s">
        <v>157</v>
      </c>
      <c r="D12" s="190">
        <v>0</v>
      </c>
      <c r="E12" s="190">
        <v>1</v>
      </c>
      <c r="F12" s="190">
        <v>1</v>
      </c>
      <c r="G12" s="190">
        <v>3</v>
      </c>
      <c r="H12" s="190">
        <v>1</v>
      </c>
      <c r="I12" s="190">
        <v>3</v>
      </c>
      <c r="J12" s="190">
        <v>4</v>
      </c>
      <c r="K12" s="190">
        <v>4</v>
      </c>
      <c r="L12" s="190">
        <v>18</v>
      </c>
      <c r="M12" s="190">
        <v>12</v>
      </c>
      <c r="N12" s="194">
        <v>9</v>
      </c>
      <c r="O12" s="182">
        <f t="shared" si="0"/>
        <v>5</v>
      </c>
      <c r="P12" s="182">
        <f t="shared" si="1"/>
        <v>6</v>
      </c>
      <c r="Q12" s="182">
        <f t="shared" si="2"/>
        <v>8</v>
      </c>
      <c r="R12" s="182">
        <f t="shared" si="3"/>
        <v>11</v>
      </c>
      <c r="S12" s="182">
        <f t="shared" si="4"/>
        <v>12</v>
      </c>
    </row>
    <row r="13" spans="1:19" x14ac:dyDescent="0.15">
      <c r="A13" s="193" t="s">
        <v>140</v>
      </c>
      <c r="B13" s="192" t="s">
        <v>138</v>
      </c>
      <c r="C13" s="191" t="s">
        <v>157</v>
      </c>
      <c r="D13" s="190">
        <v>3</v>
      </c>
      <c r="E13" s="190">
        <v>1</v>
      </c>
      <c r="F13" s="190">
        <v>2</v>
      </c>
      <c r="G13" s="190">
        <v>1</v>
      </c>
      <c r="H13" s="190">
        <v>1</v>
      </c>
      <c r="I13" s="190">
        <v>1</v>
      </c>
      <c r="J13" s="190">
        <v>2</v>
      </c>
      <c r="K13" s="190">
        <v>2</v>
      </c>
      <c r="L13" s="190">
        <v>15</v>
      </c>
      <c r="M13" s="190">
        <v>8</v>
      </c>
      <c r="N13" s="194">
        <v>7</v>
      </c>
      <c r="O13" s="182">
        <f t="shared" si="0"/>
        <v>7</v>
      </c>
      <c r="P13" s="182">
        <f t="shared" si="1"/>
        <v>5</v>
      </c>
      <c r="Q13" s="182">
        <f t="shared" si="2"/>
        <v>5</v>
      </c>
      <c r="R13" s="182">
        <f t="shared" si="3"/>
        <v>5</v>
      </c>
      <c r="S13" s="182">
        <f t="shared" si="4"/>
        <v>6</v>
      </c>
    </row>
    <row r="14" spans="1:19" x14ac:dyDescent="0.15">
      <c r="A14" s="193" t="s">
        <v>139</v>
      </c>
      <c r="B14" s="192" t="s">
        <v>138</v>
      </c>
      <c r="C14" s="191" t="s">
        <v>157</v>
      </c>
      <c r="D14" s="190">
        <v>4</v>
      </c>
      <c r="E14" s="190">
        <v>8</v>
      </c>
      <c r="F14" s="190">
        <v>8</v>
      </c>
      <c r="G14" s="190">
        <v>7</v>
      </c>
      <c r="H14" s="190">
        <v>8</v>
      </c>
      <c r="I14" s="190">
        <v>7</v>
      </c>
      <c r="J14" s="190">
        <v>9</v>
      </c>
      <c r="K14" s="190">
        <v>9</v>
      </c>
      <c r="L14" s="190">
        <v>60</v>
      </c>
      <c r="M14" s="190">
        <v>34</v>
      </c>
      <c r="N14" s="194">
        <v>30</v>
      </c>
      <c r="O14" s="182">
        <f t="shared" si="0"/>
        <v>27</v>
      </c>
      <c r="P14" s="182">
        <f t="shared" si="1"/>
        <v>31</v>
      </c>
      <c r="Q14" s="182">
        <f t="shared" si="2"/>
        <v>30</v>
      </c>
      <c r="R14" s="182">
        <f t="shared" si="3"/>
        <v>31</v>
      </c>
      <c r="S14" s="182">
        <f t="shared" si="4"/>
        <v>33</v>
      </c>
    </row>
    <row r="15" spans="1:19" x14ac:dyDescent="0.15">
      <c r="A15" s="193" t="s">
        <v>137</v>
      </c>
      <c r="B15" s="192" t="s">
        <v>132</v>
      </c>
      <c r="C15" s="191" t="s">
        <v>157</v>
      </c>
      <c r="D15" s="190">
        <v>5</v>
      </c>
      <c r="E15" s="190">
        <v>7</v>
      </c>
      <c r="F15" s="190">
        <v>12</v>
      </c>
      <c r="G15" s="190">
        <v>14</v>
      </c>
      <c r="H15" s="190">
        <v>14</v>
      </c>
      <c r="I15" s="190">
        <v>14</v>
      </c>
      <c r="J15" s="190">
        <v>13</v>
      </c>
      <c r="K15" s="190">
        <v>9</v>
      </c>
      <c r="L15" s="190">
        <v>88</v>
      </c>
      <c r="M15" s="190">
        <v>56</v>
      </c>
      <c r="N15" s="194">
        <v>44</v>
      </c>
      <c r="O15" s="182">
        <f t="shared" si="0"/>
        <v>38</v>
      </c>
      <c r="P15" s="182">
        <f t="shared" si="1"/>
        <v>47</v>
      </c>
      <c r="Q15" s="182">
        <f t="shared" si="2"/>
        <v>54</v>
      </c>
      <c r="R15" s="182">
        <f t="shared" si="3"/>
        <v>55</v>
      </c>
      <c r="S15" s="182">
        <f t="shared" si="4"/>
        <v>50</v>
      </c>
    </row>
    <row r="16" spans="1:19" x14ac:dyDescent="0.15">
      <c r="A16" s="193" t="s">
        <v>136</v>
      </c>
      <c r="B16" s="192" t="s">
        <v>132</v>
      </c>
      <c r="C16" s="191" t="s">
        <v>157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1</v>
      </c>
      <c r="K16" s="190">
        <v>1</v>
      </c>
      <c r="L16" s="190">
        <v>3</v>
      </c>
      <c r="M16" s="190">
        <v>2</v>
      </c>
      <c r="N16" s="194">
        <v>2</v>
      </c>
      <c r="O16" s="182">
        <f t="shared" si="0"/>
        <v>0</v>
      </c>
      <c r="P16" s="182">
        <f t="shared" si="1"/>
        <v>0</v>
      </c>
      <c r="Q16" s="182">
        <f t="shared" si="2"/>
        <v>0</v>
      </c>
      <c r="R16" s="182">
        <f t="shared" si="3"/>
        <v>1</v>
      </c>
      <c r="S16" s="182">
        <f t="shared" si="4"/>
        <v>2</v>
      </c>
    </row>
    <row r="17" spans="1:19" x14ac:dyDescent="0.15">
      <c r="A17" s="193" t="s">
        <v>135</v>
      </c>
      <c r="B17" s="192" t="s">
        <v>132</v>
      </c>
      <c r="C17" s="191" t="s">
        <v>157</v>
      </c>
      <c r="D17" s="190">
        <v>0</v>
      </c>
      <c r="E17" s="190">
        <v>0</v>
      </c>
      <c r="F17" s="190">
        <v>0</v>
      </c>
      <c r="G17" s="190">
        <v>0</v>
      </c>
      <c r="H17" s="190">
        <v>1</v>
      </c>
      <c r="I17" s="190">
        <v>1</v>
      </c>
      <c r="J17" s="190">
        <v>1</v>
      </c>
      <c r="K17" s="190">
        <v>1</v>
      </c>
      <c r="L17" s="190">
        <v>4</v>
      </c>
      <c r="M17" s="190">
        <v>4</v>
      </c>
      <c r="N17" s="194">
        <v>2</v>
      </c>
      <c r="O17" s="182">
        <f t="shared" si="0"/>
        <v>0</v>
      </c>
      <c r="P17" s="182">
        <f t="shared" si="1"/>
        <v>1</v>
      </c>
      <c r="Q17" s="182">
        <f t="shared" si="2"/>
        <v>2</v>
      </c>
      <c r="R17" s="182">
        <f t="shared" si="3"/>
        <v>3</v>
      </c>
      <c r="S17" s="182">
        <f t="shared" si="4"/>
        <v>4</v>
      </c>
    </row>
    <row r="18" spans="1:19" x14ac:dyDescent="0.15">
      <c r="A18" s="193" t="s">
        <v>134</v>
      </c>
      <c r="B18" s="192" t="s">
        <v>132</v>
      </c>
      <c r="C18" s="191" t="s">
        <v>157</v>
      </c>
      <c r="D18" s="190">
        <v>1</v>
      </c>
      <c r="E18" s="190">
        <v>5</v>
      </c>
      <c r="F18" s="190">
        <v>3</v>
      </c>
      <c r="G18" s="190">
        <v>3</v>
      </c>
      <c r="H18" s="190">
        <v>6</v>
      </c>
      <c r="I18" s="190">
        <v>9</v>
      </c>
      <c r="J18" s="190">
        <v>6</v>
      </c>
      <c r="K18" s="190">
        <v>9</v>
      </c>
      <c r="L18" s="190">
        <v>42</v>
      </c>
      <c r="M18" s="190">
        <v>30</v>
      </c>
      <c r="N18" s="194">
        <v>21</v>
      </c>
      <c r="O18" s="182">
        <f t="shared" si="0"/>
        <v>12</v>
      </c>
      <c r="P18" s="182">
        <f t="shared" si="1"/>
        <v>17</v>
      </c>
      <c r="Q18" s="182">
        <f t="shared" si="2"/>
        <v>21</v>
      </c>
      <c r="R18" s="182">
        <f t="shared" si="3"/>
        <v>24</v>
      </c>
      <c r="S18" s="182">
        <f t="shared" si="4"/>
        <v>30</v>
      </c>
    </row>
    <row r="19" spans="1:19" x14ac:dyDescent="0.15">
      <c r="A19" s="193" t="s">
        <v>133</v>
      </c>
      <c r="B19" s="192" t="s">
        <v>132</v>
      </c>
      <c r="C19" s="191" t="s">
        <v>157</v>
      </c>
      <c r="D19" s="190">
        <v>0</v>
      </c>
      <c r="E19" s="190">
        <v>0</v>
      </c>
      <c r="F19" s="190">
        <v>1</v>
      </c>
      <c r="G19" s="190">
        <v>0</v>
      </c>
      <c r="H19" s="190">
        <v>1</v>
      </c>
      <c r="I19" s="190">
        <v>0</v>
      </c>
      <c r="J19" s="190">
        <v>1</v>
      </c>
      <c r="K19" s="190">
        <v>0</v>
      </c>
      <c r="L19" s="190">
        <v>3</v>
      </c>
      <c r="M19" s="190">
        <v>2</v>
      </c>
      <c r="N19" s="194">
        <v>2</v>
      </c>
      <c r="O19" s="182">
        <f t="shared" si="0"/>
        <v>1</v>
      </c>
      <c r="P19" s="182">
        <f t="shared" si="1"/>
        <v>2</v>
      </c>
      <c r="Q19" s="182">
        <f t="shared" si="2"/>
        <v>2</v>
      </c>
      <c r="R19" s="182">
        <f t="shared" si="3"/>
        <v>2</v>
      </c>
      <c r="S19" s="182">
        <f t="shared" si="4"/>
        <v>2</v>
      </c>
    </row>
    <row r="20" spans="1:19" x14ac:dyDescent="0.15">
      <c r="A20" s="193" t="s">
        <v>131</v>
      </c>
      <c r="B20" s="192" t="s">
        <v>130</v>
      </c>
      <c r="C20" s="191" t="s">
        <v>157</v>
      </c>
      <c r="D20" s="190">
        <v>2</v>
      </c>
      <c r="E20" s="190">
        <v>3</v>
      </c>
      <c r="F20" s="190">
        <v>4</v>
      </c>
      <c r="G20" s="190">
        <v>3</v>
      </c>
      <c r="H20" s="190">
        <v>4</v>
      </c>
      <c r="I20" s="190">
        <v>2</v>
      </c>
      <c r="J20" s="190">
        <v>3</v>
      </c>
      <c r="K20" s="190">
        <v>2</v>
      </c>
      <c r="L20" s="190">
        <v>23</v>
      </c>
      <c r="M20" s="190">
        <v>14</v>
      </c>
      <c r="N20" s="194">
        <v>12</v>
      </c>
      <c r="O20" s="182">
        <f t="shared" si="0"/>
        <v>12</v>
      </c>
      <c r="P20" s="182">
        <f t="shared" si="1"/>
        <v>14</v>
      </c>
      <c r="Q20" s="182">
        <f t="shared" si="2"/>
        <v>13</v>
      </c>
      <c r="R20" s="182">
        <f t="shared" si="3"/>
        <v>12</v>
      </c>
      <c r="S20" s="182">
        <f t="shared" si="4"/>
        <v>11</v>
      </c>
    </row>
    <row r="21" spans="1:19" x14ac:dyDescent="0.15">
      <c r="A21" s="193" t="s">
        <v>129</v>
      </c>
      <c r="B21" s="192" t="s">
        <v>123</v>
      </c>
      <c r="C21" s="191" t="s">
        <v>157</v>
      </c>
      <c r="D21" s="190">
        <v>0</v>
      </c>
      <c r="E21" s="190">
        <v>1</v>
      </c>
      <c r="F21" s="190">
        <v>0</v>
      </c>
      <c r="G21" s="190">
        <v>1</v>
      </c>
      <c r="H21" s="190">
        <v>1</v>
      </c>
      <c r="I21" s="190">
        <v>1</v>
      </c>
      <c r="J21" s="190">
        <v>2</v>
      </c>
      <c r="K21" s="190">
        <v>1</v>
      </c>
      <c r="L21" s="190">
        <v>8</v>
      </c>
      <c r="M21" s="190">
        <v>5</v>
      </c>
      <c r="N21" s="194">
        <v>4</v>
      </c>
      <c r="O21" s="182">
        <f t="shared" si="0"/>
        <v>2</v>
      </c>
      <c r="P21" s="182">
        <f t="shared" si="1"/>
        <v>3</v>
      </c>
      <c r="Q21" s="182">
        <f t="shared" si="2"/>
        <v>3</v>
      </c>
      <c r="R21" s="182">
        <f t="shared" si="3"/>
        <v>5</v>
      </c>
      <c r="S21" s="182">
        <f t="shared" si="4"/>
        <v>5</v>
      </c>
    </row>
    <row r="22" spans="1:19" x14ac:dyDescent="0.15">
      <c r="A22" s="193" t="s">
        <v>128</v>
      </c>
      <c r="B22" s="192" t="s">
        <v>127</v>
      </c>
      <c r="C22" s="191" t="s">
        <v>157</v>
      </c>
      <c r="D22" s="190">
        <v>1</v>
      </c>
      <c r="E22" s="190">
        <v>2</v>
      </c>
      <c r="F22" s="190">
        <v>2</v>
      </c>
      <c r="G22" s="190">
        <v>4</v>
      </c>
      <c r="H22" s="190">
        <v>7</v>
      </c>
      <c r="I22" s="190">
        <v>3</v>
      </c>
      <c r="J22" s="190">
        <v>6</v>
      </c>
      <c r="K22" s="190">
        <v>4</v>
      </c>
      <c r="L22" s="190">
        <v>29</v>
      </c>
      <c r="M22" s="190">
        <v>21</v>
      </c>
      <c r="N22" s="194">
        <v>14</v>
      </c>
      <c r="O22" s="182">
        <f t="shared" si="0"/>
        <v>9</v>
      </c>
      <c r="P22" s="182">
        <f t="shared" si="1"/>
        <v>15</v>
      </c>
      <c r="Q22" s="182">
        <f t="shared" si="2"/>
        <v>16</v>
      </c>
      <c r="R22" s="182">
        <f t="shared" si="3"/>
        <v>20</v>
      </c>
      <c r="S22" s="182">
        <f t="shared" si="4"/>
        <v>20</v>
      </c>
    </row>
    <row r="23" spans="1:19" x14ac:dyDescent="0.15">
      <c r="A23" s="193" t="s">
        <v>126</v>
      </c>
      <c r="B23" s="192" t="s">
        <v>123</v>
      </c>
      <c r="C23" s="191" t="s">
        <v>157</v>
      </c>
      <c r="D23" s="190">
        <v>0</v>
      </c>
      <c r="E23" s="190">
        <v>0</v>
      </c>
      <c r="F23" s="190">
        <v>3</v>
      </c>
      <c r="G23" s="190">
        <v>4</v>
      </c>
      <c r="H23" s="190">
        <v>2</v>
      </c>
      <c r="I23" s="190">
        <v>1</v>
      </c>
      <c r="J23" s="190">
        <v>2</v>
      </c>
      <c r="K23" s="190">
        <v>2</v>
      </c>
      <c r="L23" s="190">
        <v>14</v>
      </c>
      <c r="M23" s="190">
        <v>9</v>
      </c>
      <c r="N23" s="194">
        <v>7</v>
      </c>
      <c r="O23" s="182">
        <f t="shared" si="0"/>
        <v>7</v>
      </c>
      <c r="P23" s="182">
        <f t="shared" si="1"/>
        <v>9</v>
      </c>
      <c r="Q23" s="182">
        <f t="shared" si="2"/>
        <v>10</v>
      </c>
      <c r="R23" s="182">
        <f t="shared" si="3"/>
        <v>9</v>
      </c>
      <c r="S23" s="182">
        <f t="shared" si="4"/>
        <v>7</v>
      </c>
    </row>
    <row r="24" spans="1:19" x14ac:dyDescent="0.15">
      <c r="A24" s="193" t="s">
        <v>125</v>
      </c>
      <c r="B24" s="192" t="s">
        <v>123</v>
      </c>
      <c r="C24" s="191" t="s">
        <v>157</v>
      </c>
      <c r="D24" s="190">
        <v>1</v>
      </c>
      <c r="E24" s="190">
        <v>1</v>
      </c>
      <c r="F24" s="190">
        <v>1</v>
      </c>
      <c r="G24" s="190">
        <v>2</v>
      </c>
      <c r="H24" s="190">
        <v>3</v>
      </c>
      <c r="I24" s="190">
        <v>2</v>
      </c>
      <c r="J24" s="190">
        <v>2</v>
      </c>
      <c r="K24" s="190">
        <v>2</v>
      </c>
      <c r="L24" s="190">
        <v>13</v>
      </c>
      <c r="M24" s="190">
        <v>8</v>
      </c>
      <c r="N24" s="194">
        <v>6</v>
      </c>
      <c r="O24" s="182">
        <f t="shared" si="0"/>
        <v>5</v>
      </c>
      <c r="P24" s="182">
        <f t="shared" si="1"/>
        <v>7</v>
      </c>
      <c r="Q24" s="182">
        <f t="shared" si="2"/>
        <v>8</v>
      </c>
      <c r="R24" s="182">
        <f t="shared" si="3"/>
        <v>9</v>
      </c>
      <c r="S24" s="182">
        <f t="shared" si="4"/>
        <v>9</v>
      </c>
    </row>
    <row r="25" spans="1:19" x14ac:dyDescent="0.15">
      <c r="A25" s="193" t="s">
        <v>124</v>
      </c>
      <c r="B25" s="192" t="s">
        <v>123</v>
      </c>
      <c r="C25" s="191" t="s">
        <v>157</v>
      </c>
      <c r="D25" s="190">
        <v>6</v>
      </c>
      <c r="E25" s="190">
        <v>10</v>
      </c>
      <c r="F25" s="190">
        <v>15</v>
      </c>
      <c r="G25" s="190">
        <v>18</v>
      </c>
      <c r="H25" s="190">
        <v>27</v>
      </c>
      <c r="I25" s="190">
        <v>20</v>
      </c>
      <c r="J25" s="190">
        <v>26</v>
      </c>
      <c r="K25" s="190">
        <v>15</v>
      </c>
      <c r="L25" s="190">
        <v>136</v>
      </c>
      <c r="M25" s="190">
        <v>91</v>
      </c>
      <c r="N25" s="194">
        <v>68</v>
      </c>
      <c r="O25" s="182">
        <f t="shared" si="0"/>
        <v>49</v>
      </c>
      <c r="P25" s="182">
        <f t="shared" si="1"/>
        <v>70</v>
      </c>
      <c r="Q25" s="182">
        <f t="shared" si="2"/>
        <v>80</v>
      </c>
      <c r="R25" s="182">
        <f t="shared" si="3"/>
        <v>91</v>
      </c>
      <c r="S25" s="182">
        <f t="shared" si="4"/>
        <v>88</v>
      </c>
    </row>
    <row r="26" spans="1:19" x14ac:dyDescent="0.15">
      <c r="A26" s="193" t="s">
        <v>122</v>
      </c>
      <c r="B26" s="192" t="s">
        <v>116</v>
      </c>
      <c r="C26" s="191" t="s">
        <v>157</v>
      </c>
      <c r="D26" s="190">
        <v>0</v>
      </c>
      <c r="E26" s="190">
        <v>1</v>
      </c>
      <c r="F26" s="190">
        <v>3</v>
      </c>
      <c r="G26" s="190">
        <v>1</v>
      </c>
      <c r="H26" s="190">
        <v>1</v>
      </c>
      <c r="I26" s="190">
        <v>3</v>
      </c>
      <c r="J26" s="190">
        <v>3</v>
      </c>
      <c r="K26" s="190">
        <v>4</v>
      </c>
      <c r="L26" s="190">
        <v>17</v>
      </c>
      <c r="M26" s="190">
        <v>11</v>
      </c>
      <c r="N26" s="194">
        <v>8</v>
      </c>
      <c r="O26" s="182">
        <f t="shared" si="0"/>
        <v>5</v>
      </c>
      <c r="P26" s="182">
        <f t="shared" si="1"/>
        <v>6</v>
      </c>
      <c r="Q26" s="182">
        <f t="shared" si="2"/>
        <v>8</v>
      </c>
      <c r="R26" s="182">
        <f t="shared" si="3"/>
        <v>8</v>
      </c>
      <c r="S26" s="182">
        <f t="shared" si="4"/>
        <v>11</v>
      </c>
    </row>
    <row r="27" spans="1:19" x14ac:dyDescent="0.15">
      <c r="A27" s="193" t="s">
        <v>121</v>
      </c>
      <c r="B27" s="192" t="s">
        <v>120</v>
      </c>
      <c r="C27" s="191" t="s">
        <v>157</v>
      </c>
      <c r="D27" s="190">
        <v>1</v>
      </c>
      <c r="E27" s="190">
        <v>0</v>
      </c>
      <c r="F27" s="190">
        <v>1</v>
      </c>
      <c r="G27" s="190">
        <v>1</v>
      </c>
      <c r="H27" s="190">
        <v>2</v>
      </c>
      <c r="I27" s="190">
        <v>3</v>
      </c>
      <c r="J27" s="190">
        <v>2</v>
      </c>
      <c r="K27" s="190">
        <v>2</v>
      </c>
      <c r="L27" s="190">
        <v>13</v>
      </c>
      <c r="M27" s="190">
        <v>10</v>
      </c>
      <c r="N27" s="194">
        <v>7</v>
      </c>
      <c r="O27" s="182">
        <f t="shared" si="0"/>
        <v>3</v>
      </c>
      <c r="P27" s="182">
        <f t="shared" si="1"/>
        <v>4</v>
      </c>
      <c r="Q27" s="182">
        <f t="shared" si="2"/>
        <v>7</v>
      </c>
      <c r="R27" s="182">
        <f t="shared" si="3"/>
        <v>8</v>
      </c>
      <c r="S27" s="182">
        <f t="shared" si="4"/>
        <v>9</v>
      </c>
    </row>
    <row r="28" spans="1:19" x14ac:dyDescent="0.15">
      <c r="A28" s="193" t="s">
        <v>119</v>
      </c>
      <c r="B28" s="192" t="s">
        <v>118</v>
      </c>
      <c r="C28" s="191" t="s">
        <v>157</v>
      </c>
      <c r="D28" s="190">
        <v>5</v>
      </c>
      <c r="E28" s="190">
        <v>9</v>
      </c>
      <c r="F28" s="190">
        <v>12</v>
      </c>
      <c r="G28" s="190">
        <v>10</v>
      </c>
      <c r="H28" s="190">
        <v>9</v>
      </c>
      <c r="I28" s="190">
        <v>14</v>
      </c>
      <c r="J28" s="190">
        <v>12</v>
      </c>
      <c r="K28" s="190">
        <v>8</v>
      </c>
      <c r="L28" s="190">
        <v>79</v>
      </c>
      <c r="M28" s="190">
        <v>45</v>
      </c>
      <c r="N28" s="194">
        <v>39</v>
      </c>
      <c r="O28" s="182">
        <f t="shared" si="0"/>
        <v>36</v>
      </c>
      <c r="P28" s="182">
        <f t="shared" si="1"/>
        <v>40</v>
      </c>
      <c r="Q28" s="182">
        <f t="shared" si="2"/>
        <v>45</v>
      </c>
      <c r="R28" s="182">
        <f t="shared" si="3"/>
        <v>45</v>
      </c>
      <c r="S28" s="182">
        <f t="shared" si="4"/>
        <v>43</v>
      </c>
    </row>
    <row r="29" spans="1:19" x14ac:dyDescent="0.15">
      <c r="A29" s="193" t="s">
        <v>117</v>
      </c>
      <c r="B29" s="192" t="s">
        <v>116</v>
      </c>
      <c r="C29" s="191" t="s">
        <v>157</v>
      </c>
      <c r="D29" s="190">
        <v>0</v>
      </c>
      <c r="E29" s="190">
        <v>0</v>
      </c>
      <c r="F29" s="190">
        <v>0</v>
      </c>
      <c r="G29" s="190">
        <v>0</v>
      </c>
      <c r="H29" s="190">
        <v>0</v>
      </c>
      <c r="I29" s="190">
        <v>0</v>
      </c>
      <c r="J29" s="190">
        <v>1</v>
      </c>
      <c r="K29" s="190">
        <v>1</v>
      </c>
      <c r="L29" s="190">
        <v>3</v>
      </c>
      <c r="M29" s="190">
        <v>2</v>
      </c>
      <c r="N29" s="194">
        <v>2</v>
      </c>
      <c r="O29" s="182">
        <f t="shared" si="0"/>
        <v>0</v>
      </c>
      <c r="P29" s="182">
        <f t="shared" si="1"/>
        <v>0</v>
      </c>
      <c r="Q29" s="182">
        <f t="shared" si="2"/>
        <v>0</v>
      </c>
      <c r="R29" s="182">
        <f t="shared" si="3"/>
        <v>1</v>
      </c>
      <c r="S29" s="182">
        <f t="shared" si="4"/>
        <v>2</v>
      </c>
    </row>
    <row r="30" spans="1:19" x14ac:dyDescent="0.15">
      <c r="A30" s="193" t="s">
        <v>19</v>
      </c>
      <c r="B30" s="192" t="s">
        <v>115</v>
      </c>
      <c r="C30" s="191" t="s">
        <v>157</v>
      </c>
      <c r="D30" s="190">
        <v>25</v>
      </c>
      <c r="E30" s="190">
        <v>40</v>
      </c>
      <c r="F30" s="190">
        <v>55</v>
      </c>
      <c r="G30" s="190">
        <v>70</v>
      </c>
      <c r="H30" s="190">
        <v>72</v>
      </c>
      <c r="I30" s="190">
        <v>74</v>
      </c>
      <c r="J30" s="190">
        <v>59</v>
      </c>
      <c r="K30" s="190">
        <v>33</v>
      </c>
      <c r="L30" s="190">
        <v>429</v>
      </c>
      <c r="M30" s="190">
        <v>276</v>
      </c>
      <c r="N30" s="194">
        <v>215</v>
      </c>
      <c r="O30" s="182">
        <f t="shared" si="0"/>
        <v>190</v>
      </c>
      <c r="P30" s="182">
        <f t="shared" si="1"/>
        <v>237</v>
      </c>
      <c r="Q30" s="182">
        <f t="shared" si="2"/>
        <v>271</v>
      </c>
      <c r="R30" s="182">
        <f t="shared" si="3"/>
        <v>275</v>
      </c>
      <c r="S30" s="182">
        <f t="shared" si="4"/>
        <v>238</v>
      </c>
    </row>
    <row r="31" spans="1:19" x14ac:dyDescent="0.15">
      <c r="A31" s="193" t="s">
        <v>114</v>
      </c>
      <c r="B31" s="192" t="s">
        <v>113</v>
      </c>
      <c r="C31" s="191" t="s">
        <v>157</v>
      </c>
      <c r="D31" s="190">
        <v>0</v>
      </c>
      <c r="E31" s="190">
        <v>1</v>
      </c>
      <c r="F31" s="190">
        <v>1</v>
      </c>
      <c r="G31" s="190">
        <v>3</v>
      </c>
      <c r="H31" s="190">
        <v>3</v>
      </c>
      <c r="I31" s="190">
        <v>2</v>
      </c>
      <c r="J31" s="190">
        <v>2</v>
      </c>
      <c r="K31" s="190">
        <v>2</v>
      </c>
      <c r="L31" s="190">
        <v>14</v>
      </c>
      <c r="M31" s="190">
        <v>10</v>
      </c>
      <c r="N31" s="194">
        <v>7</v>
      </c>
      <c r="O31" s="182">
        <f t="shared" si="0"/>
        <v>5</v>
      </c>
      <c r="P31" s="182">
        <f t="shared" si="1"/>
        <v>8</v>
      </c>
      <c r="Q31" s="182">
        <f t="shared" si="2"/>
        <v>9</v>
      </c>
      <c r="R31" s="182">
        <f t="shared" si="3"/>
        <v>10</v>
      </c>
      <c r="S31" s="182">
        <f t="shared" si="4"/>
        <v>9</v>
      </c>
    </row>
    <row r="32" spans="1:19" ht="22.5" customHeight="1" x14ac:dyDescent="0.15">
      <c r="A32" s="199" t="s">
        <v>91</v>
      </c>
      <c r="B32" s="198" t="s">
        <v>156</v>
      </c>
      <c r="C32" s="197"/>
      <c r="D32" s="189">
        <v>102</v>
      </c>
      <c r="E32" s="189">
        <v>154</v>
      </c>
      <c r="F32" s="189">
        <v>200</v>
      </c>
      <c r="G32" s="189">
        <v>269</v>
      </c>
      <c r="H32" s="189">
        <v>310</v>
      </c>
      <c r="I32" s="189">
        <v>317</v>
      </c>
      <c r="J32" s="189">
        <v>280</v>
      </c>
      <c r="K32" s="189">
        <v>214</v>
      </c>
      <c r="L32" s="189">
        <v>1846</v>
      </c>
      <c r="M32" s="190">
        <v>1176</v>
      </c>
      <c r="N32" s="194">
        <v>923</v>
      </c>
      <c r="O32" s="182">
        <f t="shared" si="0"/>
        <v>725</v>
      </c>
      <c r="P32" s="182">
        <f t="shared" si="1"/>
        <v>933</v>
      </c>
      <c r="Q32" s="182">
        <f t="shared" si="2"/>
        <v>1096</v>
      </c>
      <c r="R32" s="182">
        <f t="shared" si="3"/>
        <v>1176</v>
      </c>
      <c r="S32" s="182">
        <f t="shared" si="4"/>
        <v>1121</v>
      </c>
    </row>
    <row r="33" spans="1:19" x14ac:dyDescent="0.15">
      <c r="A33" s="193" t="s">
        <v>155</v>
      </c>
      <c r="B33" s="192" t="s">
        <v>154</v>
      </c>
      <c r="C33" s="191" t="s">
        <v>112</v>
      </c>
      <c r="D33" s="190">
        <v>4</v>
      </c>
      <c r="E33" s="190">
        <v>5</v>
      </c>
      <c r="F33" s="190">
        <v>5</v>
      </c>
      <c r="G33" s="190">
        <v>5</v>
      </c>
      <c r="H33" s="190">
        <v>4</v>
      </c>
      <c r="I33" s="190">
        <v>5</v>
      </c>
      <c r="J33" s="190">
        <v>5</v>
      </c>
      <c r="K33" s="190">
        <v>2</v>
      </c>
      <c r="L33" s="190">
        <v>35</v>
      </c>
      <c r="M33" s="190">
        <v>19</v>
      </c>
      <c r="N33" s="194">
        <v>18</v>
      </c>
      <c r="O33" s="182">
        <f t="shared" si="0"/>
        <v>19</v>
      </c>
      <c r="P33" s="182">
        <f t="shared" si="1"/>
        <v>19</v>
      </c>
      <c r="Q33" s="182">
        <f t="shared" si="2"/>
        <v>19</v>
      </c>
      <c r="R33" s="182">
        <f t="shared" si="3"/>
        <v>19</v>
      </c>
      <c r="S33" s="182">
        <f t="shared" si="4"/>
        <v>16</v>
      </c>
    </row>
    <row r="34" spans="1:19" x14ac:dyDescent="0.15">
      <c r="A34" s="193" t="s">
        <v>152</v>
      </c>
      <c r="B34" s="192" t="s">
        <v>149</v>
      </c>
      <c r="C34" s="191" t="s">
        <v>112</v>
      </c>
      <c r="D34" s="190">
        <v>1</v>
      </c>
      <c r="E34" s="190">
        <v>1</v>
      </c>
      <c r="F34" s="190">
        <v>1</v>
      </c>
      <c r="G34" s="190">
        <v>0</v>
      </c>
      <c r="H34" s="190">
        <v>0</v>
      </c>
      <c r="I34" s="190">
        <v>1</v>
      </c>
      <c r="J34" s="190">
        <v>1</v>
      </c>
      <c r="K34" s="190">
        <v>1</v>
      </c>
      <c r="L34" s="190">
        <v>5</v>
      </c>
      <c r="M34" s="190">
        <v>2</v>
      </c>
      <c r="N34" s="194">
        <v>2</v>
      </c>
      <c r="O34" s="182">
        <f t="shared" si="0"/>
        <v>3</v>
      </c>
      <c r="P34" s="182">
        <f t="shared" si="1"/>
        <v>2</v>
      </c>
      <c r="Q34" s="182">
        <f t="shared" si="2"/>
        <v>2</v>
      </c>
      <c r="R34" s="182">
        <f t="shared" si="3"/>
        <v>2</v>
      </c>
      <c r="S34" s="182">
        <f t="shared" si="4"/>
        <v>3</v>
      </c>
    </row>
    <row r="35" spans="1:19" x14ac:dyDescent="0.15">
      <c r="A35" s="193" t="s">
        <v>151</v>
      </c>
      <c r="B35" s="192" t="s">
        <v>149</v>
      </c>
      <c r="C35" s="191" t="s">
        <v>112</v>
      </c>
      <c r="D35" s="190">
        <v>0</v>
      </c>
      <c r="E35" s="190">
        <v>0</v>
      </c>
      <c r="F35" s="190">
        <v>0</v>
      </c>
      <c r="G35" s="190">
        <v>0</v>
      </c>
      <c r="H35" s="190">
        <v>0</v>
      </c>
      <c r="I35" s="190">
        <v>1</v>
      </c>
      <c r="J35" s="190">
        <v>0</v>
      </c>
      <c r="K35" s="190">
        <v>1</v>
      </c>
      <c r="L35" s="190">
        <v>2</v>
      </c>
      <c r="M35" s="190">
        <v>2</v>
      </c>
      <c r="N35" s="194">
        <v>1</v>
      </c>
      <c r="O35" s="182">
        <f t="shared" si="0"/>
        <v>0</v>
      </c>
      <c r="P35" s="182">
        <f t="shared" si="1"/>
        <v>0</v>
      </c>
      <c r="Q35" s="182">
        <f t="shared" si="2"/>
        <v>1</v>
      </c>
      <c r="R35" s="182">
        <f t="shared" si="3"/>
        <v>1</v>
      </c>
      <c r="S35" s="182">
        <f t="shared" si="4"/>
        <v>2</v>
      </c>
    </row>
    <row r="36" spans="1:19" x14ac:dyDescent="0.15">
      <c r="A36" s="193" t="s">
        <v>150</v>
      </c>
      <c r="B36" s="192" t="s">
        <v>149</v>
      </c>
      <c r="C36" s="191" t="s">
        <v>112</v>
      </c>
      <c r="D36" s="190">
        <v>0</v>
      </c>
      <c r="E36" s="190">
        <v>1</v>
      </c>
      <c r="F36" s="190">
        <v>1</v>
      </c>
      <c r="G36" s="190">
        <v>2</v>
      </c>
      <c r="H36" s="190">
        <v>2</v>
      </c>
      <c r="I36" s="190">
        <v>0</v>
      </c>
      <c r="J36" s="190">
        <v>3</v>
      </c>
      <c r="K36" s="190">
        <v>1</v>
      </c>
      <c r="L36" s="190">
        <v>9</v>
      </c>
      <c r="M36" s="190">
        <v>6</v>
      </c>
      <c r="N36" s="194">
        <v>5</v>
      </c>
      <c r="O36" s="182">
        <f t="shared" ref="O36:O61" si="5">SUM(D36:G36)</f>
        <v>4</v>
      </c>
      <c r="P36" s="182">
        <f t="shared" ref="P36:P61" si="6">SUM(E36:H36)</f>
        <v>6</v>
      </c>
      <c r="Q36" s="182">
        <f t="shared" ref="Q36:Q61" si="7">SUM(F36:I36)</f>
        <v>5</v>
      </c>
      <c r="R36" s="182">
        <f t="shared" ref="R36:R61" si="8">SUM(G36:J36)</f>
        <v>7</v>
      </c>
      <c r="S36" s="182">
        <f t="shared" ref="S36:S61" si="9">SUM(H36:K36)</f>
        <v>6</v>
      </c>
    </row>
    <row r="37" spans="1:19" x14ac:dyDescent="0.15">
      <c r="A37" s="193" t="s">
        <v>148</v>
      </c>
      <c r="B37" s="192" t="s">
        <v>147</v>
      </c>
      <c r="C37" s="191" t="s">
        <v>112</v>
      </c>
      <c r="D37" s="190">
        <v>2</v>
      </c>
      <c r="E37" s="190">
        <v>2</v>
      </c>
      <c r="F37" s="190">
        <v>4</v>
      </c>
      <c r="G37" s="190">
        <v>2</v>
      </c>
      <c r="H37" s="190">
        <v>2</v>
      </c>
      <c r="I37" s="190">
        <v>5</v>
      </c>
      <c r="J37" s="190">
        <v>5</v>
      </c>
      <c r="K37" s="190">
        <v>3</v>
      </c>
      <c r="L37" s="190">
        <v>25</v>
      </c>
      <c r="M37" s="190">
        <v>14</v>
      </c>
      <c r="N37" s="194">
        <v>12</v>
      </c>
      <c r="O37" s="182">
        <f t="shared" si="5"/>
        <v>10</v>
      </c>
      <c r="P37" s="182">
        <f t="shared" si="6"/>
        <v>10</v>
      </c>
      <c r="Q37" s="182">
        <f t="shared" si="7"/>
        <v>13</v>
      </c>
      <c r="R37" s="182">
        <f t="shared" si="8"/>
        <v>14</v>
      </c>
      <c r="S37" s="182">
        <f t="shared" si="9"/>
        <v>15</v>
      </c>
    </row>
    <row r="38" spans="1:19" x14ac:dyDescent="0.15">
      <c r="A38" s="193" t="s">
        <v>146</v>
      </c>
      <c r="B38" s="192" t="s">
        <v>145</v>
      </c>
      <c r="C38" s="191" t="s">
        <v>112</v>
      </c>
      <c r="D38" s="190">
        <v>3</v>
      </c>
      <c r="E38" s="190">
        <v>2</v>
      </c>
      <c r="F38" s="190">
        <v>4</v>
      </c>
      <c r="G38" s="190">
        <v>4</v>
      </c>
      <c r="H38" s="190">
        <v>4</v>
      </c>
      <c r="I38" s="190">
        <v>8</v>
      </c>
      <c r="J38" s="190">
        <v>7</v>
      </c>
      <c r="K38" s="190">
        <v>5</v>
      </c>
      <c r="L38" s="190">
        <v>37</v>
      </c>
      <c r="M38" s="190">
        <v>23</v>
      </c>
      <c r="N38" s="194">
        <v>18</v>
      </c>
      <c r="O38" s="182">
        <f t="shared" si="5"/>
        <v>13</v>
      </c>
      <c r="P38" s="182">
        <f t="shared" si="6"/>
        <v>14</v>
      </c>
      <c r="Q38" s="182">
        <f t="shared" si="7"/>
        <v>20</v>
      </c>
      <c r="R38" s="182">
        <f t="shared" si="8"/>
        <v>23</v>
      </c>
      <c r="S38" s="182">
        <f t="shared" si="9"/>
        <v>24</v>
      </c>
    </row>
    <row r="39" spans="1:19" x14ac:dyDescent="0.15">
      <c r="A39" s="193" t="s">
        <v>144</v>
      </c>
      <c r="B39" s="192" t="s">
        <v>142</v>
      </c>
      <c r="C39" s="191" t="s">
        <v>112</v>
      </c>
      <c r="D39" s="190">
        <v>2</v>
      </c>
      <c r="E39" s="190">
        <v>1</v>
      </c>
      <c r="F39" s="190">
        <v>2</v>
      </c>
      <c r="G39" s="190">
        <v>2</v>
      </c>
      <c r="H39" s="190">
        <v>3</v>
      </c>
      <c r="I39" s="190">
        <v>4</v>
      </c>
      <c r="J39" s="190">
        <v>5</v>
      </c>
      <c r="K39" s="190">
        <v>4</v>
      </c>
      <c r="L39" s="190">
        <v>24</v>
      </c>
      <c r="M39" s="190">
        <v>16</v>
      </c>
      <c r="N39" s="194">
        <v>12</v>
      </c>
      <c r="O39" s="182">
        <f t="shared" si="5"/>
        <v>7</v>
      </c>
      <c r="P39" s="182">
        <f t="shared" si="6"/>
        <v>8</v>
      </c>
      <c r="Q39" s="182">
        <f t="shared" si="7"/>
        <v>11</v>
      </c>
      <c r="R39" s="182">
        <f t="shared" si="8"/>
        <v>14</v>
      </c>
      <c r="S39" s="182">
        <f t="shared" si="9"/>
        <v>16</v>
      </c>
    </row>
    <row r="40" spans="1:19" x14ac:dyDescent="0.15">
      <c r="A40" s="193" t="s">
        <v>143</v>
      </c>
      <c r="B40" s="192" t="s">
        <v>142</v>
      </c>
      <c r="C40" s="191" t="s">
        <v>112</v>
      </c>
      <c r="D40" s="190">
        <v>0</v>
      </c>
      <c r="E40" s="190">
        <v>0</v>
      </c>
      <c r="F40" s="190">
        <v>0</v>
      </c>
      <c r="G40" s="190">
        <v>1</v>
      </c>
      <c r="H40" s="190">
        <v>1</v>
      </c>
      <c r="I40" s="190">
        <v>2</v>
      </c>
      <c r="J40" s="190">
        <v>2</v>
      </c>
      <c r="K40" s="190">
        <v>2</v>
      </c>
      <c r="L40" s="190">
        <v>9</v>
      </c>
      <c r="M40" s="190">
        <v>7</v>
      </c>
      <c r="N40" s="194">
        <v>4</v>
      </c>
      <c r="O40" s="182">
        <f t="shared" si="5"/>
        <v>1</v>
      </c>
      <c r="P40" s="182">
        <f t="shared" si="6"/>
        <v>2</v>
      </c>
      <c r="Q40" s="182">
        <f t="shared" si="7"/>
        <v>4</v>
      </c>
      <c r="R40" s="182">
        <f t="shared" si="8"/>
        <v>6</v>
      </c>
      <c r="S40" s="182">
        <f t="shared" si="9"/>
        <v>7</v>
      </c>
    </row>
    <row r="41" spans="1:19" x14ac:dyDescent="0.15">
      <c r="A41" s="193" t="s">
        <v>141</v>
      </c>
      <c r="B41" s="192" t="s">
        <v>138</v>
      </c>
      <c r="C41" s="191" t="s">
        <v>112</v>
      </c>
      <c r="D41" s="190">
        <v>0</v>
      </c>
      <c r="E41" s="190">
        <v>0</v>
      </c>
      <c r="F41" s="190">
        <v>0</v>
      </c>
      <c r="G41" s="190">
        <v>1</v>
      </c>
      <c r="H41" s="190">
        <v>0</v>
      </c>
      <c r="I41" s="190">
        <v>1</v>
      </c>
      <c r="J41" s="190">
        <v>0</v>
      </c>
      <c r="K41" s="190">
        <v>0</v>
      </c>
      <c r="L41" s="190">
        <v>2</v>
      </c>
      <c r="M41" s="190">
        <v>2</v>
      </c>
      <c r="N41" s="194">
        <v>1</v>
      </c>
      <c r="O41" s="182">
        <f t="shared" si="5"/>
        <v>1</v>
      </c>
      <c r="P41" s="182">
        <f t="shared" si="6"/>
        <v>1</v>
      </c>
      <c r="Q41" s="182">
        <f t="shared" si="7"/>
        <v>2</v>
      </c>
      <c r="R41" s="182">
        <f t="shared" si="8"/>
        <v>2</v>
      </c>
      <c r="S41" s="182">
        <f t="shared" si="9"/>
        <v>1</v>
      </c>
    </row>
    <row r="42" spans="1:19" x14ac:dyDescent="0.15">
      <c r="A42" s="193" t="s">
        <v>140</v>
      </c>
      <c r="B42" s="192" t="s">
        <v>138</v>
      </c>
      <c r="C42" s="191" t="s">
        <v>112</v>
      </c>
      <c r="D42" s="190">
        <v>3</v>
      </c>
      <c r="E42" s="190">
        <v>0</v>
      </c>
      <c r="F42" s="190">
        <v>2</v>
      </c>
      <c r="G42" s="190">
        <v>1</v>
      </c>
      <c r="H42" s="190">
        <v>1</v>
      </c>
      <c r="I42" s="190">
        <v>1</v>
      </c>
      <c r="J42" s="190">
        <v>1</v>
      </c>
      <c r="K42" s="190">
        <v>2</v>
      </c>
      <c r="L42" s="190">
        <v>12</v>
      </c>
      <c r="M42" s="190">
        <v>6</v>
      </c>
      <c r="N42" s="194">
        <v>6</v>
      </c>
      <c r="O42" s="182">
        <f t="shared" si="5"/>
        <v>6</v>
      </c>
      <c r="P42" s="182">
        <f t="shared" si="6"/>
        <v>4</v>
      </c>
      <c r="Q42" s="182">
        <f t="shared" si="7"/>
        <v>5</v>
      </c>
      <c r="R42" s="182">
        <f t="shared" si="8"/>
        <v>4</v>
      </c>
      <c r="S42" s="182">
        <f t="shared" si="9"/>
        <v>5</v>
      </c>
    </row>
    <row r="43" spans="1:19" x14ac:dyDescent="0.15">
      <c r="A43" s="193" t="s">
        <v>139</v>
      </c>
      <c r="B43" s="192" t="s">
        <v>138</v>
      </c>
      <c r="C43" s="191" t="s">
        <v>112</v>
      </c>
      <c r="D43" s="190">
        <v>0</v>
      </c>
      <c r="E43" s="190">
        <v>2</v>
      </c>
      <c r="F43" s="190">
        <v>1</v>
      </c>
      <c r="G43" s="190">
        <v>1</v>
      </c>
      <c r="H43" s="190">
        <v>1</v>
      </c>
      <c r="I43" s="190">
        <v>1</v>
      </c>
      <c r="J43" s="190">
        <v>0</v>
      </c>
      <c r="K43" s="190">
        <v>0</v>
      </c>
      <c r="L43" s="190">
        <v>8</v>
      </c>
      <c r="M43" s="190">
        <v>5</v>
      </c>
      <c r="N43" s="194">
        <v>4</v>
      </c>
      <c r="O43" s="182">
        <f t="shared" si="5"/>
        <v>4</v>
      </c>
      <c r="P43" s="182">
        <f t="shared" si="6"/>
        <v>5</v>
      </c>
      <c r="Q43" s="182">
        <f t="shared" si="7"/>
        <v>4</v>
      </c>
      <c r="R43" s="182">
        <f t="shared" si="8"/>
        <v>3</v>
      </c>
      <c r="S43" s="182">
        <f t="shared" si="9"/>
        <v>2</v>
      </c>
    </row>
    <row r="44" spans="1:19" x14ac:dyDescent="0.15">
      <c r="A44" s="193" t="s">
        <v>137</v>
      </c>
      <c r="B44" s="192" t="s">
        <v>132</v>
      </c>
      <c r="C44" s="191" t="s">
        <v>112</v>
      </c>
      <c r="D44" s="190">
        <v>0</v>
      </c>
      <c r="E44" s="190">
        <v>0</v>
      </c>
      <c r="F44" s="190">
        <v>1</v>
      </c>
      <c r="G44" s="190">
        <v>1</v>
      </c>
      <c r="H44" s="190">
        <v>1</v>
      </c>
      <c r="I44" s="190">
        <v>1</v>
      </c>
      <c r="J44" s="190">
        <v>1</v>
      </c>
      <c r="K44" s="190">
        <v>2</v>
      </c>
      <c r="L44" s="190">
        <v>6</v>
      </c>
      <c r="M44" s="190">
        <v>4</v>
      </c>
      <c r="N44" s="194">
        <v>3</v>
      </c>
      <c r="O44" s="182">
        <f t="shared" si="5"/>
        <v>2</v>
      </c>
      <c r="P44" s="182">
        <f t="shared" si="6"/>
        <v>3</v>
      </c>
      <c r="Q44" s="182">
        <f t="shared" si="7"/>
        <v>4</v>
      </c>
      <c r="R44" s="182">
        <f t="shared" si="8"/>
        <v>4</v>
      </c>
      <c r="S44" s="182">
        <f t="shared" si="9"/>
        <v>5</v>
      </c>
    </row>
    <row r="45" spans="1:19" x14ac:dyDescent="0.15">
      <c r="A45" s="193" t="s">
        <v>136</v>
      </c>
      <c r="B45" s="192" t="s">
        <v>132</v>
      </c>
      <c r="C45" s="191" t="s">
        <v>112</v>
      </c>
      <c r="D45" s="190">
        <v>1</v>
      </c>
      <c r="E45" s="190">
        <v>1</v>
      </c>
      <c r="F45" s="190">
        <v>3</v>
      </c>
      <c r="G45" s="190">
        <v>2</v>
      </c>
      <c r="H45" s="190">
        <v>2</v>
      </c>
      <c r="I45" s="190">
        <v>2</v>
      </c>
      <c r="J45" s="190">
        <v>2</v>
      </c>
      <c r="K45" s="190">
        <v>2</v>
      </c>
      <c r="L45" s="190">
        <v>14</v>
      </c>
      <c r="M45" s="190">
        <v>9</v>
      </c>
      <c r="N45" s="194">
        <v>7</v>
      </c>
      <c r="O45" s="182">
        <f t="shared" si="5"/>
        <v>7</v>
      </c>
      <c r="P45" s="182">
        <f t="shared" si="6"/>
        <v>8</v>
      </c>
      <c r="Q45" s="182">
        <f t="shared" si="7"/>
        <v>9</v>
      </c>
      <c r="R45" s="182">
        <f t="shared" si="8"/>
        <v>8</v>
      </c>
      <c r="S45" s="182">
        <f t="shared" si="9"/>
        <v>8</v>
      </c>
    </row>
    <row r="46" spans="1:19" x14ac:dyDescent="0.15">
      <c r="A46" s="193" t="s">
        <v>135</v>
      </c>
      <c r="B46" s="192" t="s">
        <v>132</v>
      </c>
      <c r="C46" s="191" t="s">
        <v>112</v>
      </c>
      <c r="D46" s="190">
        <v>0</v>
      </c>
      <c r="E46" s="190">
        <v>0</v>
      </c>
      <c r="F46" s="190">
        <v>0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0</v>
      </c>
      <c r="N46" s="194">
        <v>0</v>
      </c>
      <c r="O46" s="182">
        <f t="shared" si="5"/>
        <v>0</v>
      </c>
      <c r="P46" s="182">
        <f t="shared" si="6"/>
        <v>0</v>
      </c>
      <c r="Q46" s="182">
        <f t="shared" si="7"/>
        <v>0</v>
      </c>
      <c r="R46" s="182">
        <f t="shared" si="8"/>
        <v>0</v>
      </c>
      <c r="S46" s="182">
        <f t="shared" si="9"/>
        <v>0</v>
      </c>
    </row>
    <row r="47" spans="1:19" x14ac:dyDescent="0.15">
      <c r="A47" s="193" t="s">
        <v>134</v>
      </c>
      <c r="B47" s="192" t="s">
        <v>132</v>
      </c>
      <c r="C47" s="191" t="s">
        <v>112</v>
      </c>
      <c r="D47" s="190">
        <v>0</v>
      </c>
      <c r="E47" s="190">
        <v>0</v>
      </c>
      <c r="F47" s="190">
        <v>1</v>
      </c>
      <c r="G47" s="190">
        <v>0</v>
      </c>
      <c r="H47" s="190">
        <v>1</v>
      </c>
      <c r="I47" s="190">
        <v>1</v>
      </c>
      <c r="J47" s="190">
        <v>1</v>
      </c>
      <c r="K47" s="190">
        <v>2</v>
      </c>
      <c r="L47" s="190">
        <v>7</v>
      </c>
      <c r="M47" s="190">
        <v>6</v>
      </c>
      <c r="N47" s="194">
        <v>4</v>
      </c>
      <c r="O47" s="182">
        <f t="shared" si="5"/>
        <v>1</v>
      </c>
      <c r="P47" s="182">
        <f t="shared" si="6"/>
        <v>2</v>
      </c>
      <c r="Q47" s="182">
        <f t="shared" si="7"/>
        <v>3</v>
      </c>
      <c r="R47" s="182">
        <f t="shared" si="8"/>
        <v>3</v>
      </c>
      <c r="S47" s="182">
        <f t="shared" si="9"/>
        <v>5</v>
      </c>
    </row>
    <row r="48" spans="1:19" x14ac:dyDescent="0.15">
      <c r="A48" s="193" t="s">
        <v>133</v>
      </c>
      <c r="B48" s="192" t="s">
        <v>132</v>
      </c>
      <c r="C48" s="191" t="s">
        <v>112</v>
      </c>
      <c r="D48" s="190">
        <v>0</v>
      </c>
      <c r="E48" s="190">
        <v>0</v>
      </c>
      <c r="F48" s="190">
        <v>1</v>
      </c>
      <c r="G48" s="190">
        <v>1</v>
      </c>
      <c r="H48" s="190">
        <v>0</v>
      </c>
      <c r="I48" s="190">
        <v>0</v>
      </c>
      <c r="J48" s="190">
        <v>0</v>
      </c>
      <c r="K48" s="190">
        <v>1</v>
      </c>
      <c r="L48" s="190">
        <v>3</v>
      </c>
      <c r="M48" s="190">
        <v>2</v>
      </c>
      <c r="N48" s="194">
        <v>1</v>
      </c>
      <c r="O48" s="182">
        <f t="shared" si="5"/>
        <v>2</v>
      </c>
      <c r="P48" s="182">
        <f t="shared" si="6"/>
        <v>2</v>
      </c>
      <c r="Q48" s="182">
        <f t="shared" si="7"/>
        <v>2</v>
      </c>
      <c r="R48" s="182">
        <f t="shared" si="8"/>
        <v>1</v>
      </c>
      <c r="S48" s="182">
        <f t="shared" si="9"/>
        <v>1</v>
      </c>
    </row>
    <row r="49" spans="1:19" x14ac:dyDescent="0.15">
      <c r="A49" s="193" t="s">
        <v>131</v>
      </c>
      <c r="B49" s="192" t="s">
        <v>130</v>
      </c>
      <c r="C49" s="191" t="s">
        <v>112</v>
      </c>
      <c r="D49" s="190">
        <v>0</v>
      </c>
      <c r="E49" s="190">
        <v>0</v>
      </c>
      <c r="F49" s="190">
        <v>0</v>
      </c>
      <c r="G49" s="190">
        <v>0</v>
      </c>
      <c r="H49" s="190">
        <v>1</v>
      </c>
      <c r="I49" s="190">
        <v>1</v>
      </c>
      <c r="J49" s="190">
        <v>1</v>
      </c>
      <c r="K49" s="190">
        <v>2</v>
      </c>
      <c r="L49" s="190">
        <v>6</v>
      </c>
      <c r="M49" s="190">
        <v>5</v>
      </c>
      <c r="N49" s="194">
        <v>3</v>
      </c>
      <c r="O49" s="182">
        <f t="shared" si="5"/>
        <v>0</v>
      </c>
      <c r="P49" s="182">
        <f t="shared" si="6"/>
        <v>1</v>
      </c>
      <c r="Q49" s="182">
        <f t="shared" si="7"/>
        <v>2</v>
      </c>
      <c r="R49" s="182">
        <f t="shared" si="8"/>
        <v>3</v>
      </c>
      <c r="S49" s="182">
        <f t="shared" si="9"/>
        <v>5</v>
      </c>
    </row>
    <row r="50" spans="1:19" x14ac:dyDescent="0.15">
      <c r="A50" s="193" t="s">
        <v>129</v>
      </c>
      <c r="B50" s="192" t="s">
        <v>123</v>
      </c>
      <c r="C50" s="191" t="s">
        <v>112</v>
      </c>
      <c r="D50" s="190">
        <v>1</v>
      </c>
      <c r="E50" s="190">
        <v>1</v>
      </c>
      <c r="F50" s="190">
        <v>0</v>
      </c>
      <c r="G50" s="190">
        <v>0</v>
      </c>
      <c r="H50" s="190">
        <v>1</v>
      </c>
      <c r="I50" s="190">
        <v>1</v>
      </c>
      <c r="J50" s="190">
        <v>0</v>
      </c>
      <c r="K50" s="190">
        <v>0</v>
      </c>
      <c r="L50" s="190">
        <v>5</v>
      </c>
      <c r="M50" s="190">
        <v>3</v>
      </c>
      <c r="N50" s="194">
        <v>3</v>
      </c>
      <c r="O50" s="182">
        <f t="shared" si="5"/>
        <v>2</v>
      </c>
      <c r="P50" s="182">
        <f t="shared" si="6"/>
        <v>2</v>
      </c>
      <c r="Q50" s="182">
        <f t="shared" si="7"/>
        <v>2</v>
      </c>
      <c r="R50" s="182">
        <f t="shared" si="8"/>
        <v>2</v>
      </c>
      <c r="S50" s="182">
        <f t="shared" si="9"/>
        <v>2</v>
      </c>
    </row>
    <row r="51" spans="1:19" x14ac:dyDescent="0.15">
      <c r="A51" s="193" t="s">
        <v>128</v>
      </c>
      <c r="B51" s="192" t="s">
        <v>127</v>
      </c>
      <c r="C51" s="191" t="s">
        <v>112</v>
      </c>
      <c r="D51" s="190">
        <v>0</v>
      </c>
      <c r="E51" s="190">
        <v>0</v>
      </c>
      <c r="F51" s="190">
        <v>0</v>
      </c>
      <c r="G51" s="190">
        <v>0</v>
      </c>
      <c r="H51" s="190">
        <v>1</v>
      </c>
      <c r="I51" s="190">
        <v>1</v>
      </c>
      <c r="J51" s="190">
        <v>0</v>
      </c>
      <c r="K51" s="190">
        <v>1</v>
      </c>
      <c r="L51" s="190">
        <v>3</v>
      </c>
      <c r="M51" s="190">
        <v>3</v>
      </c>
      <c r="N51" s="194">
        <v>2</v>
      </c>
      <c r="O51" s="182">
        <f t="shared" si="5"/>
        <v>0</v>
      </c>
      <c r="P51" s="182">
        <f t="shared" si="6"/>
        <v>1</v>
      </c>
      <c r="Q51" s="182">
        <f t="shared" si="7"/>
        <v>2</v>
      </c>
      <c r="R51" s="182">
        <f t="shared" si="8"/>
        <v>2</v>
      </c>
      <c r="S51" s="182">
        <f t="shared" si="9"/>
        <v>3</v>
      </c>
    </row>
    <row r="52" spans="1:19" x14ac:dyDescent="0.15">
      <c r="A52" s="193" t="s">
        <v>126</v>
      </c>
      <c r="B52" s="192" t="s">
        <v>123</v>
      </c>
      <c r="C52" s="191" t="s">
        <v>112</v>
      </c>
      <c r="D52" s="190">
        <v>0</v>
      </c>
      <c r="E52" s="190">
        <v>0</v>
      </c>
      <c r="F52" s="190">
        <v>1</v>
      </c>
      <c r="G52" s="190">
        <v>1</v>
      </c>
      <c r="H52" s="190">
        <v>2</v>
      </c>
      <c r="I52" s="190">
        <v>1</v>
      </c>
      <c r="J52" s="190">
        <v>1</v>
      </c>
      <c r="K52" s="190">
        <v>1</v>
      </c>
      <c r="L52" s="190">
        <v>8</v>
      </c>
      <c r="M52" s="190">
        <v>6</v>
      </c>
      <c r="N52" s="194">
        <v>4</v>
      </c>
      <c r="O52" s="182">
        <f t="shared" si="5"/>
        <v>2</v>
      </c>
      <c r="P52" s="182">
        <f t="shared" si="6"/>
        <v>4</v>
      </c>
      <c r="Q52" s="182">
        <f t="shared" si="7"/>
        <v>5</v>
      </c>
      <c r="R52" s="182">
        <f t="shared" si="8"/>
        <v>5</v>
      </c>
      <c r="S52" s="182">
        <f t="shared" si="9"/>
        <v>5</v>
      </c>
    </row>
    <row r="53" spans="1:19" x14ac:dyDescent="0.15">
      <c r="A53" s="193" t="s">
        <v>125</v>
      </c>
      <c r="B53" s="192" t="s">
        <v>123</v>
      </c>
      <c r="C53" s="191" t="s">
        <v>112</v>
      </c>
      <c r="D53" s="190">
        <v>2</v>
      </c>
      <c r="E53" s="190">
        <v>2</v>
      </c>
      <c r="F53" s="190">
        <v>2</v>
      </c>
      <c r="G53" s="190">
        <v>3</v>
      </c>
      <c r="H53" s="190">
        <v>3</v>
      </c>
      <c r="I53" s="190">
        <v>5</v>
      </c>
      <c r="J53" s="190">
        <v>4</v>
      </c>
      <c r="K53" s="190">
        <v>3</v>
      </c>
      <c r="L53" s="190">
        <v>25</v>
      </c>
      <c r="M53" s="190">
        <v>16</v>
      </c>
      <c r="N53" s="194">
        <v>12</v>
      </c>
      <c r="O53" s="182">
        <f t="shared" si="5"/>
        <v>9</v>
      </c>
      <c r="P53" s="182">
        <f t="shared" si="6"/>
        <v>10</v>
      </c>
      <c r="Q53" s="182">
        <f t="shared" si="7"/>
        <v>13</v>
      </c>
      <c r="R53" s="182">
        <f t="shared" si="8"/>
        <v>15</v>
      </c>
      <c r="S53" s="182">
        <f t="shared" si="9"/>
        <v>15</v>
      </c>
    </row>
    <row r="54" spans="1:19" x14ac:dyDescent="0.15">
      <c r="A54" s="193" t="s">
        <v>124</v>
      </c>
      <c r="B54" s="192" t="s">
        <v>123</v>
      </c>
      <c r="C54" s="191" t="s">
        <v>112</v>
      </c>
      <c r="D54" s="190">
        <v>1</v>
      </c>
      <c r="E54" s="190">
        <v>4</v>
      </c>
      <c r="F54" s="190">
        <v>1</v>
      </c>
      <c r="G54" s="190">
        <v>1</v>
      </c>
      <c r="H54" s="190">
        <v>2</v>
      </c>
      <c r="I54" s="190">
        <v>0</v>
      </c>
      <c r="J54" s="190">
        <v>1</v>
      </c>
      <c r="K54" s="190">
        <v>2</v>
      </c>
      <c r="L54" s="190">
        <v>11</v>
      </c>
      <c r="M54" s="190">
        <v>8</v>
      </c>
      <c r="N54" s="194">
        <v>6</v>
      </c>
      <c r="O54" s="182">
        <f t="shared" si="5"/>
        <v>7</v>
      </c>
      <c r="P54" s="182">
        <f t="shared" si="6"/>
        <v>8</v>
      </c>
      <c r="Q54" s="182">
        <f t="shared" si="7"/>
        <v>4</v>
      </c>
      <c r="R54" s="182">
        <f t="shared" si="8"/>
        <v>4</v>
      </c>
      <c r="S54" s="182">
        <f t="shared" si="9"/>
        <v>5</v>
      </c>
    </row>
    <row r="55" spans="1:19" x14ac:dyDescent="0.15">
      <c r="A55" s="193" t="s">
        <v>122</v>
      </c>
      <c r="B55" s="192" t="s">
        <v>116</v>
      </c>
      <c r="C55" s="191" t="s">
        <v>112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0">
        <v>0</v>
      </c>
      <c r="L55" s="190">
        <v>0</v>
      </c>
      <c r="M55" s="190">
        <v>0</v>
      </c>
      <c r="N55" s="194">
        <v>0</v>
      </c>
      <c r="O55" s="182">
        <f t="shared" si="5"/>
        <v>0</v>
      </c>
      <c r="P55" s="182">
        <f t="shared" si="6"/>
        <v>0</v>
      </c>
      <c r="Q55" s="182">
        <f t="shared" si="7"/>
        <v>0</v>
      </c>
      <c r="R55" s="182">
        <f t="shared" si="8"/>
        <v>0</v>
      </c>
      <c r="S55" s="182">
        <f t="shared" si="9"/>
        <v>0</v>
      </c>
    </row>
    <row r="56" spans="1:19" x14ac:dyDescent="0.15">
      <c r="A56" s="193" t="s">
        <v>121</v>
      </c>
      <c r="B56" s="192" t="s">
        <v>120</v>
      </c>
      <c r="C56" s="191" t="s">
        <v>112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0">
        <v>0</v>
      </c>
      <c r="L56" s="190">
        <v>1</v>
      </c>
      <c r="M56" s="190">
        <v>1</v>
      </c>
      <c r="N56" s="194">
        <v>1</v>
      </c>
      <c r="O56" s="182">
        <f t="shared" si="5"/>
        <v>0</v>
      </c>
      <c r="P56" s="182">
        <f t="shared" si="6"/>
        <v>0</v>
      </c>
      <c r="Q56" s="182">
        <f t="shared" si="7"/>
        <v>0</v>
      </c>
      <c r="R56" s="182">
        <f t="shared" si="8"/>
        <v>0</v>
      </c>
      <c r="S56" s="182">
        <f t="shared" si="9"/>
        <v>0</v>
      </c>
    </row>
    <row r="57" spans="1:19" x14ac:dyDescent="0.15">
      <c r="A57" s="193" t="s">
        <v>119</v>
      </c>
      <c r="B57" s="192" t="s">
        <v>118</v>
      </c>
      <c r="C57" s="191" t="s">
        <v>112</v>
      </c>
      <c r="D57" s="190">
        <v>0</v>
      </c>
      <c r="E57" s="190">
        <v>0</v>
      </c>
      <c r="F57" s="190">
        <v>0</v>
      </c>
      <c r="G57" s="190">
        <v>1</v>
      </c>
      <c r="H57" s="190">
        <v>0</v>
      </c>
      <c r="I57" s="190">
        <v>1</v>
      </c>
      <c r="J57" s="190">
        <v>0</v>
      </c>
      <c r="K57" s="190">
        <v>1</v>
      </c>
      <c r="L57" s="190">
        <v>2</v>
      </c>
      <c r="M57" s="190">
        <v>2</v>
      </c>
      <c r="N57" s="194">
        <v>1</v>
      </c>
      <c r="O57" s="182">
        <f t="shared" si="5"/>
        <v>1</v>
      </c>
      <c r="P57" s="182">
        <f t="shared" si="6"/>
        <v>1</v>
      </c>
      <c r="Q57" s="182">
        <f t="shared" si="7"/>
        <v>2</v>
      </c>
      <c r="R57" s="182">
        <f t="shared" si="8"/>
        <v>2</v>
      </c>
      <c r="S57" s="182">
        <f t="shared" si="9"/>
        <v>2</v>
      </c>
    </row>
    <row r="58" spans="1:19" x14ac:dyDescent="0.15">
      <c r="A58" s="193" t="s">
        <v>117</v>
      </c>
      <c r="B58" s="192" t="s">
        <v>116</v>
      </c>
      <c r="C58" s="191" t="s">
        <v>112</v>
      </c>
      <c r="D58" s="190">
        <v>0</v>
      </c>
      <c r="E58" s="190">
        <v>0</v>
      </c>
      <c r="F58" s="190">
        <v>0</v>
      </c>
      <c r="G58" s="190">
        <v>0</v>
      </c>
      <c r="H58" s="190">
        <v>0</v>
      </c>
      <c r="I58" s="190">
        <v>0</v>
      </c>
      <c r="J58" s="190">
        <v>0</v>
      </c>
      <c r="K58" s="190">
        <v>1</v>
      </c>
      <c r="L58" s="190">
        <v>1</v>
      </c>
      <c r="M58" s="190">
        <v>1</v>
      </c>
      <c r="N58" s="194">
        <v>0</v>
      </c>
      <c r="O58" s="182">
        <f t="shared" si="5"/>
        <v>0</v>
      </c>
      <c r="P58" s="182">
        <f t="shared" si="6"/>
        <v>0</v>
      </c>
      <c r="Q58" s="182">
        <f t="shared" si="7"/>
        <v>0</v>
      </c>
      <c r="R58" s="182">
        <f t="shared" si="8"/>
        <v>0</v>
      </c>
      <c r="S58" s="182">
        <f t="shared" si="9"/>
        <v>1</v>
      </c>
    </row>
    <row r="59" spans="1:19" x14ac:dyDescent="0.15">
      <c r="A59" s="193" t="s">
        <v>19</v>
      </c>
      <c r="B59" s="192" t="s">
        <v>115</v>
      </c>
      <c r="C59" s="191" t="s">
        <v>112</v>
      </c>
      <c r="D59" s="190">
        <v>4</v>
      </c>
      <c r="E59" s="190">
        <v>2</v>
      </c>
      <c r="F59" s="190">
        <v>2</v>
      </c>
      <c r="G59" s="190">
        <v>3</v>
      </c>
      <c r="H59" s="190">
        <v>2</v>
      </c>
      <c r="I59" s="190">
        <v>1</v>
      </c>
      <c r="J59" s="190">
        <v>2</v>
      </c>
      <c r="K59" s="190">
        <v>1</v>
      </c>
      <c r="L59" s="190">
        <v>18</v>
      </c>
      <c r="M59" s="190">
        <v>12</v>
      </c>
      <c r="N59" s="194">
        <v>9</v>
      </c>
      <c r="O59" s="182">
        <f t="shared" si="5"/>
        <v>11</v>
      </c>
      <c r="P59" s="182">
        <f t="shared" si="6"/>
        <v>9</v>
      </c>
      <c r="Q59" s="182">
        <f t="shared" si="7"/>
        <v>8</v>
      </c>
      <c r="R59" s="182">
        <f t="shared" si="8"/>
        <v>8</v>
      </c>
      <c r="S59" s="182">
        <f t="shared" si="9"/>
        <v>6</v>
      </c>
    </row>
    <row r="60" spans="1:19" x14ac:dyDescent="0.15">
      <c r="A60" s="193" t="s">
        <v>114</v>
      </c>
      <c r="B60" s="192" t="s">
        <v>113</v>
      </c>
      <c r="C60" s="191" t="s">
        <v>112</v>
      </c>
      <c r="D60" s="190">
        <v>1</v>
      </c>
      <c r="E60" s="190">
        <v>2</v>
      </c>
      <c r="F60" s="190">
        <v>5</v>
      </c>
      <c r="G60" s="190">
        <v>4</v>
      </c>
      <c r="H60" s="190">
        <v>6</v>
      </c>
      <c r="I60" s="190">
        <v>3</v>
      </c>
      <c r="J60" s="190">
        <v>3</v>
      </c>
      <c r="K60" s="190">
        <v>3</v>
      </c>
      <c r="L60" s="190">
        <v>26</v>
      </c>
      <c r="M60" s="190">
        <v>18</v>
      </c>
      <c r="N60" s="194">
        <v>13</v>
      </c>
      <c r="O60" s="182">
        <f t="shared" si="5"/>
        <v>12</v>
      </c>
      <c r="P60" s="182">
        <f t="shared" si="6"/>
        <v>17</v>
      </c>
      <c r="Q60" s="182">
        <f t="shared" si="7"/>
        <v>18</v>
      </c>
      <c r="R60" s="182">
        <f t="shared" si="8"/>
        <v>16</v>
      </c>
      <c r="S60" s="182">
        <f t="shared" si="9"/>
        <v>15</v>
      </c>
    </row>
    <row r="61" spans="1:19" ht="22.5" customHeight="1" thickBot="1" x14ac:dyDescent="0.2">
      <c r="A61" s="187" t="s">
        <v>91</v>
      </c>
      <c r="B61" s="186" t="s">
        <v>111</v>
      </c>
      <c r="C61" s="185"/>
      <c r="D61" s="184">
        <v>26</v>
      </c>
      <c r="E61" s="184">
        <v>27</v>
      </c>
      <c r="F61" s="184">
        <v>38</v>
      </c>
      <c r="G61" s="184">
        <v>37</v>
      </c>
      <c r="H61" s="184">
        <v>42</v>
      </c>
      <c r="I61" s="184">
        <v>48</v>
      </c>
      <c r="J61" s="184">
        <v>46</v>
      </c>
      <c r="K61" s="184">
        <v>41</v>
      </c>
      <c r="L61" s="184">
        <v>304</v>
      </c>
      <c r="M61" s="190">
        <v>176</v>
      </c>
      <c r="N61" s="194">
        <v>152</v>
      </c>
      <c r="O61" s="182">
        <f t="shared" si="5"/>
        <v>128</v>
      </c>
      <c r="P61" s="182">
        <f t="shared" si="6"/>
        <v>144</v>
      </c>
      <c r="Q61" s="182">
        <f t="shared" si="7"/>
        <v>165</v>
      </c>
      <c r="R61" s="182">
        <f t="shared" si="8"/>
        <v>173</v>
      </c>
      <c r="S61" s="182">
        <f t="shared" si="9"/>
        <v>177</v>
      </c>
    </row>
    <row r="62" spans="1:19" x14ac:dyDescent="0.15">
      <c r="A62" s="12" t="s">
        <v>171</v>
      </c>
      <c r="B62" s="12"/>
      <c r="C62" s="12"/>
      <c r="D62" s="213"/>
      <c r="E62" s="213"/>
      <c r="G62" s="214"/>
      <c r="O62" s="182"/>
      <c r="P62" s="182"/>
      <c r="Q62" s="182"/>
      <c r="R62" s="182"/>
      <c r="S62" s="182"/>
    </row>
    <row r="63" spans="1:19" ht="14" thickBot="1" x14ac:dyDescent="0.2">
      <c r="A63" s="12"/>
      <c r="B63" s="12" t="s">
        <v>176</v>
      </c>
      <c r="C63" s="14"/>
      <c r="E63" s="213"/>
      <c r="O63" s="182"/>
      <c r="P63" s="182"/>
      <c r="Q63" s="182"/>
      <c r="R63" s="182"/>
      <c r="S63" s="182"/>
    </row>
    <row r="64" spans="1:19" ht="22" x14ac:dyDescent="0.15">
      <c r="A64" s="206" t="s">
        <v>169</v>
      </c>
      <c r="B64" s="205"/>
      <c r="C64" s="204" t="s">
        <v>168</v>
      </c>
      <c r="D64" s="211" t="s">
        <v>167</v>
      </c>
      <c r="E64" s="211" t="s">
        <v>166</v>
      </c>
      <c r="F64" s="211" t="s">
        <v>165</v>
      </c>
      <c r="G64" s="212" t="s">
        <v>164</v>
      </c>
      <c r="H64" s="212" t="s">
        <v>163</v>
      </c>
      <c r="I64" s="211" t="s">
        <v>162</v>
      </c>
      <c r="J64" s="212" t="s">
        <v>161</v>
      </c>
      <c r="K64" s="212" t="s">
        <v>160</v>
      </c>
      <c r="L64" s="212" t="s">
        <v>159</v>
      </c>
      <c r="M64" s="211" t="s">
        <v>10</v>
      </c>
      <c r="N64" s="210" t="s">
        <v>158</v>
      </c>
      <c r="O64" s="201">
        <v>0.29166666666666669</v>
      </c>
      <c r="P64" s="201">
        <v>0.30208333333333331</v>
      </c>
      <c r="Q64" s="201">
        <v>0.3125</v>
      </c>
      <c r="R64" s="201">
        <v>0.32291666666666669</v>
      </c>
      <c r="S64" s="201">
        <v>0.33333333333333331</v>
      </c>
    </row>
    <row r="65" spans="1:19" x14ac:dyDescent="0.15">
      <c r="A65" s="193" t="s">
        <v>155</v>
      </c>
      <c r="B65" s="192" t="s">
        <v>154</v>
      </c>
      <c r="C65" s="191" t="s">
        <v>157</v>
      </c>
      <c r="D65" s="190">
        <v>36</v>
      </c>
      <c r="E65" s="190">
        <v>22</v>
      </c>
      <c r="F65" s="190">
        <v>32</v>
      </c>
      <c r="G65" s="190">
        <v>47</v>
      </c>
      <c r="H65" s="190">
        <v>49</v>
      </c>
      <c r="I65" s="190">
        <v>63</v>
      </c>
      <c r="J65" s="190">
        <v>31</v>
      </c>
      <c r="K65" s="190">
        <v>34</v>
      </c>
      <c r="L65" s="190">
        <v>314</v>
      </c>
      <c r="M65" s="190">
        <v>191</v>
      </c>
      <c r="N65" s="194">
        <v>157</v>
      </c>
      <c r="O65" s="182">
        <f t="shared" ref="O65:O96" si="10">SUM(D65:G65)</f>
        <v>137</v>
      </c>
      <c r="P65" s="182">
        <f t="shared" ref="P65:P96" si="11">SUM(E65:H65)</f>
        <v>150</v>
      </c>
      <c r="Q65" s="182">
        <f t="shared" ref="Q65:Q96" si="12">SUM(F65:I65)</f>
        <v>191</v>
      </c>
      <c r="R65" s="182">
        <f t="shared" ref="R65:R96" si="13">SUM(G65:J65)</f>
        <v>190</v>
      </c>
      <c r="S65" s="182">
        <f t="shared" ref="S65:S96" si="14">SUM(H65:K65)</f>
        <v>177</v>
      </c>
    </row>
    <row r="66" spans="1:19" x14ac:dyDescent="0.15">
      <c r="A66" s="193" t="s">
        <v>152</v>
      </c>
      <c r="B66" s="192" t="s">
        <v>149</v>
      </c>
      <c r="C66" s="191" t="s">
        <v>157</v>
      </c>
      <c r="D66" s="190">
        <v>0</v>
      </c>
      <c r="E66" s="190">
        <v>12</v>
      </c>
      <c r="F66" s="190">
        <v>9</v>
      </c>
      <c r="G66" s="190">
        <v>9</v>
      </c>
      <c r="H66" s="190">
        <v>33</v>
      </c>
      <c r="I66" s="190">
        <v>14</v>
      </c>
      <c r="J66" s="190">
        <v>14</v>
      </c>
      <c r="K66" s="190">
        <v>13</v>
      </c>
      <c r="L66" s="190">
        <v>104</v>
      </c>
      <c r="M66" s="190">
        <v>74</v>
      </c>
      <c r="N66" s="194">
        <v>52</v>
      </c>
      <c r="O66" s="182">
        <f t="shared" si="10"/>
        <v>30</v>
      </c>
      <c r="P66" s="182">
        <f t="shared" si="11"/>
        <v>63</v>
      </c>
      <c r="Q66" s="182">
        <f t="shared" si="12"/>
        <v>65</v>
      </c>
      <c r="R66" s="182">
        <f t="shared" si="13"/>
        <v>70</v>
      </c>
      <c r="S66" s="182">
        <f t="shared" si="14"/>
        <v>74</v>
      </c>
    </row>
    <row r="67" spans="1:19" x14ac:dyDescent="0.15">
      <c r="A67" s="193" t="s">
        <v>151</v>
      </c>
      <c r="B67" s="192" t="s">
        <v>149</v>
      </c>
      <c r="C67" s="191" t="s">
        <v>157</v>
      </c>
      <c r="D67" s="190">
        <v>3</v>
      </c>
      <c r="E67" s="190">
        <v>11</v>
      </c>
      <c r="F67" s="190">
        <v>6</v>
      </c>
      <c r="G67" s="190">
        <v>15</v>
      </c>
      <c r="H67" s="190">
        <v>11</v>
      </c>
      <c r="I67" s="190">
        <v>7</v>
      </c>
      <c r="J67" s="190">
        <v>19</v>
      </c>
      <c r="K67" s="190">
        <v>11</v>
      </c>
      <c r="L67" s="190">
        <v>83</v>
      </c>
      <c r="M67" s="190">
        <v>52</v>
      </c>
      <c r="N67" s="194">
        <v>42</v>
      </c>
      <c r="O67" s="182">
        <f t="shared" si="10"/>
        <v>35</v>
      </c>
      <c r="P67" s="182">
        <f t="shared" si="11"/>
        <v>43</v>
      </c>
      <c r="Q67" s="182">
        <f t="shared" si="12"/>
        <v>39</v>
      </c>
      <c r="R67" s="182">
        <f t="shared" si="13"/>
        <v>52</v>
      </c>
      <c r="S67" s="182">
        <f t="shared" si="14"/>
        <v>48</v>
      </c>
    </row>
    <row r="68" spans="1:19" x14ac:dyDescent="0.15">
      <c r="A68" s="193" t="s">
        <v>150</v>
      </c>
      <c r="B68" s="192" t="s">
        <v>149</v>
      </c>
      <c r="C68" s="191" t="s">
        <v>157</v>
      </c>
      <c r="D68" s="190">
        <v>0</v>
      </c>
      <c r="E68" s="190">
        <v>0</v>
      </c>
      <c r="F68" s="190">
        <v>5</v>
      </c>
      <c r="G68" s="190">
        <v>2</v>
      </c>
      <c r="H68" s="190">
        <v>4</v>
      </c>
      <c r="I68" s="190">
        <v>6</v>
      </c>
      <c r="J68" s="190">
        <v>4</v>
      </c>
      <c r="K68" s="190">
        <v>3</v>
      </c>
      <c r="L68" s="190">
        <v>24</v>
      </c>
      <c r="M68" s="190">
        <v>17</v>
      </c>
      <c r="N68" s="194">
        <v>12</v>
      </c>
      <c r="O68" s="182">
        <f t="shared" si="10"/>
        <v>7</v>
      </c>
      <c r="P68" s="182">
        <f t="shared" si="11"/>
        <v>11</v>
      </c>
      <c r="Q68" s="182">
        <f t="shared" si="12"/>
        <v>17</v>
      </c>
      <c r="R68" s="182">
        <f t="shared" si="13"/>
        <v>16</v>
      </c>
      <c r="S68" s="182">
        <f t="shared" si="14"/>
        <v>17</v>
      </c>
    </row>
    <row r="69" spans="1:19" x14ac:dyDescent="0.15">
      <c r="A69" s="193" t="s">
        <v>148</v>
      </c>
      <c r="B69" s="192" t="s">
        <v>147</v>
      </c>
      <c r="C69" s="191" t="s">
        <v>157</v>
      </c>
      <c r="D69" s="190">
        <v>8</v>
      </c>
      <c r="E69" s="190">
        <v>7</v>
      </c>
      <c r="F69" s="190">
        <v>18</v>
      </c>
      <c r="G69" s="190">
        <v>24</v>
      </c>
      <c r="H69" s="190">
        <v>21</v>
      </c>
      <c r="I69" s="190">
        <v>41</v>
      </c>
      <c r="J69" s="190">
        <v>23</v>
      </c>
      <c r="K69" s="190">
        <v>9</v>
      </c>
      <c r="L69" s="190">
        <v>151</v>
      </c>
      <c r="M69" s="190">
        <v>109</v>
      </c>
      <c r="N69" s="194">
        <v>76</v>
      </c>
      <c r="O69" s="182">
        <f t="shared" si="10"/>
        <v>57</v>
      </c>
      <c r="P69" s="182">
        <f t="shared" si="11"/>
        <v>70</v>
      </c>
      <c r="Q69" s="182">
        <f t="shared" si="12"/>
        <v>104</v>
      </c>
      <c r="R69" s="182">
        <f t="shared" si="13"/>
        <v>109</v>
      </c>
      <c r="S69" s="182">
        <f t="shared" si="14"/>
        <v>94</v>
      </c>
    </row>
    <row r="70" spans="1:19" x14ac:dyDescent="0.15">
      <c r="A70" s="193" t="s">
        <v>146</v>
      </c>
      <c r="B70" s="192" t="s">
        <v>145</v>
      </c>
      <c r="C70" s="191" t="s">
        <v>157</v>
      </c>
      <c r="D70" s="190">
        <v>0</v>
      </c>
      <c r="E70" s="190">
        <v>1</v>
      </c>
      <c r="F70" s="190">
        <v>0</v>
      </c>
      <c r="G70" s="190">
        <v>12</v>
      </c>
      <c r="H70" s="190">
        <v>17</v>
      </c>
      <c r="I70" s="190">
        <v>16</v>
      </c>
      <c r="J70" s="190">
        <v>16</v>
      </c>
      <c r="K70" s="190">
        <v>20</v>
      </c>
      <c r="L70" s="190">
        <v>82</v>
      </c>
      <c r="M70" s="190">
        <v>69</v>
      </c>
      <c r="N70" s="194">
        <v>41</v>
      </c>
      <c r="O70" s="182">
        <f t="shared" si="10"/>
        <v>13</v>
      </c>
      <c r="P70" s="182">
        <f t="shared" si="11"/>
        <v>30</v>
      </c>
      <c r="Q70" s="182">
        <f t="shared" si="12"/>
        <v>45</v>
      </c>
      <c r="R70" s="182">
        <f t="shared" si="13"/>
        <v>61</v>
      </c>
      <c r="S70" s="182">
        <f t="shared" si="14"/>
        <v>69</v>
      </c>
    </row>
    <row r="71" spans="1:19" x14ac:dyDescent="0.15">
      <c r="A71" s="193" t="s">
        <v>144</v>
      </c>
      <c r="B71" s="192" t="s">
        <v>142</v>
      </c>
      <c r="C71" s="191" t="s">
        <v>157</v>
      </c>
      <c r="D71" s="190">
        <v>8</v>
      </c>
      <c r="E71" s="190">
        <v>19</v>
      </c>
      <c r="F71" s="190">
        <v>14</v>
      </c>
      <c r="G71" s="190">
        <v>28</v>
      </c>
      <c r="H71" s="190">
        <v>18</v>
      </c>
      <c r="I71" s="190">
        <v>25</v>
      </c>
      <c r="J71" s="190">
        <v>25</v>
      </c>
      <c r="K71" s="190">
        <v>26</v>
      </c>
      <c r="L71" s="190">
        <v>163</v>
      </c>
      <c r="M71" s="190">
        <v>96</v>
      </c>
      <c r="N71" s="194">
        <v>82</v>
      </c>
      <c r="O71" s="182">
        <f t="shared" si="10"/>
        <v>69</v>
      </c>
      <c r="P71" s="182">
        <f t="shared" si="11"/>
        <v>79</v>
      </c>
      <c r="Q71" s="182">
        <f t="shared" si="12"/>
        <v>85</v>
      </c>
      <c r="R71" s="182">
        <f t="shared" si="13"/>
        <v>96</v>
      </c>
      <c r="S71" s="182">
        <f t="shared" si="14"/>
        <v>94</v>
      </c>
    </row>
    <row r="72" spans="1:19" x14ac:dyDescent="0.15">
      <c r="A72" s="193" t="s">
        <v>143</v>
      </c>
      <c r="B72" s="192" t="s">
        <v>142</v>
      </c>
      <c r="C72" s="191" t="s">
        <v>157</v>
      </c>
      <c r="D72" s="190">
        <v>3</v>
      </c>
      <c r="E72" s="190">
        <v>2</v>
      </c>
      <c r="F72" s="190">
        <v>2</v>
      </c>
      <c r="G72" s="190">
        <v>7</v>
      </c>
      <c r="H72" s="190">
        <v>9</v>
      </c>
      <c r="I72" s="190">
        <v>15</v>
      </c>
      <c r="J72" s="190">
        <v>4</v>
      </c>
      <c r="K72" s="190">
        <v>0</v>
      </c>
      <c r="L72" s="190">
        <v>42</v>
      </c>
      <c r="M72" s="190">
        <v>35</v>
      </c>
      <c r="N72" s="194">
        <v>21</v>
      </c>
      <c r="O72" s="182">
        <f t="shared" si="10"/>
        <v>14</v>
      </c>
      <c r="P72" s="182">
        <f t="shared" si="11"/>
        <v>20</v>
      </c>
      <c r="Q72" s="182">
        <f t="shared" si="12"/>
        <v>33</v>
      </c>
      <c r="R72" s="182">
        <f t="shared" si="13"/>
        <v>35</v>
      </c>
      <c r="S72" s="182">
        <f t="shared" si="14"/>
        <v>28</v>
      </c>
    </row>
    <row r="73" spans="1:19" x14ac:dyDescent="0.15">
      <c r="A73" s="193" t="s">
        <v>141</v>
      </c>
      <c r="B73" s="192" t="s">
        <v>138</v>
      </c>
      <c r="C73" s="191" t="s">
        <v>157</v>
      </c>
      <c r="D73" s="190">
        <v>0</v>
      </c>
      <c r="E73" s="190">
        <v>2</v>
      </c>
      <c r="F73" s="190">
        <v>1</v>
      </c>
      <c r="G73" s="190">
        <v>6</v>
      </c>
      <c r="H73" s="190">
        <v>1</v>
      </c>
      <c r="I73" s="190">
        <v>4</v>
      </c>
      <c r="J73" s="190">
        <v>1</v>
      </c>
      <c r="K73" s="190">
        <v>3</v>
      </c>
      <c r="L73" s="190">
        <v>18</v>
      </c>
      <c r="M73" s="190">
        <v>12</v>
      </c>
      <c r="N73" s="194">
        <v>9</v>
      </c>
      <c r="O73" s="182">
        <f t="shared" si="10"/>
        <v>9</v>
      </c>
      <c r="P73" s="182">
        <f t="shared" si="11"/>
        <v>10</v>
      </c>
      <c r="Q73" s="182">
        <f t="shared" si="12"/>
        <v>12</v>
      </c>
      <c r="R73" s="182">
        <f t="shared" si="13"/>
        <v>12</v>
      </c>
      <c r="S73" s="182">
        <f t="shared" si="14"/>
        <v>9</v>
      </c>
    </row>
    <row r="74" spans="1:19" x14ac:dyDescent="0.15">
      <c r="A74" s="193" t="s">
        <v>140</v>
      </c>
      <c r="B74" s="192" t="s">
        <v>138</v>
      </c>
      <c r="C74" s="191" t="s">
        <v>157</v>
      </c>
      <c r="D74" s="190">
        <v>2</v>
      </c>
      <c r="E74" s="190">
        <v>0</v>
      </c>
      <c r="F74" s="190">
        <v>2</v>
      </c>
      <c r="G74" s="190">
        <v>3</v>
      </c>
      <c r="H74" s="190">
        <v>1</v>
      </c>
      <c r="I74" s="190">
        <v>1</v>
      </c>
      <c r="J74" s="190">
        <v>1</v>
      </c>
      <c r="K74" s="190">
        <v>3</v>
      </c>
      <c r="L74" s="190">
        <v>13</v>
      </c>
      <c r="M74" s="190">
        <v>7</v>
      </c>
      <c r="N74" s="194">
        <v>7</v>
      </c>
      <c r="O74" s="182">
        <f t="shared" si="10"/>
        <v>7</v>
      </c>
      <c r="P74" s="182">
        <f t="shared" si="11"/>
        <v>6</v>
      </c>
      <c r="Q74" s="182">
        <f t="shared" si="12"/>
        <v>7</v>
      </c>
      <c r="R74" s="182">
        <f t="shared" si="13"/>
        <v>6</v>
      </c>
      <c r="S74" s="182">
        <f t="shared" si="14"/>
        <v>6</v>
      </c>
    </row>
    <row r="75" spans="1:19" x14ac:dyDescent="0.15">
      <c r="A75" s="193" t="s">
        <v>139</v>
      </c>
      <c r="B75" s="192" t="s">
        <v>138</v>
      </c>
      <c r="C75" s="191" t="s">
        <v>157</v>
      </c>
      <c r="D75" s="190">
        <v>2</v>
      </c>
      <c r="E75" s="190">
        <v>8</v>
      </c>
      <c r="F75" s="190">
        <v>8</v>
      </c>
      <c r="G75" s="190">
        <v>8</v>
      </c>
      <c r="H75" s="190">
        <v>12</v>
      </c>
      <c r="I75" s="190">
        <v>6</v>
      </c>
      <c r="J75" s="190">
        <v>15</v>
      </c>
      <c r="K75" s="190">
        <v>10</v>
      </c>
      <c r="L75" s="190">
        <v>69</v>
      </c>
      <c r="M75" s="190">
        <v>43</v>
      </c>
      <c r="N75" s="194">
        <v>35</v>
      </c>
      <c r="O75" s="182">
        <f t="shared" si="10"/>
        <v>26</v>
      </c>
      <c r="P75" s="182">
        <f t="shared" si="11"/>
        <v>36</v>
      </c>
      <c r="Q75" s="182">
        <f t="shared" si="12"/>
        <v>34</v>
      </c>
      <c r="R75" s="182">
        <f t="shared" si="13"/>
        <v>41</v>
      </c>
      <c r="S75" s="182">
        <f t="shared" si="14"/>
        <v>43</v>
      </c>
    </row>
    <row r="76" spans="1:19" x14ac:dyDescent="0.15">
      <c r="A76" s="193" t="s">
        <v>137</v>
      </c>
      <c r="B76" s="192" t="s">
        <v>132</v>
      </c>
      <c r="C76" s="191" t="s">
        <v>157</v>
      </c>
      <c r="D76" s="190">
        <v>4</v>
      </c>
      <c r="E76" s="190">
        <v>10</v>
      </c>
      <c r="F76" s="190">
        <v>14</v>
      </c>
      <c r="G76" s="190">
        <v>14</v>
      </c>
      <c r="H76" s="190">
        <v>19</v>
      </c>
      <c r="I76" s="190">
        <v>21</v>
      </c>
      <c r="J76" s="190">
        <v>15</v>
      </c>
      <c r="K76" s="190">
        <v>8</v>
      </c>
      <c r="L76" s="190">
        <v>105</v>
      </c>
      <c r="M76" s="190">
        <v>69</v>
      </c>
      <c r="N76" s="194">
        <v>53</v>
      </c>
      <c r="O76" s="182">
        <f t="shared" si="10"/>
        <v>42</v>
      </c>
      <c r="P76" s="182">
        <f t="shared" si="11"/>
        <v>57</v>
      </c>
      <c r="Q76" s="182">
        <f t="shared" si="12"/>
        <v>68</v>
      </c>
      <c r="R76" s="182">
        <f t="shared" si="13"/>
        <v>69</v>
      </c>
      <c r="S76" s="182">
        <f t="shared" si="14"/>
        <v>63</v>
      </c>
    </row>
    <row r="77" spans="1:19" x14ac:dyDescent="0.15">
      <c r="A77" s="193" t="s">
        <v>136</v>
      </c>
      <c r="B77" s="192" t="s">
        <v>132</v>
      </c>
      <c r="C77" s="191" t="s">
        <v>157</v>
      </c>
      <c r="D77" s="190">
        <v>0</v>
      </c>
      <c r="E77" s="190">
        <v>0</v>
      </c>
      <c r="F77" s="190">
        <v>0</v>
      </c>
      <c r="G77" s="190">
        <v>0</v>
      </c>
      <c r="H77" s="190">
        <v>0</v>
      </c>
      <c r="I77" s="190">
        <v>0</v>
      </c>
      <c r="J77" s="190">
        <v>3</v>
      </c>
      <c r="K77" s="190">
        <v>0</v>
      </c>
      <c r="L77" s="190">
        <v>3</v>
      </c>
      <c r="M77" s="190">
        <v>3</v>
      </c>
      <c r="N77" s="194">
        <v>2</v>
      </c>
      <c r="O77" s="182">
        <f t="shared" si="10"/>
        <v>0</v>
      </c>
      <c r="P77" s="182">
        <f t="shared" si="11"/>
        <v>0</v>
      </c>
      <c r="Q77" s="182">
        <f t="shared" si="12"/>
        <v>0</v>
      </c>
      <c r="R77" s="182">
        <f t="shared" si="13"/>
        <v>3</v>
      </c>
      <c r="S77" s="182">
        <f t="shared" si="14"/>
        <v>3</v>
      </c>
    </row>
    <row r="78" spans="1:19" x14ac:dyDescent="0.15">
      <c r="A78" s="193" t="s">
        <v>135</v>
      </c>
      <c r="B78" s="192" t="s">
        <v>132</v>
      </c>
      <c r="C78" s="191" t="s">
        <v>157</v>
      </c>
      <c r="D78" s="190">
        <v>0</v>
      </c>
      <c r="E78" s="190">
        <v>0</v>
      </c>
      <c r="F78" s="190">
        <v>0</v>
      </c>
      <c r="G78" s="190">
        <v>0</v>
      </c>
      <c r="H78" s="190">
        <v>1</v>
      </c>
      <c r="I78" s="190">
        <v>0</v>
      </c>
      <c r="J78" s="190">
        <v>0</v>
      </c>
      <c r="K78" s="190">
        <v>1</v>
      </c>
      <c r="L78" s="190">
        <v>2</v>
      </c>
      <c r="M78" s="190">
        <v>2</v>
      </c>
      <c r="N78" s="194">
        <v>1</v>
      </c>
      <c r="O78" s="182">
        <f t="shared" si="10"/>
        <v>0</v>
      </c>
      <c r="P78" s="182">
        <f t="shared" si="11"/>
        <v>1</v>
      </c>
      <c r="Q78" s="182">
        <f t="shared" si="12"/>
        <v>1</v>
      </c>
      <c r="R78" s="182">
        <f t="shared" si="13"/>
        <v>1</v>
      </c>
      <c r="S78" s="182">
        <f t="shared" si="14"/>
        <v>2</v>
      </c>
    </row>
    <row r="79" spans="1:19" x14ac:dyDescent="0.15">
      <c r="A79" s="193" t="s">
        <v>134</v>
      </c>
      <c r="B79" s="192" t="s">
        <v>132</v>
      </c>
      <c r="C79" s="191" t="s">
        <v>157</v>
      </c>
      <c r="D79" s="190">
        <v>2</v>
      </c>
      <c r="E79" s="190">
        <v>4</v>
      </c>
      <c r="F79" s="190">
        <v>4</v>
      </c>
      <c r="G79" s="190">
        <v>3</v>
      </c>
      <c r="H79" s="190">
        <v>8</v>
      </c>
      <c r="I79" s="190">
        <v>12</v>
      </c>
      <c r="J79" s="190">
        <v>5</v>
      </c>
      <c r="K79" s="190">
        <v>6</v>
      </c>
      <c r="L79" s="190">
        <v>44</v>
      </c>
      <c r="M79" s="190">
        <v>31</v>
      </c>
      <c r="N79" s="194">
        <v>22</v>
      </c>
      <c r="O79" s="182">
        <f t="shared" si="10"/>
        <v>13</v>
      </c>
      <c r="P79" s="182">
        <f t="shared" si="11"/>
        <v>19</v>
      </c>
      <c r="Q79" s="182">
        <f t="shared" si="12"/>
        <v>27</v>
      </c>
      <c r="R79" s="182">
        <f t="shared" si="13"/>
        <v>28</v>
      </c>
      <c r="S79" s="182">
        <f t="shared" si="14"/>
        <v>31</v>
      </c>
    </row>
    <row r="80" spans="1:19" x14ac:dyDescent="0.15">
      <c r="A80" s="193" t="s">
        <v>133</v>
      </c>
      <c r="B80" s="192" t="s">
        <v>132</v>
      </c>
      <c r="C80" s="191" t="s">
        <v>157</v>
      </c>
      <c r="D80" s="190">
        <v>0</v>
      </c>
      <c r="E80" s="190">
        <v>1</v>
      </c>
      <c r="F80" s="190">
        <v>0</v>
      </c>
      <c r="G80" s="190">
        <v>0</v>
      </c>
      <c r="H80" s="190">
        <v>0</v>
      </c>
      <c r="I80" s="190">
        <v>0</v>
      </c>
      <c r="J80" s="190">
        <v>0</v>
      </c>
      <c r="K80" s="190">
        <v>1</v>
      </c>
      <c r="L80" s="190">
        <v>2</v>
      </c>
      <c r="M80" s="190">
        <v>1</v>
      </c>
      <c r="N80" s="194">
        <v>1</v>
      </c>
      <c r="O80" s="182">
        <f t="shared" si="10"/>
        <v>1</v>
      </c>
      <c r="P80" s="182">
        <f t="shared" si="11"/>
        <v>1</v>
      </c>
      <c r="Q80" s="182">
        <f t="shared" si="12"/>
        <v>0</v>
      </c>
      <c r="R80" s="182">
        <f t="shared" si="13"/>
        <v>0</v>
      </c>
      <c r="S80" s="182">
        <f t="shared" si="14"/>
        <v>1</v>
      </c>
    </row>
    <row r="81" spans="1:19" x14ac:dyDescent="0.15">
      <c r="A81" s="193" t="s">
        <v>131</v>
      </c>
      <c r="B81" s="192" t="s">
        <v>130</v>
      </c>
      <c r="C81" s="191" t="s">
        <v>157</v>
      </c>
      <c r="D81" s="190">
        <v>0</v>
      </c>
      <c r="E81" s="190">
        <v>5</v>
      </c>
      <c r="F81" s="190">
        <v>2</v>
      </c>
      <c r="G81" s="190">
        <v>6</v>
      </c>
      <c r="H81" s="190">
        <v>3</v>
      </c>
      <c r="I81" s="190">
        <v>2</v>
      </c>
      <c r="J81" s="190">
        <v>2</v>
      </c>
      <c r="K81" s="190">
        <v>2</v>
      </c>
      <c r="L81" s="190">
        <v>22</v>
      </c>
      <c r="M81" s="190">
        <v>16</v>
      </c>
      <c r="N81" s="194">
        <v>11</v>
      </c>
      <c r="O81" s="182">
        <f t="shared" si="10"/>
        <v>13</v>
      </c>
      <c r="P81" s="182">
        <f t="shared" si="11"/>
        <v>16</v>
      </c>
      <c r="Q81" s="182">
        <f t="shared" si="12"/>
        <v>13</v>
      </c>
      <c r="R81" s="182">
        <f t="shared" si="13"/>
        <v>13</v>
      </c>
      <c r="S81" s="182">
        <f t="shared" si="14"/>
        <v>9</v>
      </c>
    </row>
    <row r="82" spans="1:19" x14ac:dyDescent="0.15">
      <c r="A82" s="193" t="s">
        <v>129</v>
      </c>
      <c r="B82" s="192" t="s">
        <v>123</v>
      </c>
      <c r="C82" s="191" t="s">
        <v>157</v>
      </c>
      <c r="D82" s="190">
        <v>0</v>
      </c>
      <c r="E82" s="190">
        <v>5</v>
      </c>
      <c r="F82" s="190">
        <v>2</v>
      </c>
      <c r="G82" s="190">
        <v>6</v>
      </c>
      <c r="H82" s="190">
        <v>3</v>
      </c>
      <c r="I82" s="190">
        <v>2</v>
      </c>
      <c r="J82" s="190">
        <v>2</v>
      </c>
      <c r="K82" s="190">
        <v>2</v>
      </c>
      <c r="L82" s="190">
        <v>22</v>
      </c>
      <c r="M82" s="190">
        <v>16</v>
      </c>
      <c r="N82" s="194">
        <v>11</v>
      </c>
      <c r="O82" s="182">
        <f t="shared" si="10"/>
        <v>13</v>
      </c>
      <c r="P82" s="182">
        <f t="shared" si="11"/>
        <v>16</v>
      </c>
      <c r="Q82" s="182">
        <f t="shared" si="12"/>
        <v>13</v>
      </c>
      <c r="R82" s="182">
        <f t="shared" si="13"/>
        <v>13</v>
      </c>
      <c r="S82" s="182">
        <f t="shared" si="14"/>
        <v>9</v>
      </c>
    </row>
    <row r="83" spans="1:19" x14ac:dyDescent="0.15">
      <c r="A83" s="193" t="s">
        <v>128</v>
      </c>
      <c r="B83" s="192" t="s">
        <v>127</v>
      </c>
      <c r="C83" s="191" t="s">
        <v>157</v>
      </c>
      <c r="D83" s="190">
        <v>1</v>
      </c>
      <c r="E83" s="190">
        <v>4</v>
      </c>
      <c r="F83" s="190">
        <v>2</v>
      </c>
      <c r="G83" s="190">
        <v>6</v>
      </c>
      <c r="H83" s="190">
        <v>4</v>
      </c>
      <c r="I83" s="190">
        <v>4</v>
      </c>
      <c r="J83" s="190">
        <v>6</v>
      </c>
      <c r="K83" s="190">
        <v>4</v>
      </c>
      <c r="L83" s="190">
        <v>31</v>
      </c>
      <c r="M83" s="190">
        <v>20</v>
      </c>
      <c r="N83" s="194">
        <v>16</v>
      </c>
      <c r="O83" s="182">
        <f t="shared" si="10"/>
        <v>13</v>
      </c>
      <c r="P83" s="182">
        <f t="shared" si="11"/>
        <v>16</v>
      </c>
      <c r="Q83" s="182">
        <f t="shared" si="12"/>
        <v>16</v>
      </c>
      <c r="R83" s="182">
        <f t="shared" si="13"/>
        <v>20</v>
      </c>
      <c r="S83" s="182">
        <f t="shared" si="14"/>
        <v>18</v>
      </c>
    </row>
    <row r="84" spans="1:19" x14ac:dyDescent="0.15">
      <c r="A84" s="193" t="s">
        <v>126</v>
      </c>
      <c r="B84" s="192" t="s">
        <v>123</v>
      </c>
      <c r="C84" s="191" t="s">
        <v>157</v>
      </c>
      <c r="D84" s="190">
        <v>1</v>
      </c>
      <c r="E84" s="190">
        <v>1</v>
      </c>
      <c r="F84" s="190">
        <v>6</v>
      </c>
      <c r="G84" s="190">
        <v>13</v>
      </c>
      <c r="H84" s="190">
        <v>1</v>
      </c>
      <c r="I84" s="190">
        <v>1</v>
      </c>
      <c r="J84" s="190">
        <v>3</v>
      </c>
      <c r="K84" s="190">
        <v>1</v>
      </c>
      <c r="L84" s="190">
        <v>27</v>
      </c>
      <c r="M84" s="190">
        <v>21</v>
      </c>
      <c r="N84" s="194">
        <v>14</v>
      </c>
      <c r="O84" s="182">
        <f t="shared" si="10"/>
        <v>21</v>
      </c>
      <c r="P84" s="182">
        <f t="shared" si="11"/>
        <v>21</v>
      </c>
      <c r="Q84" s="182">
        <f t="shared" si="12"/>
        <v>21</v>
      </c>
      <c r="R84" s="182">
        <f t="shared" si="13"/>
        <v>18</v>
      </c>
      <c r="S84" s="182">
        <f t="shared" si="14"/>
        <v>6</v>
      </c>
    </row>
    <row r="85" spans="1:19" x14ac:dyDescent="0.15">
      <c r="A85" s="193" t="s">
        <v>125</v>
      </c>
      <c r="B85" s="192" t="s">
        <v>123</v>
      </c>
      <c r="C85" s="191" t="s">
        <v>157</v>
      </c>
      <c r="D85" s="190">
        <v>2</v>
      </c>
      <c r="E85" s="190">
        <v>1</v>
      </c>
      <c r="F85" s="190">
        <v>1</v>
      </c>
      <c r="G85" s="190">
        <v>3</v>
      </c>
      <c r="H85" s="190">
        <v>5</v>
      </c>
      <c r="I85" s="190">
        <v>3</v>
      </c>
      <c r="J85" s="190">
        <v>2</v>
      </c>
      <c r="K85" s="190">
        <v>1</v>
      </c>
      <c r="L85" s="190">
        <v>18</v>
      </c>
      <c r="M85" s="190">
        <v>13</v>
      </c>
      <c r="N85" s="194">
        <v>9</v>
      </c>
      <c r="O85" s="182">
        <f t="shared" si="10"/>
        <v>7</v>
      </c>
      <c r="P85" s="182">
        <f t="shared" si="11"/>
        <v>10</v>
      </c>
      <c r="Q85" s="182">
        <f t="shared" si="12"/>
        <v>12</v>
      </c>
      <c r="R85" s="182">
        <f t="shared" si="13"/>
        <v>13</v>
      </c>
      <c r="S85" s="182">
        <f t="shared" si="14"/>
        <v>11</v>
      </c>
    </row>
    <row r="86" spans="1:19" x14ac:dyDescent="0.15">
      <c r="A86" s="193" t="s">
        <v>124</v>
      </c>
      <c r="B86" s="192" t="s">
        <v>123</v>
      </c>
      <c r="C86" s="191" t="s">
        <v>157</v>
      </c>
      <c r="D86" s="190">
        <v>8</v>
      </c>
      <c r="E86" s="190">
        <v>10</v>
      </c>
      <c r="F86" s="190">
        <v>14</v>
      </c>
      <c r="G86" s="190">
        <v>13</v>
      </c>
      <c r="H86" s="190">
        <v>23</v>
      </c>
      <c r="I86" s="190">
        <v>12</v>
      </c>
      <c r="J86" s="190">
        <v>39</v>
      </c>
      <c r="K86" s="190">
        <v>16</v>
      </c>
      <c r="L86" s="190">
        <v>135</v>
      </c>
      <c r="M86" s="190">
        <v>90</v>
      </c>
      <c r="N86" s="194">
        <v>68</v>
      </c>
      <c r="O86" s="182">
        <f t="shared" si="10"/>
        <v>45</v>
      </c>
      <c r="P86" s="182">
        <f t="shared" si="11"/>
        <v>60</v>
      </c>
      <c r="Q86" s="182">
        <f t="shared" si="12"/>
        <v>62</v>
      </c>
      <c r="R86" s="182">
        <f t="shared" si="13"/>
        <v>87</v>
      </c>
      <c r="S86" s="182">
        <f t="shared" si="14"/>
        <v>90</v>
      </c>
    </row>
    <row r="87" spans="1:19" x14ac:dyDescent="0.15">
      <c r="A87" s="193" t="s">
        <v>122</v>
      </c>
      <c r="B87" s="192" t="s">
        <v>116</v>
      </c>
      <c r="C87" s="191" t="s">
        <v>157</v>
      </c>
      <c r="D87" s="190">
        <v>0</v>
      </c>
      <c r="E87" s="190">
        <v>3</v>
      </c>
      <c r="F87" s="190">
        <v>2</v>
      </c>
      <c r="G87" s="190">
        <v>0</v>
      </c>
      <c r="H87" s="190">
        <v>3</v>
      </c>
      <c r="I87" s="190">
        <v>6</v>
      </c>
      <c r="J87" s="190">
        <v>3</v>
      </c>
      <c r="K87" s="190">
        <v>3</v>
      </c>
      <c r="L87" s="190">
        <v>20</v>
      </c>
      <c r="M87" s="190">
        <v>15</v>
      </c>
      <c r="N87" s="194">
        <v>10</v>
      </c>
      <c r="O87" s="182">
        <f t="shared" si="10"/>
        <v>5</v>
      </c>
      <c r="P87" s="182">
        <f t="shared" si="11"/>
        <v>8</v>
      </c>
      <c r="Q87" s="182">
        <f t="shared" si="12"/>
        <v>11</v>
      </c>
      <c r="R87" s="182">
        <f t="shared" si="13"/>
        <v>12</v>
      </c>
      <c r="S87" s="182">
        <f t="shared" si="14"/>
        <v>15</v>
      </c>
    </row>
    <row r="88" spans="1:19" x14ac:dyDescent="0.15">
      <c r="A88" s="193" t="s">
        <v>121</v>
      </c>
      <c r="B88" s="192" t="s">
        <v>120</v>
      </c>
      <c r="C88" s="191" t="s">
        <v>157</v>
      </c>
      <c r="D88" s="190">
        <v>1</v>
      </c>
      <c r="E88" s="190">
        <v>0</v>
      </c>
      <c r="F88" s="190">
        <v>2</v>
      </c>
      <c r="G88" s="190">
        <v>1</v>
      </c>
      <c r="H88" s="190">
        <v>2</v>
      </c>
      <c r="I88" s="190">
        <v>4</v>
      </c>
      <c r="J88" s="190">
        <v>2</v>
      </c>
      <c r="K88" s="190">
        <v>2</v>
      </c>
      <c r="L88" s="190">
        <v>14</v>
      </c>
      <c r="M88" s="190">
        <v>10</v>
      </c>
      <c r="N88" s="194">
        <v>7</v>
      </c>
      <c r="O88" s="182">
        <f t="shared" si="10"/>
        <v>4</v>
      </c>
      <c r="P88" s="182">
        <f t="shared" si="11"/>
        <v>5</v>
      </c>
      <c r="Q88" s="182">
        <f t="shared" si="12"/>
        <v>9</v>
      </c>
      <c r="R88" s="182">
        <f t="shared" si="13"/>
        <v>9</v>
      </c>
      <c r="S88" s="182">
        <f t="shared" si="14"/>
        <v>10</v>
      </c>
    </row>
    <row r="89" spans="1:19" x14ac:dyDescent="0.15">
      <c r="A89" s="193" t="s">
        <v>119</v>
      </c>
      <c r="B89" s="192" t="s">
        <v>118</v>
      </c>
      <c r="C89" s="191" t="s">
        <v>157</v>
      </c>
      <c r="D89" s="190">
        <v>15</v>
      </c>
      <c r="E89" s="190">
        <v>16</v>
      </c>
      <c r="F89" s="190">
        <v>19</v>
      </c>
      <c r="G89" s="190">
        <v>16</v>
      </c>
      <c r="H89" s="190">
        <v>14</v>
      </c>
      <c r="I89" s="190">
        <v>18</v>
      </c>
      <c r="J89" s="190">
        <v>9</v>
      </c>
      <c r="K89" s="190">
        <v>7</v>
      </c>
      <c r="L89" s="190">
        <v>114</v>
      </c>
      <c r="M89" s="190">
        <v>67</v>
      </c>
      <c r="N89" s="194">
        <v>57</v>
      </c>
      <c r="O89" s="182">
        <f t="shared" si="10"/>
        <v>66</v>
      </c>
      <c r="P89" s="182">
        <f t="shared" si="11"/>
        <v>65</v>
      </c>
      <c r="Q89" s="182">
        <f t="shared" si="12"/>
        <v>67</v>
      </c>
      <c r="R89" s="182">
        <f t="shared" si="13"/>
        <v>57</v>
      </c>
      <c r="S89" s="182">
        <f t="shared" si="14"/>
        <v>48</v>
      </c>
    </row>
    <row r="90" spans="1:19" x14ac:dyDescent="0.15">
      <c r="A90" s="193" t="s">
        <v>117</v>
      </c>
      <c r="B90" s="192" t="s">
        <v>116</v>
      </c>
      <c r="C90" s="191" t="s">
        <v>157</v>
      </c>
      <c r="D90" s="190">
        <v>0</v>
      </c>
      <c r="E90" s="190">
        <v>0</v>
      </c>
      <c r="F90" s="190">
        <v>0</v>
      </c>
      <c r="G90" s="190">
        <v>0</v>
      </c>
      <c r="H90" s="190">
        <v>1</v>
      </c>
      <c r="I90" s="190">
        <v>0</v>
      </c>
      <c r="J90" s="190">
        <v>1</v>
      </c>
      <c r="K90" s="190">
        <v>2</v>
      </c>
      <c r="L90" s="190">
        <v>4</v>
      </c>
      <c r="M90" s="190">
        <v>4</v>
      </c>
      <c r="N90" s="194">
        <v>2</v>
      </c>
      <c r="O90" s="182">
        <f t="shared" si="10"/>
        <v>0</v>
      </c>
      <c r="P90" s="182">
        <f t="shared" si="11"/>
        <v>1</v>
      </c>
      <c r="Q90" s="182">
        <f t="shared" si="12"/>
        <v>1</v>
      </c>
      <c r="R90" s="182">
        <f t="shared" si="13"/>
        <v>2</v>
      </c>
      <c r="S90" s="182">
        <f t="shared" si="14"/>
        <v>4</v>
      </c>
    </row>
    <row r="91" spans="1:19" x14ac:dyDescent="0.15">
      <c r="A91" s="193" t="s">
        <v>19</v>
      </c>
      <c r="B91" s="192" t="s">
        <v>115</v>
      </c>
      <c r="C91" s="191" t="s">
        <v>157</v>
      </c>
      <c r="D91" s="190">
        <v>25</v>
      </c>
      <c r="E91" s="190">
        <v>50</v>
      </c>
      <c r="F91" s="190">
        <v>72</v>
      </c>
      <c r="G91" s="190">
        <v>100</v>
      </c>
      <c r="H91" s="190">
        <v>94</v>
      </c>
      <c r="I91" s="190">
        <v>99</v>
      </c>
      <c r="J91" s="190">
        <v>78</v>
      </c>
      <c r="K91" s="190">
        <v>44</v>
      </c>
      <c r="L91" s="190">
        <v>562</v>
      </c>
      <c r="M91" s="190">
        <v>371</v>
      </c>
      <c r="N91" s="194">
        <v>281</v>
      </c>
      <c r="O91" s="182">
        <f t="shared" si="10"/>
        <v>247</v>
      </c>
      <c r="P91" s="182">
        <f t="shared" si="11"/>
        <v>316</v>
      </c>
      <c r="Q91" s="182">
        <f t="shared" si="12"/>
        <v>365</v>
      </c>
      <c r="R91" s="182">
        <f t="shared" si="13"/>
        <v>371</v>
      </c>
      <c r="S91" s="182">
        <f t="shared" si="14"/>
        <v>315</v>
      </c>
    </row>
    <row r="92" spans="1:19" x14ac:dyDescent="0.15">
      <c r="A92" s="193" t="s">
        <v>114</v>
      </c>
      <c r="B92" s="192" t="s">
        <v>113</v>
      </c>
      <c r="C92" s="191" t="s">
        <v>157</v>
      </c>
      <c r="D92" s="190">
        <v>0</v>
      </c>
      <c r="E92" s="190">
        <v>0</v>
      </c>
      <c r="F92" s="190">
        <v>2</v>
      </c>
      <c r="G92" s="190">
        <v>2</v>
      </c>
      <c r="H92" s="190">
        <v>2</v>
      </c>
      <c r="I92" s="190">
        <v>2</v>
      </c>
      <c r="J92" s="190">
        <v>2</v>
      </c>
      <c r="K92" s="190">
        <v>1</v>
      </c>
      <c r="L92" s="190">
        <v>11</v>
      </c>
      <c r="M92" s="190">
        <v>8</v>
      </c>
      <c r="N92" s="194">
        <v>6</v>
      </c>
      <c r="O92" s="182">
        <f t="shared" si="10"/>
        <v>4</v>
      </c>
      <c r="P92" s="182">
        <f t="shared" si="11"/>
        <v>6</v>
      </c>
      <c r="Q92" s="182">
        <f t="shared" si="12"/>
        <v>8</v>
      </c>
      <c r="R92" s="182">
        <f t="shared" si="13"/>
        <v>8</v>
      </c>
      <c r="S92" s="182">
        <f t="shared" si="14"/>
        <v>7</v>
      </c>
    </row>
    <row r="93" spans="1:19" ht="22.5" customHeight="1" x14ac:dyDescent="0.15">
      <c r="A93" s="199" t="s">
        <v>91</v>
      </c>
      <c r="B93" s="198" t="s">
        <v>156</v>
      </c>
      <c r="C93" s="197"/>
      <c r="D93" s="196">
        <v>121</v>
      </c>
      <c r="E93" s="196">
        <v>194</v>
      </c>
      <c r="F93" s="196">
        <v>239</v>
      </c>
      <c r="G93" s="196">
        <v>344</v>
      </c>
      <c r="H93" s="196">
        <v>359</v>
      </c>
      <c r="I93" s="196">
        <v>384</v>
      </c>
      <c r="J93" s="196">
        <v>325</v>
      </c>
      <c r="K93" s="196">
        <v>233</v>
      </c>
      <c r="L93" s="196">
        <v>2199</v>
      </c>
      <c r="M93" s="196">
        <v>1412</v>
      </c>
      <c r="N93" s="209">
        <v>1100</v>
      </c>
      <c r="O93" s="182">
        <f t="shared" si="10"/>
        <v>898</v>
      </c>
      <c r="P93" s="182">
        <f t="shared" si="11"/>
        <v>1136</v>
      </c>
      <c r="Q93" s="182">
        <f t="shared" si="12"/>
        <v>1326</v>
      </c>
      <c r="R93" s="182">
        <f t="shared" si="13"/>
        <v>1412</v>
      </c>
      <c r="S93" s="182">
        <f t="shared" si="14"/>
        <v>1301</v>
      </c>
    </row>
    <row r="94" spans="1:19" x14ac:dyDescent="0.15">
      <c r="A94" s="193" t="s">
        <v>155</v>
      </c>
      <c r="B94" s="192" t="s">
        <v>154</v>
      </c>
      <c r="C94" s="191" t="s">
        <v>112</v>
      </c>
      <c r="D94" s="190">
        <v>6</v>
      </c>
      <c r="E94" s="190">
        <v>7</v>
      </c>
      <c r="F94" s="190">
        <v>8</v>
      </c>
      <c r="G94" s="190">
        <v>5</v>
      </c>
      <c r="H94" s="190">
        <v>5</v>
      </c>
      <c r="I94" s="190">
        <v>8</v>
      </c>
      <c r="J94" s="190">
        <v>6</v>
      </c>
      <c r="K94" s="190">
        <v>7</v>
      </c>
      <c r="L94" s="190">
        <v>52</v>
      </c>
      <c r="M94" s="190">
        <v>26</v>
      </c>
      <c r="N94" s="194">
        <v>26</v>
      </c>
      <c r="O94" s="182">
        <f t="shared" si="10"/>
        <v>26</v>
      </c>
      <c r="P94" s="182">
        <f t="shared" si="11"/>
        <v>25</v>
      </c>
      <c r="Q94" s="182">
        <f t="shared" si="12"/>
        <v>26</v>
      </c>
      <c r="R94" s="182">
        <f t="shared" si="13"/>
        <v>24</v>
      </c>
      <c r="S94" s="182">
        <f t="shared" si="14"/>
        <v>26</v>
      </c>
    </row>
    <row r="95" spans="1:19" x14ac:dyDescent="0.15">
      <c r="A95" s="193" t="s">
        <v>152</v>
      </c>
      <c r="B95" s="192" t="s">
        <v>149</v>
      </c>
      <c r="C95" s="191" t="s">
        <v>112</v>
      </c>
      <c r="D95" s="190">
        <v>0</v>
      </c>
      <c r="E95" s="190">
        <v>0</v>
      </c>
      <c r="F95" s="190">
        <v>0</v>
      </c>
      <c r="G95" s="190">
        <v>0</v>
      </c>
      <c r="H95" s="190">
        <v>1</v>
      </c>
      <c r="I95" s="190">
        <v>0</v>
      </c>
      <c r="J95" s="190">
        <v>1</v>
      </c>
      <c r="K95" s="190">
        <v>1</v>
      </c>
      <c r="L95" s="190">
        <v>3</v>
      </c>
      <c r="M95" s="190">
        <v>3</v>
      </c>
      <c r="N95" s="194">
        <v>2</v>
      </c>
      <c r="O95" s="182">
        <f t="shared" si="10"/>
        <v>0</v>
      </c>
      <c r="P95" s="182">
        <f t="shared" si="11"/>
        <v>1</v>
      </c>
      <c r="Q95" s="182">
        <f t="shared" si="12"/>
        <v>1</v>
      </c>
      <c r="R95" s="182">
        <f t="shared" si="13"/>
        <v>2</v>
      </c>
      <c r="S95" s="182">
        <f t="shared" si="14"/>
        <v>3</v>
      </c>
    </row>
    <row r="96" spans="1:19" x14ac:dyDescent="0.15">
      <c r="A96" s="193" t="s">
        <v>151</v>
      </c>
      <c r="B96" s="192" t="s">
        <v>149</v>
      </c>
      <c r="C96" s="191" t="s">
        <v>112</v>
      </c>
      <c r="D96" s="190">
        <v>0</v>
      </c>
      <c r="E96" s="190">
        <v>0</v>
      </c>
      <c r="F96" s="190">
        <v>0</v>
      </c>
      <c r="G96" s="190">
        <v>0</v>
      </c>
      <c r="H96" s="190">
        <v>0</v>
      </c>
      <c r="I96" s="190">
        <v>1</v>
      </c>
      <c r="J96" s="190">
        <v>2</v>
      </c>
      <c r="K96" s="190">
        <v>2</v>
      </c>
      <c r="L96" s="190">
        <v>5</v>
      </c>
      <c r="M96" s="190">
        <v>5</v>
      </c>
      <c r="N96" s="194">
        <v>3</v>
      </c>
      <c r="O96" s="182">
        <f t="shared" si="10"/>
        <v>0</v>
      </c>
      <c r="P96" s="182">
        <f t="shared" si="11"/>
        <v>0</v>
      </c>
      <c r="Q96" s="182">
        <f t="shared" si="12"/>
        <v>1</v>
      </c>
      <c r="R96" s="182">
        <f t="shared" si="13"/>
        <v>3</v>
      </c>
      <c r="S96" s="182">
        <f t="shared" si="14"/>
        <v>5</v>
      </c>
    </row>
    <row r="97" spans="1:19" x14ac:dyDescent="0.15">
      <c r="A97" s="193" t="s">
        <v>150</v>
      </c>
      <c r="B97" s="192" t="s">
        <v>149</v>
      </c>
      <c r="C97" s="191" t="s">
        <v>112</v>
      </c>
      <c r="D97" s="190">
        <v>0</v>
      </c>
      <c r="E97" s="190">
        <v>2</v>
      </c>
      <c r="F97" s="190">
        <v>5</v>
      </c>
      <c r="G97" s="190">
        <v>1</v>
      </c>
      <c r="H97" s="190">
        <v>2</v>
      </c>
      <c r="I97" s="190">
        <v>1</v>
      </c>
      <c r="J97" s="190">
        <v>2</v>
      </c>
      <c r="K97" s="190">
        <v>0</v>
      </c>
      <c r="L97" s="190">
        <v>13</v>
      </c>
      <c r="M97" s="190">
        <v>10</v>
      </c>
      <c r="N97" s="194">
        <v>7</v>
      </c>
      <c r="O97" s="182">
        <f t="shared" ref="O97:O122" si="15">SUM(D97:G97)</f>
        <v>8</v>
      </c>
      <c r="P97" s="182">
        <f t="shared" ref="P97:P122" si="16">SUM(E97:H97)</f>
        <v>10</v>
      </c>
      <c r="Q97" s="182">
        <f t="shared" ref="Q97:Q122" si="17">SUM(F97:I97)</f>
        <v>9</v>
      </c>
      <c r="R97" s="182">
        <f t="shared" ref="R97:R122" si="18">SUM(G97:J97)</f>
        <v>6</v>
      </c>
      <c r="S97" s="182">
        <f t="shared" ref="S97:S122" si="19">SUM(H97:K97)</f>
        <v>5</v>
      </c>
    </row>
    <row r="98" spans="1:19" x14ac:dyDescent="0.15">
      <c r="A98" s="193" t="s">
        <v>148</v>
      </c>
      <c r="B98" s="192" t="s">
        <v>147</v>
      </c>
      <c r="C98" s="191" t="s">
        <v>112</v>
      </c>
      <c r="D98" s="190">
        <v>7</v>
      </c>
      <c r="E98" s="190">
        <v>3</v>
      </c>
      <c r="F98" s="190">
        <v>3</v>
      </c>
      <c r="G98" s="190">
        <v>1</v>
      </c>
      <c r="H98" s="190">
        <v>2</v>
      </c>
      <c r="I98" s="190">
        <v>4</v>
      </c>
      <c r="J98" s="190">
        <v>1</v>
      </c>
      <c r="K98" s="190">
        <v>1</v>
      </c>
      <c r="L98" s="190">
        <v>22</v>
      </c>
      <c r="M98" s="190">
        <v>14</v>
      </c>
      <c r="N98" s="194">
        <v>11</v>
      </c>
      <c r="O98" s="182">
        <f t="shared" si="15"/>
        <v>14</v>
      </c>
      <c r="P98" s="182">
        <f t="shared" si="16"/>
        <v>9</v>
      </c>
      <c r="Q98" s="182">
        <f t="shared" si="17"/>
        <v>10</v>
      </c>
      <c r="R98" s="182">
        <f t="shared" si="18"/>
        <v>8</v>
      </c>
      <c r="S98" s="182">
        <f t="shared" si="19"/>
        <v>8</v>
      </c>
    </row>
    <row r="99" spans="1:19" x14ac:dyDescent="0.15">
      <c r="A99" s="193" t="s">
        <v>146</v>
      </c>
      <c r="B99" s="192" t="s">
        <v>145</v>
      </c>
      <c r="C99" s="191" t="s">
        <v>112</v>
      </c>
      <c r="D99" s="190">
        <v>2</v>
      </c>
      <c r="E99" s="190">
        <v>0</v>
      </c>
      <c r="F99" s="190">
        <v>0</v>
      </c>
      <c r="G99" s="190">
        <v>1</v>
      </c>
      <c r="H99" s="190">
        <v>1</v>
      </c>
      <c r="I99" s="190">
        <v>8</v>
      </c>
      <c r="J99" s="190">
        <v>7</v>
      </c>
      <c r="K99" s="190">
        <v>4</v>
      </c>
      <c r="L99" s="190">
        <v>23</v>
      </c>
      <c r="M99" s="190">
        <v>20</v>
      </c>
      <c r="N99" s="194">
        <v>12</v>
      </c>
      <c r="O99" s="182">
        <f t="shared" si="15"/>
        <v>3</v>
      </c>
      <c r="P99" s="182">
        <f t="shared" si="16"/>
        <v>2</v>
      </c>
      <c r="Q99" s="182">
        <f t="shared" si="17"/>
        <v>10</v>
      </c>
      <c r="R99" s="182">
        <f t="shared" si="18"/>
        <v>17</v>
      </c>
      <c r="S99" s="182">
        <f t="shared" si="19"/>
        <v>20</v>
      </c>
    </row>
    <row r="100" spans="1:19" x14ac:dyDescent="0.15">
      <c r="A100" s="193" t="s">
        <v>144</v>
      </c>
      <c r="B100" s="192" t="s">
        <v>142</v>
      </c>
      <c r="C100" s="191" t="s">
        <v>112</v>
      </c>
      <c r="D100" s="190">
        <v>1</v>
      </c>
      <c r="E100" s="190">
        <v>1</v>
      </c>
      <c r="F100" s="190">
        <v>1</v>
      </c>
      <c r="G100" s="190">
        <v>0</v>
      </c>
      <c r="H100" s="190">
        <v>1</v>
      </c>
      <c r="I100" s="190">
        <v>3</v>
      </c>
      <c r="J100" s="190">
        <v>3</v>
      </c>
      <c r="K100" s="190">
        <v>3</v>
      </c>
      <c r="L100" s="190">
        <v>13</v>
      </c>
      <c r="M100" s="190">
        <v>10</v>
      </c>
      <c r="N100" s="194">
        <v>7</v>
      </c>
      <c r="O100" s="182">
        <f t="shared" si="15"/>
        <v>3</v>
      </c>
      <c r="P100" s="182">
        <f t="shared" si="16"/>
        <v>3</v>
      </c>
      <c r="Q100" s="182">
        <f t="shared" si="17"/>
        <v>5</v>
      </c>
      <c r="R100" s="182">
        <f t="shared" si="18"/>
        <v>7</v>
      </c>
      <c r="S100" s="182">
        <f t="shared" si="19"/>
        <v>10</v>
      </c>
    </row>
    <row r="101" spans="1:19" x14ac:dyDescent="0.15">
      <c r="A101" s="193" t="s">
        <v>143</v>
      </c>
      <c r="B101" s="192" t="s">
        <v>142</v>
      </c>
      <c r="C101" s="191" t="s">
        <v>112</v>
      </c>
      <c r="D101" s="190">
        <v>0</v>
      </c>
      <c r="E101" s="190">
        <v>1</v>
      </c>
      <c r="F101" s="190">
        <v>0</v>
      </c>
      <c r="G101" s="190">
        <v>2</v>
      </c>
      <c r="H101" s="190">
        <v>2</v>
      </c>
      <c r="I101" s="190">
        <v>1</v>
      </c>
      <c r="J101" s="190">
        <v>4</v>
      </c>
      <c r="K101" s="190">
        <v>1</v>
      </c>
      <c r="L101" s="190">
        <v>11</v>
      </c>
      <c r="M101" s="190">
        <v>9</v>
      </c>
      <c r="N101" s="194">
        <v>6</v>
      </c>
      <c r="O101" s="182">
        <f t="shared" si="15"/>
        <v>3</v>
      </c>
      <c r="P101" s="182">
        <f t="shared" si="16"/>
        <v>5</v>
      </c>
      <c r="Q101" s="182">
        <f t="shared" si="17"/>
        <v>5</v>
      </c>
      <c r="R101" s="182">
        <f t="shared" si="18"/>
        <v>9</v>
      </c>
      <c r="S101" s="182">
        <f t="shared" si="19"/>
        <v>8</v>
      </c>
    </row>
    <row r="102" spans="1:19" x14ac:dyDescent="0.15">
      <c r="A102" s="193" t="s">
        <v>141</v>
      </c>
      <c r="B102" s="192" t="s">
        <v>138</v>
      </c>
      <c r="C102" s="191" t="s">
        <v>112</v>
      </c>
      <c r="D102" s="190">
        <v>0</v>
      </c>
      <c r="E102" s="190">
        <v>1</v>
      </c>
      <c r="F102" s="190">
        <v>0</v>
      </c>
      <c r="G102" s="190">
        <v>1</v>
      </c>
      <c r="H102" s="190">
        <v>0</v>
      </c>
      <c r="I102" s="190">
        <v>1</v>
      </c>
      <c r="J102" s="190">
        <v>1</v>
      </c>
      <c r="K102" s="190">
        <v>0</v>
      </c>
      <c r="L102" s="190">
        <v>4</v>
      </c>
      <c r="M102" s="190">
        <v>3</v>
      </c>
      <c r="N102" s="194">
        <v>2</v>
      </c>
      <c r="O102" s="182">
        <f t="shared" si="15"/>
        <v>2</v>
      </c>
      <c r="P102" s="182">
        <f t="shared" si="16"/>
        <v>2</v>
      </c>
      <c r="Q102" s="182">
        <f t="shared" si="17"/>
        <v>2</v>
      </c>
      <c r="R102" s="182">
        <f t="shared" si="18"/>
        <v>3</v>
      </c>
      <c r="S102" s="182">
        <f t="shared" si="19"/>
        <v>2</v>
      </c>
    </row>
    <row r="103" spans="1:19" x14ac:dyDescent="0.15">
      <c r="A103" s="193" t="s">
        <v>140</v>
      </c>
      <c r="B103" s="192" t="s">
        <v>138</v>
      </c>
      <c r="C103" s="191" t="s">
        <v>112</v>
      </c>
      <c r="D103" s="190">
        <v>0</v>
      </c>
      <c r="E103" s="190">
        <v>0</v>
      </c>
      <c r="F103" s="190">
        <v>4</v>
      </c>
      <c r="G103" s="190">
        <v>2</v>
      </c>
      <c r="H103" s="190">
        <v>2</v>
      </c>
      <c r="I103" s="190">
        <v>3</v>
      </c>
      <c r="J103" s="190">
        <v>0</v>
      </c>
      <c r="K103" s="190">
        <v>1</v>
      </c>
      <c r="L103" s="190">
        <v>12</v>
      </c>
      <c r="M103" s="190">
        <v>11</v>
      </c>
      <c r="N103" s="194">
        <v>6</v>
      </c>
      <c r="O103" s="182">
        <f t="shared" si="15"/>
        <v>6</v>
      </c>
      <c r="P103" s="182">
        <f t="shared" si="16"/>
        <v>8</v>
      </c>
      <c r="Q103" s="182">
        <f t="shared" si="17"/>
        <v>11</v>
      </c>
      <c r="R103" s="182">
        <f t="shared" si="18"/>
        <v>7</v>
      </c>
      <c r="S103" s="182">
        <f t="shared" si="19"/>
        <v>6</v>
      </c>
    </row>
    <row r="104" spans="1:19" x14ac:dyDescent="0.15">
      <c r="A104" s="193" t="s">
        <v>139</v>
      </c>
      <c r="B104" s="192" t="s">
        <v>138</v>
      </c>
      <c r="C104" s="191" t="s">
        <v>112</v>
      </c>
      <c r="D104" s="190">
        <v>0</v>
      </c>
      <c r="E104" s="190">
        <v>2</v>
      </c>
      <c r="F104" s="190">
        <v>3</v>
      </c>
      <c r="G104" s="190">
        <v>1</v>
      </c>
      <c r="H104" s="190">
        <v>1</v>
      </c>
      <c r="I104" s="190">
        <v>2</v>
      </c>
      <c r="J104" s="190">
        <v>0</v>
      </c>
      <c r="K104" s="190">
        <v>1</v>
      </c>
      <c r="L104" s="190">
        <v>10</v>
      </c>
      <c r="M104" s="190">
        <v>7</v>
      </c>
      <c r="N104" s="194">
        <v>5</v>
      </c>
      <c r="O104" s="182">
        <f t="shared" si="15"/>
        <v>6</v>
      </c>
      <c r="P104" s="182">
        <f t="shared" si="16"/>
        <v>7</v>
      </c>
      <c r="Q104" s="182">
        <f t="shared" si="17"/>
        <v>7</v>
      </c>
      <c r="R104" s="182">
        <f t="shared" si="18"/>
        <v>4</v>
      </c>
      <c r="S104" s="182">
        <f t="shared" si="19"/>
        <v>4</v>
      </c>
    </row>
    <row r="105" spans="1:19" x14ac:dyDescent="0.15">
      <c r="A105" s="193" t="s">
        <v>137</v>
      </c>
      <c r="B105" s="192" t="s">
        <v>132</v>
      </c>
      <c r="C105" s="191" t="s">
        <v>112</v>
      </c>
      <c r="D105" s="190">
        <v>0</v>
      </c>
      <c r="E105" s="190">
        <v>0</v>
      </c>
      <c r="F105" s="190">
        <v>0</v>
      </c>
      <c r="G105" s="190">
        <v>1</v>
      </c>
      <c r="H105" s="190">
        <v>1</v>
      </c>
      <c r="I105" s="190">
        <v>0</v>
      </c>
      <c r="J105" s="190">
        <v>1</v>
      </c>
      <c r="K105" s="190">
        <v>0</v>
      </c>
      <c r="L105" s="190">
        <v>3</v>
      </c>
      <c r="M105" s="190">
        <v>3</v>
      </c>
      <c r="N105" s="194">
        <v>2</v>
      </c>
      <c r="O105" s="182">
        <f t="shared" si="15"/>
        <v>1</v>
      </c>
      <c r="P105" s="182">
        <f t="shared" si="16"/>
        <v>2</v>
      </c>
      <c r="Q105" s="182">
        <f t="shared" si="17"/>
        <v>2</v>
      </c>
      <c r="R105" s="182">
        <f t="shared" si="18"/>
        <v>3</v>
      </c>
      <c r="S105" s="182">
        <f t="shared" si="19"/>
        <v>2</v>
      </c>
    </row>
    <row r="106" spans="1:19" x14ac:dyDescent="0.15">
      <c r="A106" s="193" t="s">
        <v>136</v>
      </c>
      <c r="B106" s="192" t="s">
        <v>132</v>
      </c>
      <c r="C106" s="191" t="s">
        <v>112</v>
      </c>
      <c r="D106" s="190">
        <v>1</v>
      </c>
      <c r="E106" s="190">
        <v>3</v>
      </c>
      <c r="F106" s="190">
        <v>4</v>
      </c>
      <c r="G106" s="190">
        <v>1</v>
      </c>
      <c r="H106" s="190">
        <v>3</v>
      </c>
      <c r="I106" s="190">
        <v>2</v>
      </c>
      <c r="J106" s="190">
        <v>1</v>
      </c>
      <c r="K106" s="190">
        <v>1</v>
      </c>
      <c r="L106" s="190">
        <v>16</v>
      </c>
      <c r="M106" s="190">
        <v>11</v>
      </c>
      <c r="N106" s="194">
        <v>8</v>
      </c>
      <c r="O106" s="182">
        <f t="shared" si="15"/>
        <v>9</v>
      </c>
      <c r="P106" s="182">
        <f t="shared" si="16"/>
        <v>11</v>
      </c>
      <c r="Q106" s="182">
        <f t="shared" si="17"/>
        <v>10</v>
      </c>
      <c r="R106" s="182">
        <f t="shared" si="18"/>
        <v>7</v>
      </c>
      <c r="S106" s="182">
        <f t="shared" si="19"/>
        <v>7</v>
      </c>
    </row>
    <row r="107" spans="1:19" x14ac:dyDescent="0.15">
      <c r="A107" s="193" t="s">
        <v>135</v>
      </c>
      <c r="B107" s="192" t="s">
        <v>132</v>
      </c>
      <c r="C107" s="191" t="s">
        <v>112</v>
      </c>
      <c r="D107" s="190">
        <v>0</v>
      </c>
      <c r="E107" s="190">
        <v>0</v>
      </c>
      <c r="F107" s="190">
        <v>0</v>
      </c>
      <c r="G107" s="190">
        <v>0</v>
      </c>
      <c r="H107" s="190">
        <v>0</v>
      </c>
      <c r="I107" s="190">
        <v>0</v>
      </c>
      <c r="J107" s="190">
        <v>0</v>
      </c>
      <c r="K107" s="190">
        <v>0</v>
      </c>
      <c r="L107" s="190">
        <v>0</v>
      </c>
      <c r="M107" s="190">
        <v>0</v>
      </c>
      <c r="N107" s="194">
        <v>0</v>
      </c>
      <c r="O107" s="182">
        <f t="shared" si="15"/>
        <v>0</v>
      </c>
      <c r="P107" s="182">
        <f t="shared" si="16"/>
        <v>0</v>
      </c>
      <c r="Q107" s="182">
        <f t="shared" si="17"/>
        <v>0</v>
      </c>
      <c r="R107" s="182">
        <f t="shared" si="18"/>
        <v>0</v>
      </c>
      <c r="S107" s="182">
        <f t="shared" si="19"/>
        <v>0</v>
      </c>
    </row>
    <row r="108" spans="1:19" x14ac:dyDescent="0.15">
      <c r="A108" s="193" t="s">
        <v>134</v>
      </c>
      <c r="B108" s="192" t="s">
        <v>132</v>
      </c>
      <c r="C108" s="191" t="s">
        <v>112</v>
      </c>
      <c r="D108" s="190">
        <v>1</v>
      </c>
      <c r="E108" s="190">
        <v>0</v>
      </c>
      <c r="F108" s="190">
        <v>2</v>
      </c>
      <c r="G108" s="190">
        <v>0</v>
      </c>
      <c r="H108" s="190">
        <v>0</v>
      </c>
      <c r="I108" s="190">
        <v>1</v>
      </c>
      <c r="J108" s="190">
        <v>3</v>
      </c>
      <c r="K108" s="190">
        <v>2</v>
      </c>
      <c r="L108" s="190">
        <v>9</v>
      </c>
      <c r="M108" s="190">
        <v>6</v>
      </c>
      <c r="N108" s="194">
        <v>5</v>
      </c>
      <c r="O108" s="182">
        <f t="shared" si="15"/>
        <v>3</v>
      </c>
      <c r="P108" s="182">
        <f t="shared" si="16"/>
        <v>2</v>
      </c>
      <c r="Q108" s="182">
        <f t="shared" si="17"/>
        <v>3</v>
      </c>
      <c r="R108" s="182">
        <f t="shared" si="18"/>
        <v>4</v>
      </c>
      <c r="S108" s="182">
        <f t="shared" si="19"/>
        <v>6</v>
      </c>
    </row>
    <row r="109" spans="1:19" x14ac:dyDescent="0.15">
      <c r="A109" s="193" t="s">
        <v>133</v>
      </c>
      <c r="B109" s="192" t="s">
        <v>132</v>
      </c>
      <c r="C109" s="191" t="s">
        <v>112</v>
      </c>
      <c r="D109" s="190">
        <v>0</v>
      </c>
      <c r="E109" s="190">
        <v>0</v>
      </c>
      <c r="F109" s="190">
        <v>0</v>
      </c>
      <c r="G109" s="190">
        <v>1</v>
      </c>
      <c r="H109" s="190">
        <v>0</v>
      </c>
      <c r="I109" s="190">
        <v>0</v>
      </c>
      <c r="J109" s="190">
        <v>0</v>
      </c>
      <c r="K109" s="190">
        <v>1</v>
      </c>
      <c r="L109" s="190">
        <v>2</v>
      </c>
      <c r="M109" s="190">
        <v>1</v>
      </c>
      <c r="N109" s="194">
        <v>1</v>
      </c>
      <c r="O109" s="182">
        <f t="shared" si="15"/>
        <v>1</v>
      </c>
      <c r="P109" s="182">
        <f t="shared" si="16"/>
        <v>1</v>
      </c>
      <c r="Q109" s="182">
        <f t="shared" si="17"/>
        <v>1</v>
      </c>
      <c r="R109" s="182">
        <f t="shared" si="18"/>
        <v>1</v>
      </c>
      <c r="S109" s="182">
        <f t="shared" si="19"/>
        <v>1</v>
      </c>
    </row>
    <row r="110" spans="1:19" x14ac:dyDescent="0.15">
      <c r="A110" s="193" t="s">
        <v>131</v>
      </c>
      <c r="B110" s="192" t="s">
        <v>130</v>
      </c>
      <c r="C110" s="191" t="s">
        <v>112</v>
      </c>
      <c r="D110" s="190">
        <v>0</v>
      </c>
      <c r="E110" s="190">
        <v>1</v>
      </c>
      <c r="F110" s="190">
        <v>1</v>
      </c>
      <c r="G110" s="190">
        <v>1</v>
      </c>
      <c r="H110" s="190">
        <v>1</v>
      </c>
      <c r="I110" s="190">
        <v>3</v>
      </c>
      <c r="J110" s="190">
        <v>2</v>
      </c>
      <c r="K110" s="190">
        <v>4</v>
      </c>
      <c r="L110" s="190">
        <v>13</v>
      </c>
      <c r="M110" s="190">
        <v>10</v>
      </c>
      <c r="N110" s="194">
        <v>7</v>
      </c>
      <c r="O110" s="182">
        <f t="shared" si="15"/>
        <v>3</v>
      </c>
      <c r="P110" s="182">
        <f t="shared" si="16"/>
        <v>4</v>
      </c>
      <c r="Q110" s="182">
        <f t="shared" si="17"/>
        <v>6</v>
      </c>
      <c r="R110" s="182">
        <f t="shared" si="18"/>
        <v>7</v>
      </c>
      <c r="S110" s="182">
        <f t="shared" si="19"/>
        <v>10</v>
      </c>
    </row>
    <row r="111" spans="1:19" x14ac:dyDescent="0.15">
      <c r="A111" s="193" t="s">
        <v>129</v>
      </c>
      <c r="B111" s="192" t="s">
        <v>123</v>
      </c>
      <c r="C111" s="191" t="s">
        <v>112</v>
      </c>
      <c r="D111" s="190">
        <v>0</v>
      </c>
      <c r="E111" s="190">
        <v>1</v>
      </c>
      <c r="F111" s="190">
        <v>1</v>
      </c>
      <c r="G111" s="190">
        <v>1</v>
      </c>
      <c r="H111" s="190">
        <v>2</v>
      </c>
      <c r="I111" s="190">
        <v>1</v>
      </c>
      <c r="J111" s="190">
        <v>0</v>
      </c>
      <c r="K111" s="190">
        <v>0</v>
      </c>
      <c r="L111" s="190">
        <v>6</v>
      </c>
      <c r="M111" s="190">
        <v>5</v>
      </c>
      <c r="N111" s="194">
        <v>3</v>
      </c>
      <c r="O111" s="182">
        <f t="shared" si="15"/>
        <v>3</v>
      </c>
      <c r="P111" s="182">
        <f t="shared" si="16"/>
        <v>5</v>
      </c>
      <c r="Q111" s="182">
        <f t="shared" si="17"/>
        <v>5</v>
      </c>
      <c r="R111" s="182">
        <f t="shared" si="18"/>
        <v>4</v>
      </c>
      <c r="S111" s="182">
        <f t="shared" si="19"/>
        <v>3</v>
      </c>
    </row>
    <row r="112" spans="1:19" x14ac:dyDescent="0.15">
      <c r="A112" s="193" t="s">
        <v>128</v>
      </c>
      <c r="B112" s="192" t="s">
        <v>127</v>
      </c>
      <c r="C112" s="191" t="s">
        <v>112</v>
      </c>
      <c r="D112" s="190">
        <v>0</v>
      </c>
      <c r="E112" s="190">
        <v>0</v>
      </c>
      <c r="F112" s="190">
        <v>0</v>
      </c>
      <c r="G112" s="190">
        <v>0</v>
      </c>
      <c r="H112" s="190">
        <v>2</v>
      </c>
      <c r="I112" s="190">
        <v>1</v>
      </c>
      <c r="J112" s="190">
        <v>1</v>
      </c>
      <c r="K112" s="190">
        <v>1</v>
      </c>
      <c r="L112" s="190">
        <v>5</v>
      </c>
      <c r="M112" s="190">
        <v>5</v>
      </c>
      <c r="N112" s="194">
        <v>3</v>
      </c>
      <c r="O112" s="182">
        <f t="shared" si="15"/>
        <v>0</v>
      </c>
      <c r="P112" s="182">
        <f t="shared" si="16"/>
        <v>2</v>
      </c>
      <c r="Q112" s="182">
        <f t="shared" si="17"/>
        <v>3</v>
      </c>
      <c r="R112" s="182">
        <f t="shared" si="18"/>
        <v>4</v>
      </c>
      <c r="S112" s="182">
        <f t="shared" si="19"/>
        <v>5</v>
      </c>
    </row>
    <row r="113" spans="1:19" x14ac:dyDescent="0.15">
      <c r="A113" s="193" t="s">
        <v>126</v>
      </c>
      <c r="B113" s="192" t="s">
        <v>123</v>
      </c>
      <c r="C113" s="191" t="s">
        <v>112</v>
      </c>
      <c r="D113" s="190">
        <v>0</v>
      </c>
      <c r="E113" s="190">
        <v>0</v>
      </c>
      <c r="F113" s="190">
        <v>4</v>
      </c>
      <c r="G113" s="190">
        <v>2</v>
      </c>
      <c r="H113" s="190">
        <v>2</v>
      </c>
      <c r="I113" s="190">
        <v>0</v>
      </c>
      <c r="J113" s="190">
        <v>0</v>
      </c>
      <c r="K113" s="190">
        <v>1</v>
      </c>
      <c r="L113" s="190">
        <v>9</v>
      </c>
      <c r="M113" s="190">
        <v>8</v>
      </c>
      <c r="N113" s="194">
        <v>5</v>
      </c>
      <c r="O113" s="182">
        <f t="shared" si="15"/>
        <v>6</v>
      </c>
      <c r="P113" s="182">
        <f t="shared" si="16"/>
        <v>8</v>
      </c>
      <c r="Q113" s="182">
        <f t="shared" si="17"/>
        <v>8</v>
      </c>
      <c r="R113" s="182">
        <f t="shared" si="18"/>
        <v>4</v>
      </c>
      <c r="S113" s="182">
        <f t="shared" si="19"/>
        <v>3</v>
      </c>
    </row>
    <row r="114" spans="1:19" x14ac:dyDescent="0.15">
      <c r="A114" s="193" t="s">
        <v>125</v>
      </c>
      <c r="B114" s="192" t="s">
        <v>123</v>
      </c>
      <c r="C114" s="191" t="s">
        <v>112</v>
      </c>
      <c r="D114" s="190">
        <v>2</v>
      </c>
      <c r="E114" s="190">
        <v>4</v>
      </c>
      <c r="F114" s="190">
        <v>0</v>
      </c>
      <c r="G114" s="190">
        <v>4</v>
      </c>
      <c r="H114" s="190">
        <v>5</v>
      </c>
      <c r="I114" s="190">
        <v>8</v>
      </c>
      <c r="J114" s="190">
        <v>4</v>
      </c>
      <c r="K114" s="190">
        <v>2</v>
      </c>
      <c r="L114" s="190">
        <v>29</v>
      </c>
      <c r="M114" s="190">
        <v>21</v>
      </c>
      <c r="N114" s="194">
        <v>15</v>
      </c>
      <c r="O114" s="182">
        <f t="shared" si="15"/>
        <v>10</v>
      </c>
      <c r="P114" s="182">
        <f t="shared" si="16"/>
        <v>13</v>
      </c>
      <c r="Q114" s="182">
        <f t="shared" si="17"/>
        <v>17</v>
      </c>
      <c r="R114" s="182">
        <f t="shared" si="18"/>
        <v>21</v>
      </c>
      <c r="S114" s="182">
        <f t="shared" si="19"/>
        <v>19</v>
      </c>
    </row>
    <row r="115" spans="1:19" x14ac:dyDescent="0.15">
      <c r="A115" s="193" t="s">
        <v>124</v>
      </c>
      <c r="B115" s="192" t="s">
        <v>123</v>
      </c>
      <c r="C115" s="191" t="s">
        <v>112</v>
      </c>
      <c r="D115" s="190">
        <v>0</v>
      </c>
      <c r="E115" s="190">
        <v>0</v>
      </c>
      <c r="F115" s="190">
        <v>0</v>
      </c>
      <c r="G115" s="190">
        <v>2</v>
      </c>
      <c r="H115" s="190">
        <v>0</v>
      </c>
      <c r="I115" s="190">
        <v>0</v>
      </c>
      <c r="J115" s="190">
        <v>0</v>
      </c>
      <c r="K115" s="190">
        <v>0</v>
      </c>
      <c r="L115" s="190">
        <v>2</v>
      </c>
      <c r="M115" s="190">
        <v>2</v>
      </c>
      <c r="N115" s="194">
        <v>1</v>
      </c>
      <c r="O115" s="182">
        <f t="shared" si="15"/>
        <v>2</v>
      </c>
      <c r="P115" s="182">
        <f t="shared" si="16"/>
        <v>2</v>
      </c>
      <c r="Q115" s="182">
        <f t="shared" si="17"/>
        <v>2</v>
      </c>
      <c r="R115" s="182">
        <f t="shared" si="18"/>
        <v>2</v>
      </c>
      <c r="S115" s="182">
        <f t="shared" si="19"/>
        <v>0</v>
      </c>
    </row>
    <row r="116" spans="1:19" x14ac:dyDescent="0.15">
      <c r="A116" s="193" t="s">
        <v>122</v>
      </c>
      <c r="B116" s="192" t="s">
        <v>116</v>
      </c>
      <c r="C116" s="191" t="s">
        <v>112</v>
      </c>
      <c r="D116" s="190">
        <v>0</v>
      </c>
      <c r="E116" s="190">
        <v>0</v>
      </c>
      <c r="F116" s="190">
        <v>0</v>
      </c>
      <c r="G116" s="190">
        <v>0</v>
      </c>
      <c r="H116" s="190">
        <v>0</v>
      </c>
      <c r="I116" s="190">
        <v>0</v>
      </c>
      <c r="J116" s="190">
        <v>0</v>
      </c>
      <c r="K116" s="190">
        <v>0</v>
      </c>
      <c r="L116" s="190">
        <v>0</v>
      </c>
      <c r="M116" s="190">
        <v>0</v>
      </c>
      <c r="N116" s="194">
        <v>0</v>
      </c>
      <c r="O116" s="182">
        <f t="shared" si="15"/>
        <v>0</v>
      </c>
      <c r="P116" s="182">
        <f t="shared" si="16"/>
        <v>0</v>
      </c>
      <c r="Q116" s="182">
        <f t="shared" si="17"/>
        <v>0</v>
      </c>
      <c r="R116" s="182">
        <f t="shared" si="18"/>
        <v>0</v>
      </c>
      <c r="S116" s="182">
        <f t="shared" si="19"/>
        <v>0</v>
      </c>
    </row>
    <row r="117" spans="1:19" x14ac:dyDescent="0.15">
      <c r="A117" s="193" t="s">
        <v>121</v>
      </c>
      <c r="B117" s="192" t="s">
        <v>120</v>
      </c>
      <c r="C117" s="191" t="s">
        <v>112</v>
      </c>
      <c r="D117" s="190">
        <v>0</v>
      </c>
      <c r="E117" s="190">
        <v>0</v>
      </c>
      <c r="F117" s="190">
        <v>0</v>
      </c>
      <c r="G117" s="190">
        <v>0</v>
      </c>
      <c r="H117" s="190">
        <v>0</v>
      </c>
      <c r="I117" s="190">
        <v>1</v>
      </c>
      <c r="J117" s="190">
        <v>0</v>
      </c>
      <c r="K117" s="190">
        <v>1</v>
      </c>
      <c r="L117" s="190">
        <v>2</v>
      </c>
      <c r="M117" s="190">
        <v>2</v>
      </c>
      <c r="N117" s="194">
        <v>1</v>
      </c>
      <c r="O117" s="182">
        <f t="shared" si="15"/>
        <v>0</v>
      </c>
      <c r="P117" s="182">
        <f t="shared" si="16"/>
        <v>0</v>
      </c>
      <c r="Q117" s="182">
        <f t="shared" si="17"/>
        <v>1</v>
      </c>
      <c r="R117" s="182">
        <f t="shared" si="18"/>
        <v>1</v>
      </c>
      <c r="S117" s="182">
        <f t="shared" si="19"/>
        <v>2</v>
      </c>
    </row>
    <row r="118" spans="1:19" x14ac:dyDescent="0.15">
      <c r="A118" s="193" t="s">
        <v>119</v>
      </c>
      <c r="B118" s="192" t="s">
        <v>118</v>
      </c>
      <c r="C118" s="191" t="s">
        <v>112</v>
      </c>
      <c r="D118" s="190">
        <v>0</v>
      </c>
      <c r="E118" s="190">
        <v>1</v>
      </c>
      <c r="F118" s="190">
        <v>0</v>
      </c>
      <c r="G118" s="190">
        <v>3</v>
      </c>
      <c r="H118" s="190">
        <v>0</v>
      </c>
      <c r="I118" s="190">
        <v>2</v>
      </c>
      <c r="J118" s="190">
        <v>0</v>
      </c>
      <c r="K118" s="190">
        <v>3</v>
      </c>
      <c r="L118" s="190">
        <v>9</v>
      </c>
      <c r="M118" s="190">
        <v>5</v>
      </c>
      <c r="N118" s="194">
        <v>5</v>
      </c>
      <c r="O118" s="182">
        <f t="shared" si="15"/>
        <v>4</v>
      </c>
      <c r="P118" s="182">
        <f t="shared" si="16"/>
        <v>4</v>
      </c>
      <c r="Q118" s="182">
        <f t="shared" si="17"/>
        <v>5</v>
      </c>
      <c r="R118" s="182">
        <f t="shared" si="18"/>
        <v>5</v>
      </c>
      <c r="S118" s="182">
        <f t="shared" si="19"/>
        <v>5</v>
      </c>
    </row>
    <row r="119" spans="1:19" x14ac:dyDescent="0.15">
      <c r="A119" s="193" t="s">
        <v>117</v>
      </c>
      <c r="B119" s="192" t="s">
        <v>116</v>
      </c>
      <c r="C119" s="191" t="s">
        <v>112</v>
      </c>
      <c r="D119" s="190">
        <v>0</v>
      </c>
      <c r="E119" s="190">
        <v>0</v>
      </c>
      <c r="F119" s="190">
        <v>0</v>
      </c>
      <c r="G119" s="190">
        <v>0</v>
      </c>
      <c r="H119" s="190">
        <v>0</v>
      </c>
      <c r="I119" s="190">
        <v>0</v>
      </c>
      <c r="J119" s="190">
        <v>0</v>
      </c>
      <c r="K119" s="190">
        <v>1</v>
      </c>
      <c r="L119" s="190">
        <v>1</v>
      </c>
      <c r="M119" s="190">
        <v>1</v>
      </c>
      <c r="N119" s="194">
        <v>1</v>
      </c>
      <c r="O119" s="182">
        <f t="shared" si="15"/>
        <v>0</v>
      </c>
      <c r="P119" s="182">
        <f t="shared" si="16"/>
        <v>0</v>
      </c>
      <c r="Q119" s="182">
        <f t="shared" si="17"/>
        <v>0</v>
      </c>
      <c r="R119" s="182">
        <f t="shared" si="18"/>
        <v>0</v>
      </c>
      <c r="S119" s="182">
        <f t="shared" si="19"/>
        <v>1</v>
      </c>
    </row>
    <row r="120" spans="1:19" x14ac:dyDescent="0.15">
      <c r="A120" s="193" t="s">
        <v>19</v>
      </c>
      <c r="B120" s="192" t="s">
        <v>115</v>
      </c>
      <c r="C120" s="191" t="s">
        <v>112</v>
      </c>
      <c r="D120" s="190">
        <v>7</v>
      </c>
      <c r="E120" s="190">
        <v>2</v>
      </c>
      <c r="F120" s="190">
        <v>3</v>
      </c>
      <c r="G120" s="190">
        <v>3</v>
      </c>
      <c r="H120" s="190">
        <v>0</v>
      </c>
      <c r="I120" s="190">
        <v>1</v>
      </c>
      <c r="J120" s="190">
        <v>4</v>
      </c>
      <c r="K120" s="190">
        <v>1</v>
      </c>
      <c r="L120" s="189">
        <v>21</v>
      </c>
      <c r="M120" s="189">
        <v>15</v>
      </c>
      <c r="N120" s="188">
        <v>11</v>
      </c>
      <c r="O120" s="182">
        <f t="shared" si="15"/>
        <v>15</v>
      </c>
      <c r="P120" s="182">
        <f t="shared" si="16"/>
        <v>8</v>
      </c>
      <c r="Q120" s="182">
        <f t="shared" si="17"/>
        <v>7</v>
      </c>
      <c r="R120" s="182">
        <f t="shared" si="18"/>
        <v>8</v>
      </c>
      <c r="S120" s="182">
        <f t="shared" si="19"/>
        <v>6</v>
      </c>
    </row>
    <row r="121" spans="1:19" x14ac:dyDescent="0.15">
      <c r="A121" s="193" t="s">
        <v>114</v>
      </c>
      <c r="B121" s="192" t="s">
        <v>113</v>
      </c>
      <c r="C121" s="191" t="s">
        <v>112</v>
      </c>
      <c r="D121" s="190">
        <v>0</v>
      </c>
      <c r="E121" s="190">
        <v>2</v>
      </c>
      <c r="F121" s="190">
        <v>3</v>
      </c>
      <c r="G121" s="190">
        <v>3</v>
      </c>
      <c r="H121" s="190">
        <v>8</v>
      </c>
      <c r="I121" s="190">
        <v>2</v>
      </c>
      <c r="J121" s="190">
        <v>8</v>
      </c>
      <c r="K121" s="190">
        <v>3</v>
      </c>
      <c r="L121" s="189">
        <v>29</v>
      </c>
      <c r="M121" s="189">
        <v>21</v>
      </c>
      <c r="N121" s="188">
        <v>15</v>
      </c>
      <c r="O121" s="182">
        <f t="shared" si="15"/>
        <v>8</v>
      </c>
      <c r="P121" s="182">
        <f t="shared" si="16"/>
        <v>16</v>
      </c>
      <c r="Q121" s="182">
        <f t="shared" si="17"/>
        <v>16</v>
      </c>
      <c r="R121" s="182">
        <f t="shared" si="18"/>
        <v>21</v>
      </c>
      <c r="S121" s="182">
        <f t="shared" si="19"/>
        <v>21</v>
      </c>
    </row>
    <row r="122" spans="1:19" ht="22.5" customHeight="1" thickBot="1" x14ac:dyDescent="0.2">
      <c r="A122" s="187" t="s">
        <v>91</v>
      </c>
      <c r="B122" s="186" t="s">
        <v>111</v>
      </c>
      <c r="C122" s="185"/>
      <c r="D122" s="184">
        <v>27</v>
      </c>
      <c r="E122" s="184">
        <v>31</v>
      </c>
      <c r="F122" s="184">
        <v>42</v>
      </c>
      <c r="G122" s="184">
        <v>36</v>
      </c>
      <c r="H122" s="184">
        <v>41</v>
      </c>
      <c r="I122" s="184">
        <v>54</v>
      </c>
      <c r="J122" s="184">
        <v>51</v>
      </c>
      <c r="K122" s="184">
        <v>42</v>
      </c>
      <c r="L122" s="184">
        <v>324</v>
      </c>
      <c r="M122" s="184">
        <v>188</v>
      </c>
      <c r="N122" s="183">
        <v>162</v>
      </c>
      <c r="O122" s="182">
        <f t="shared" si="15"/>
        <v>136</v>
      </c>
      <c r="P122" s="182">
        <f t="shared" si="16"/>
        <v>150</v>
      </c>
      <c r="Q122" s="182">
        <f t="shared" si="17"/>
        <v>173</v>
      </c>
      <c r="R122" s="182">
        <f t="shared" si="18"/>
        <v>182</v>
      </c>
      <c r="S122" s="182">
        <f t="shared" si="19"/>
        <v>188</v>
      </c>
    </row>
    <row r="123" spans="1:19" x14ac:dyDescent="0.15">
      <c r="A123" s="12" t="s">
        <v>171</v>
      </c>
      <c r="B123" s="12"/>
      <c r="C123" s="12"/>
      <c r="D123" s="207"/>
      <c r="E123" s="207"/>
      <c r="F123" s="181"/>
      <c r="G123" s="208"/>
      <c r="H123" s="181"/>
      <c r="I123" s="181"/>
      <c r="J123" s="181"/>
      <c r="K123" s="181"/>
      <c r="L123" s="181"/>
      <c r="M123" s="181"/>
      <c r="N123" s="181"/>
      <c r="O123" s="182"/>
      <c r="P123" s="182"/>
      <c r="Q123" s="182"/>
      <c r="R123" s="182"/>
      <c r="S123" s="182"/>
    </row>
    <row r="124" spans="1:19" ht="14" thickBot="1" x14ac:dyDescent="0.2">
      <c r="A124" s="12"/>
      <c r="B124" s="12" t="s">
        <v>175</v>
      </c>
      <c r="C124" s="14"/>
      <c r="D124" s="181"/>
      <c r="E124" s="207"/>
      <c r="F124" s="181"/>
      <c r="G124" s="181"/>
      <c r="H124" s="181"/>
      <c r="I124" s="181"/>
      <c r="J124" s="181"/>
      <c r="K124" s="181"/>
      <c r="L124" s="181"/>
      <c r="M124" s="181"/>
      <c r="N124" s="181"/>
      <c r="O124" s="182"/>
      <c r="P124" s="182"/>
      <c r="Q124" s="182"/>
      <c r="R124" s="182"/>
      <c r="S124" s="182"/>
    </row>
    <row r="125" spans="1:19" ht="22" x14ac:dyDescent="0.15">
      <c r="A125" s="206" t="s">
        <v>169</v>
      </c>
      <c r="B125" s="205"/>
      <c r="C125" s="204" t="s">
        <v>168</v>
      </c>
      <c r="D125" s="203" t="s">
        <v>167</v>
      </c>
      <c r="E125" s="203" t="s">
        <v>166</v>
      </c>
      <c r="F125" s="203" t="s">
        <v>165</v>
      </c>
      <c r="G125" s="203" t="s">
        <v>164</v>
      </c>
      <c r="H125" s="203" t="s">
        <v>163</v>
      </c>
      <c r="I125" s="203" t="s">
        <v>162</v>
      </c>
      <c r="J125" s="203" t="s">
        <v>161</v>
      </c>
      <c r="K125" s="203" t="s">
        <v>160</v>
      </c>
      <c r="L125" s="203" t="s">
        <v>159</v>
      </c>
      <c r="M125" s="203" t="s">
        <v>10</v>
      </c>
      <c r="N125" s="202" t="s">
        <v>158</v>
      </c>
      <c r="O125" s="201">
        <v>0.29166666666666669</v>
      </c>
      <c r="P125" s="201">
        <v>0.30208333333333331</v>
      </c>
      <c r="Q125" s="201">
        <v>0.3125</v>
      </c>
      <c r="R125" s="201">
        <v>0.32291666666666669</v>
      </c>
      <c r="S125" s="201">
        <v>0.33333333333333331</v>
      </c>
    </row>
    <row r="126" spans="1:19" x14ac:dyDescent="0.15">
      <c r="A126" s="193" t="s">
        <v>155</v>
      </c>
      <c r="B126" s="192" t="s">
        <v>154</v>
      </c>
      <c r="C126" s="191" t="s">
        <v>157</v>
      </c>
      <c r="D126" s="190">
        <v>13</v>
      </c>
      <c r="E126" s="190">
        <v>18</v>
      </c>
      <c r="F126" s="190">
        <v>21</v>
      </c>
      <c r="G126" s="190">
        <v>44</v>
      </c>
      <c r="H126" s="190">
        <v>33</v>
      </c>
      <c r="I126" s="190">
        <v>46</v>
      </c>
      <c r="J126" s="190">
        <v>42</v>
      </c>
      <c r="K126" s="190">
        <v>20</v>
      </c>
      <c r="L126" s="190">
        <v>237</v>
      </c>
      <c r="M126" s="190">
        <v>165</v>
      </c>
      <c r="N126" s="194">
        <v>119</v>
      </c>
      <c r="O126" s="182">
        <f t="shared" ref="O126:O157" si="20">SUM(D126:G126)</f>
        <v>96</v>
      </c>
      <c r="P126" s="182">
        <f t="shared" ref="P126:P157" si="21">SUM(E126:H126)</f>
        <v>116</v>
      </c>
      <c r="Q126" s="182">
        <f t="shared" ref="Q126:Q157" si="22">SUM(F126:I126)</f>
        <v>144</v>
      </c>
      <c r="R126" s="182">
        <f t="shared" ref="R126:R157" si="23">SUM(G126:J126)</f>
        <v>165</v>
      </c>
      <c r="S126" s="182">
        <f t="shared" ref="S126:S157" si="24">SUM(H126:K126)</f>
        <v>141</v>
      </c>
    </row>
    <row r="127" spans="1:19" x14ac:dyDescent="0.15">
      <c r="A127" s="193" t="s">
        <v>152</v>
      </c>
      <c r="B127" s="192" t="s">
        <v>149</v>
      </c>
      <c r="C127" s="191" t="s">
        <v>157</v>
      </c>
      <c r="D127" s="190">
        <v>6</v>
      </c>
      <c r="E127" s="190">
        <v>16</v>
      </c>
      <c r="F127" s="190">
        <v>12</v>
      </c>
      <c r="G127" s="190">
        <v>20</v>
      </c>
      <c r="H127" s="190">
        <v>18</v>
      </c>
      <c r="I127" s="190">
        <v>19</v>
      </c>
      <c r="J127" s="190">
        <v>13</v>
      </c>
      <c r="K127" s="190">
        <v>13</v>
      </c>
      <c r="L127" s="190">
        <v>117</v>
      </c>
      <c r="M127" s="190">
        <v>70</v>
      </c>
      <c r="N127" s="194">
        <v>59</v>
      </c>
      <c r="O127" s="182">
        <f t="shared" si="20"/>
        <v>54</v>
      </c>
      <c r="P127" s="182">
        <f t="shared" si="21"/>
        <v>66</v>
      </c>
      <c r="Q127" s="182">
        <f t="shared" si="22"/>
        <v>69</v>
      </c>
      <c r="R127" s="182">
        <f t="shared" si="23"/>
        <v>70</v>
      </c>
      <c r="S127" s="182">
        <f t="shared" si="24"/>
        <v>63</v>
      </c>
    </row>
    <row r="128" spans="1:19" x14ac:dyDescent="0.15">
      <c r="A128" s="193" t="s">
        <v>151</v>
      </c>
      <c r="B128" s="192" t="s">
        <v>149</v>
      </c>
      <c r="C128" s="191" t="s">
        <v>157</v>
      </c>
      <c r="D128" s="190">
        <v>6</v>
      </c>
      <c r="E128" s="190">
        <v>3</v>
      </c>
      <c r="F128" s="190">
        <v>3</v>
      </c>
      <c r="G128" s="190">
        <v>14</v>
      </c>
      <c r="H128" s="190">
        <v>12</v>
      </c>
      <c r="I128" s="190">
        <v>10</v>
      </c>
      <c r="J128" s="190">
        <v>16</v>
      </c>
      <c r="K128" s="190">
        <v>12</v>
      </c>
      <c r="L128" s="190">
        <v>76</v>
      </c>
      <c r="M128" s="190">
        <v>52</v>
      </c>
      <c r="N128" s="194">
        <v>38</v>
      </c>
      <c r="O128" s="182">
        <f t="shared" si="20"/>
        <v>26</v>
      </c>
      <c r="P128" s="182">
        <f t="shared" si="21"/>
        <v>32</v>
      </c>
      <c r="Q128" s="182">
        <f t="shared" si="22"/>
        <v>39</v>
      </c>
      <c r="R128" s="182">
        <f t="shared" si="23"/>
        <v>52</v>
      </c>
      <c r="S128" s="182">
        <f t="shared" si="24"/>
        <v>50</v>
      </c>
    </row>
    <row r="129" spans="1:19" x14ac:dyDescent="0.15">
      <c r="A129" s="193" t="s">
        <v>150</v>
      </c>
      <c r="B129" s="192" t="s">
        <v>149</v>
      </c>
      <c r="C129" s="191" t="s">
        <v>157</v>
      </c>
      <c r="D129" s="190">
        <v>1</v>
      </c>
      <c r="E129" s="190">
        <v>1</v>
      </c>
      <c r="F129" s="190">
        <v>4</v>
      </c>
      <c r="G129" s="190">
        <v>3</v>
      </c>
      <c r="H129" s="190">
        <v>10</v>
      </c>
      <c r="I129" s="190">
        <v>4</v>
      </c>
      <c r="J129" s="190">
        <v>9</v>
      </c>
      <c r="K129" s="190">
        <v>3</v>
      </c>
      <c r="L129" s="190">
        <v>35</v>
      </c>
      <c r="M129" s="190">
        <v>26</v>
      </c>
      <c r="N129" s="194">
        <v>18</v>
      </c>
      <c r="O129" s="182">
        <f t="shared" si="20"/>
        <v>9</v>
      </c>
      <c r="P129" s="182">
        <f t="shared" si="21"/>
        <v>18</v>
      </c>
      <c r="Q129" s="182">
        <f t="shared" si="22"/>
        <v>21</v>
      </c>
      <c r="R129" s="182">
        <f t="shared" si="23"/>
        <v>26</v>
      </c>
      <c r="S129" s="182">
        <f t="shared" si="24"/>
        <v>26</v>
      </c>
    </row>
    <row r="130" spans="1:19" x14ac:dyDescent="0.15">
      <c r="A130" s="193" t="s">
        <v>148</v>
      </c>
      <c r="B130" s="192" t="s">
        <v>147</v>
      </c>
      <c r="C130" s="191" t="s">
        <v>157</v>
      </c>
      <c r="D130" s="190">
        <v>8</v>
      </c>
      <c r="E130" s="190">
        <v>13</v>
      </c>
      <c r="F130" s="190">
        <v>16</v>
      </c>
      <c r="G130" s="190">
        <v>23</v>
      </c>
      <c r="H130" s="190">
        <v>39</v>
      </c>
      <c r="I130" s="190">
        <v>32</v>
      </c>
      <c r="J130" s="190">
        <v>28</v>
      </c>
      <c r="K130" s="190">
        <v>30</v>
      </c>
      <c r="L130" s="190">
        <v>189</v>
      </c>
      <c r="M130" s="190">
        <v>129</v>
      </c>
      <c r="N130" s="194">
        <v>95</v>
      </c>
      <c r="O130" s="182">
        <f t="shared" si="20"/>
        <v>60</v>
      </c>
      <c r="P130" s="182">
        <f t="shared" si="21"/>
        <v>91</v>
      </c>
      <c r="Q130" s="182">
        <f t="shared" si="22"/>
        <v>110</v>
      </c>
      <c r="R130" s="182">
        <f t="shared" si="23"/>
        <v>122</v>
      </c>
      <c r="S130" s="182">
        <f t="shared" si="24"/>
        <v>129</v>
      </c>
    </row>
    <row r="131" spans="1:19" x14ac:dyDescent="0.15">
      <c r="A131" s="193" t="s">
        <v>146</v>
      </c>
      <c r="B131" s="192" t="s">
        <v>145</v>
      </c>
      <c r="C131" s="191" t="s">
        <v>157</v>
      </c>
      <c r="D131" s="190">
        <v>3</v>
      </c>
      <c r="E131" s="190">
        <v>2</v>
      </c>
      <c r="F131" s="190">
        <v>5</v>
      </c>
      <c r="G131" s="190">
        <v>11</v>
      </c>
      <c r="H131" s="190">
        <v>14</v>
      </c>
      <c r="I131" s="190">
        <v>19</v>
      </c>
      <c r="J131" s="190">
        <v>13</v>
      </c>
      <c r="K131" s="190">
        <v>17</v>
      </c>
      <c r="L131" s="190">
        <v>84</v>
      </c>
      <c r="M131" s="190">
        <v>63</v>
      </c>
      <c r="N131" s="194">
        <v>42</v>
      </c>
      <c r="O131" s="182">
        <f t="shared" si="20"/>
        <v>21</v>
      </c>
      <c r="P131" s="182">
        <f t="shared" si="21"/>
        <v>32</v>
      </c>
      <c r="Q131" s="182">
        <f t="shared" si="22"/>
        <v>49</v>
      </c>
      <c r="R131" s="182">
        <f t="shared" si="23"/>
        <v>57</v>
      </c>
      <c r="S131" s="182">
        <f t="shared" si="24"/>
        <v>63</v>
      </c>
    </row>
    <row r="132" spans="1:19" x14ac:dyDescent="0.15">
      <c r="A132" s="193" t="s">
        <v>144</v>
      </c>
      <c r="B132" s="192" t="s">
        <v>142</v>
      </c>
      <c r="C132" s="191" t="s">
        <v>157</v>
      </c>
      <c r="D132" s="190">
        <v>5</v>
      </c>
      <c r="E132" s="190">
        <v>6</v>
      </c>
      <c r="F132" s="190">
        <v>10</v>
      </c>
      <c r="G132" s="190">
        <v>16</v>
      </c>
      <c r="H132" s="190">
        <v>28</v>
      </c>
      <c r="I132" s="190">
        <v>27</v>
      </c>
      <c r="J132" s="190">
        <v>17</v>
      </c>
      <c r="K132" s="190">
        <v>18</v>
      </c>
      <c r="L132" s="190">
        <v>127</v>
      </c>
      <c r="M132" s="190">
        <v>90</v>
      </c>
      <c r="N132" s="194">
        <v>64</v>
      </c>
      <c r="O132" s="182">
        <f t="shared" si="20"/>
        <v>37</v>
      </c>
      <c r="P132" s="182">
        <f t="shared" si="21"/>
        <v>60</v>
      </c>
      <c r="Q132" s="182">
        <f t="shared" si="22"/>
        <v>81</v>
      </c>
      <c r="R132" s="182">
        <f t="shared" si="23"/>
        <v>88</v>
      </c>
      <c r="S132" s="182">
        <f t="shared" si="24"/>
        <v>90</v>
      </c>
    </row>
    <row r="133" spans="1:19" x14ac:dyDescent="0.15">
      <c r="A133" s="193" t="s">
        <v>143</v>
      </c>
      <c r="B133" s="192" t="s">
        <v>142</v>
      </c>
      <c r="C133" s="191" t="s">
        <v>157</v>
      </c>
      <c r="D133" s="190">
        <v>2</v>
      </c>
      <c r="E133" s="190">
        <v>1</v>
      </c>
      <c r="F133" s="190">
        <v>2</v>
      </c>
      <c r="G133" s="190">
        <v>4</v>
      </c>
      <c r="H133" s="190">
        <v>8</v>
      </c>
      <c r="I133" s="190">
        <v>6</v>
      </c>
      <c r="J133" s="190">
        <v>4</v>
      </c>
      <c r="K133" s="190">
        <v>3</v>
      </c>
      <c r="L133" s="190">
        <v>30</v>
      </c>
      <c r="M133" s="190">
        <v>22</v>
      </c>
      <c r="N133" s="194">
        <v>15</v>
      </c>
      <c r="O133" s="182">
        <f t="shared" si="20"/>
        <v>9</v>
      </c>
      <c r="P133" s="182">
        <f t="shared" si="21"/>
        <v>15</v>
      </c>
      <c r="Q133" s="182">
        <f t="shared" si="22"/>
        <v>20</v>
      </c>
      <c r="R133" s="182">
        <f t="shared" si="23"/>
        <v>22</v>
      </c>
      <c r="S133" s="182">
        <f t="shared" si="24"/>
        <v>21</v>
      </c>
    </row>
    <row r="134" spans="1:19" x14ac:dyDescent="0.15">
      <c r="A134" s="193" t="s">
        <v>141</v>
      </c>
      <c r="B134" s="192" t="s">
        <v>138</v>
      </c>
      <c r="C134" s="191" t="s">
        <v>157</v>
      </c>
      <c r="D134" s="190">
        <v>0</v>
      </c>
      <c r="E134" s="190">
        <v>1</v>
      </c>
      <c r="F134" s="190">
        <v>0</v>
      </c>
      <c r="G134" s="190">
        <v>2</v>
      </c>
      <c r="H134" s="190">
        <v>2</v>
      </c>
      <c r="I134" s="190">
        <v>4</v>
      </c>
      <c r="J134" s="190">
        <v>2</v>
      </c>
      <c r="K134" s="190">
        <v>8</v>
      </c>
      <c r="L134" s="190">
        <v>19</v>
      </c>
      <c r="M134" s="190">
        <v>16</v>
      </c>
      <c r="N134" s="194">
        <v>10</v>
      </c>
      <c r="O134" s="182">
        <f t="shared" si="20"/>
        <v>3</v>
      </c>
      <c r="P134" s="182">
        <f t="shared" si="21"/>
        <v>5</v>
      </c>
      <c r="Q134" s="182">
        <f t="shared" si="22"/>
        <v>8</v>
      </c>
      <c r="R134" s="182">
        <f t="shared" si="23"/>
        <v>10</v>
      </c>
      <c r="S134" s="182">
        <f t="shared" si="24"/>
        <v>16</v>
      </c>
    </row>
    <row r="135" spans="1:19" x14ac:dyDescent="0.15">
      <c r="A135" s="193" t="s">
        <v>140</v>
      </c>
      <c r="B135" s="192" t="s">
        <v>138</v>
      </c>
      <c r="C135" s="191" t="s">
        <v>157</v>
      </c>
      <c r="D135" s="190">
        <v>1</v>
      </c>
      <c r="E135" s="190">
        <v>4</v>
      </c>
      <c r="F135" s="190">
        <v>4</v>
      </c>
      <c r="G135" s="190">
        <v>1</v>
      </c>
      <c r="H135" s="190">
        <v>1</v>
      </c>
      <c r="I135" s="190">
        <v>1</v>
      </c>
      <c r="J135" s="190">
        <v>3</v>
      </c>
      <c r="K135" s="190">
        <v>0</v>
      </c>
      <c r="L135" s="190">
        <v>15</v>
      </c>
      <c r="M135" s="190">
        <v>10</v>
      </c>
      <c r="N135" s="194">
        <v>8</v>
      </c>
      <c r="O135" s="182">
        <f t="shared" si="20"/>
        <v>10</v>
      </c>
      <c r="P135" s="182">
        <f t="shared" si="21"/>
        <v>10</v>
      </c>
      <c r="Q135" s="182">
        <f t="shared" si="22"/>
        <v>7</v>
      </c>
      <c r="R135" s="182">
        <f t="shared" si="23"/>
        <v>6</v>
      </c>
      <c r="S135" s="182">
        <f t="shared" si="24"/>
        <v>5</v>
      </c>
    </row>
    <row r="136" spans="1:19" x14ac:dyDescent="0.15">
      <c r="A136" s="193" t="s">
        <v>139</v>
      </c>
      <c r="B136" s="192" t="s">
        <v>138</v>
      </c>
      <c r="C136" s="191" t="s">
        <v>157</v>
      </c>
      <c r="D136" s="190">
        <v>5</v>
      </c>
      <c r="E136" s="190">
        <v>8</v>
      </c>
      <c r="F136" s="190">
        <v>9</v>
      </c>
      <c r="G136" s="190">
        <v>6</v>
      </c>
      <c r="H136" s="190">
        <v>6</v>
      </c>
      <c r="I136" s="190">
        <v>5</v>
      </c>
      <c r="J136" s="190">
        <v>8</v>
      </c>
      <c r="K136" s="190">
        <v>14</v>
      </c>
      <c r="L136" s="190">
        <v>61</v>
      </c>
      <c r="M136" s="190">
        <v>33</v>
      </c>
      <c r="N136" s="194">
        <v>31</v>
      </c>
      <c r="O136" s="182">
        <f t="shared" si="20"/>
        <v>28</v>
      </c>
      <c r="P136" s="182">
        <f t="shared" si="21"/>
        <v>29</v>
      </c>
      <c r="Q136" s="182">
        <f t="shared" si="22"/>
        <v>26</v>
      </c>
      <c r="R136" s="182">
        <f t="shared" si="23"/>
        <v>25</v>
      </c>
      <c r="S136" s="182">
        <f t="shared" si="24"/>
        <v>33</v>
      </c>
    </row>
    <row r="137" spans="1:19" x14ac:dyDescent="0.15">
      <c r="A137" s="193" t="s">
        <v>137</v>
      </c>
      <c r="B137" s="192" t="s">
        <v>132</v>
      </c>
      <c r="C137" s="191" t="s">
        <v>157</v>
      </c>
      <c r="D137" s="190">
        <v>7</v>
      </c>
      <c r="E137" s="190">
        <v>4</v>
      </c>
      <c r="F137" s="190">
        <v>14</v>
      </c>
      <c r="G137" s="190">
        <v>20</v>
      </c>
      <c r="H137" s="190">
        <v>19</v>
      </c>
      <c r="I137" s="190">
        <v>16</v>
      </c>
      <c r="J137" s="190">
        <v>13</v>
      </c>
      <c r="K137" s="190">
        <v>9</v>
      </c>
      <c r="L137" s="190">
        <v>102</v>
      </c>
      <c r="M137" s="190">
        <v>69</v>
      </c>
      <c r="N137" s="194">
        <v>51</v>
      </c>
      <c r="O137" s="182">
        <f t="shared" si="20"/>
        <v>45</v>
      </c>
      <c r="P137" s="182">
        <f t="shared" si="21"/>
        <v>57</v>
      </c>
      <c r="Q137" s="182">
        <f t="shared" si="22"/>
        <v>69</v>
      </c>
      <c r="R137" s="182">
        <f t="shared" si="23"/>
        <v>68</v>
      </c>
      <c r="S137" s="182">
        <f t="shared" si="24"/>
        <v>57</v>
      </c>
    </row>
    <row r="138" spans="1:19" x14ac:dyDescent="0.15">
      <c r="A138" s="193" t="s">
        <v>136</v>
      </c>
      <c r="B138" s="192" t="s">
        <v>132</v>
      </c>
      <c r="C138" s="191" t="s">
        <v>157</v>
      </c>
      <c r="D138" s="190">
        <v>0</v>
      </c>
      <c r="E138" s="190">
        <v>0</v>
      </c>
      <c r="F138" s="190">
        <v>0</v>
      </c>
      <c r="G138" s="190">
        <v>1</v>
      </c>
      <c r="H138" s="190">
        <v>0</v>
      </c>
      <c r="I138" s="190">
        <v>0</v>
      </c>
      <c r="J138" s="190">
        <v>0</v>
      </c>
      <c r="K138" s="190">
        <v>1</v>
      </c>
      <c r="L138" s="190">
        <v>2</v>
      </c>
      <c r="M138" s="190">
        <v>1</v>
      </c>
      <c r="N138" s="194">
        <v>1</v>
      </c>
      <c r="O138" s="182">
        <f t="shared" si="20"/>
        <v>1</v>
      </c>
      <c r="P138" s="182">
        <f t="shared" si="21"/>
        <v>1</v>
      </c>
      <c r="Q138" s="182">
        <f t="shared" si="22"/>
        <v>1</v>
      </c>
      <c r="R138" s="182">
        <f t="shared" si="23"/>
        <v>1</v>
      </c>
      <c r="S138" s="182">
        <f t="shared" si="24"/>
        <v>1</v>
      </c>
    </row>
    <row r="139" spans="1:19" x14ac:dyDescent="0.15">
      <c r="A139" s="193" t="s">
        <v>135</v>
      </c>
      <c r="B139" s="192" t="s">
        <v>132</v>
      </c>
      <c r="C139" s="191" t="s">
        <v>157</v>
      </c>
      <c r="D139" s="190">
        <v>0</v>
      </c>
      <c r="E139" s="190">
        <v>0</v>
      </c>
      <c r="F139" s="190">
        <v>0</v>
      </c>
      <c r="G139" s="190">
        <v>0</v>
      </c>
      <c r="H139" s="190">
        <v>2</v>
      </c>
      <c r="I139" s="190">
        <v>3</v>
      </c>
      <c r="J139" s="190">
        <v>0</v>
      </c>
      <c r="K139" s="190">
        <v>1</v>
      </c>
      <c r="L139" s="190">
        <v>6</v>
      </c>
      <c r="M139" s="190">
        <v>6</v>
      </c>
      <c r="N139" s="194">
        <v>3</v>
      </c>
      <c r="O139" s="182">
        <f t="shared" si="20"/>
        <v>0</v>
      </c>
      <c r="P139" s="182">
        <f t="shared" si="21"/>
        <v>2</v>
      </c>
      <c r="Q139" s="182">
        <f t="shared" si="22"/>
        <v>5</v>
      </c>
      <c r="R139" s="182">
        <f t="shared" si="23"/>
        <v>5</v>
      </c>
      <c r="S139" s="182">
        <f t="shared" si="24"/>
        <v>6</v>
      </c>
    </row>
    <row r="140" spans="1:19" x14ac:dyDescent="0.15">
      <c r="A140" s="193" t="s">
        <v>134</v>
      </c>
      <c r="B140" s="192" t="s">
        <v>132</v>
      </c>
      <c r="C140" s="191" t="s">
        <v>157</v>
      </c>
      <c r="D140" s="190">
        <v>2</v>
      </c>
      <c r="E140" s="190">
        <v>4</v>
      </c>
      <c r="F140" s="190">
        <v>2</v>
      </c>
      <c r="G140" s="190">
        <v>6</v>
      </c>
      <c r="H140" s="190">
        <v>6</v>
      </c>
      <c r="I140" s="190">
        <v>10</v>
      </c>
      <c r="J140" s="190">
        <v>4</v>
      </c>
      <c r="K140" s="190">
        <v>9</v>
      </c>
      <c r="L140" s="190">
        <v>43</v>
      </c>
      <c r="M140" s="190">
        <v>29</v>
      </c>
      <c r="N140" s="194">
        <v>22</v>
      </c>
      <c r="O140" s="182">
        <f t="shared" si="20"/>
        <v>14</v>
      </c>
      <c r="P140" s="182">
        <f t="shared" si="21"/>
        <v>18</v>
      </c>
      <c r="Q140" s="182">
        <f t="shared" si="22"/>
        <v>24</v>
      </c>
      <c r="R140" s="182">
        <f t="shared" si="23"/>
        <v>26</v>
      </c>
      <c r="S140" s="182">
        <f t="shared" si="24"/>
        <v>29</v>
      </c>
    </row>
    <row r="141" spans="1:19" x14ac:dyDescent="0.15">
      <c r="A141" s="193" t="s">
        <v>133</v>
      </c>
      <c r="B141" s="192" t="s">
        <v>132</v>
      </c>
      <c r="C141" s="191" t="s">
        <v>157</v>
      </c>
      <c r="D141" s="190">
        <v>0</v>
      </c>
      <c r="E141" s="190">
        <v>0</v>
      </c>
      <c r="F141" s="190">
        <v>1</v>
      </c>
      <c r="G141" s="190">
        <v>0</v>
      </c>
      <c r="H141" s="190">
        <v>2</v>
      </c>
      <c r="I141" s="190">
        <v>0</v>
      </c>
      <c r="J141" s="190">
        <v>1</v>
      </c>
      <c r="K141" s="190">
        <v>0</v>
      </c>
      <c r="L141" s="190">
        <v>4</v>
      </c>
      <c r="M141" s="190">
        <v>3</v>
      </c>
      <c r="N141" s="194">
        <v>2</v>
      </c>
      <c r="O141" s="182">
        <f t="shared" si="20"/>
        <v>1</v>
      </c>
      <c r="P141" s="182">
        <f t="shared" si="21"/>
        <v>3</v>
      </c>
      <c r="Q141" s="182">
        <f t="shared" si="22"/>
        <v>3</v>
      </c>
      <c r="R141" s="182">
        <f t="shared" si="23"/>
        <v>3</v>
      </c>
      <c r="S141" s="182">
        <f t="shared" si="24"/>
        <v>3</v>
      </c>
    </row>
    <row r="142" spans="1:19" x14ac:dyDescent="0.15">
      <c r="A142" s="193" t="s">
        <v>131</v>
      </c>
      <c r="B142" s="192" t="s">
        <v>130</v>
      </c>
      <c r="C142" s="191" t="s">
        <v>157</v>
      </c>
      <c r="D142" s="190">
        <v>1</v>
      </c>
      <c r="E142" s="190">
        <v>5</v>
      </c>
      <c r="F142" s="190">
        <v>3</v>
      </c>
      <c r="G142" s="190">
        <v>5</v>
      </c>
      <c r="H142" s="190">
        <v>7</v>
      </c>
      <c r="I142" s="190">
        <v>4</v>
      </c>
      <c r="J142" s="190">
        <v>2</v>
      </c>
      <c r="K142" s="190">
        <v>4</v>
      </c>
      <c r="L142" s="190">
        <v>31</v>
      </c>
      <c r="M142" s="190">
        <v>20</v>
      </c>
      <c r="N142" s="194">
        <v>16</v>
      </c>
      <c r="O142" s="182">
        <f t="shared" si="20"/>
        <v>14</v>
      </c>
      <c r="P142" s="182">
        <f t="shared" si="21"/>
        <v>20</v>
      </c>
      <c r="Q142" s="182">
        <f t="shared" si="22"/>
        <v>19</v>
      </c>
      <c r="R142" s="182">
        <f t="shared" si="23"/>
        <v>18</v>
      </c>
      <c r="S142" s="182">
        <f t="shared" si="24"/>
        <v>17</v>
      </c>
    </row>
    <row r="143" spans="1:19" x14ac:dyDescent="0.15">
      <c r="A143" s="193" t="s">
        <v>129</v>
      </c>
      <c r="B143" s="192" t="s">
        <v>123</v>
      </c>
      <c r="C143" s="191" t="s">
        <v>157</v>
      </c>
      <c r="D143" s="190">
        <v>0</v>
      </c>
      <c r="E143" s="190">
        <v>0</v>
      </c>
      <c r="F143" s="190">
        <v>0</v>
      </c>
      <c r="G143" s="190">
        <v>0</v>
      </c>
      <c r="H143" s="190">
        <v>0</v>
      </c>
      <c r="I143" s="190">
        <v>0</v>
      </c>
      <c r="J143" s="190">
        <v>1</v>
      </c>
      <c r="K143" s="190">
        <v>0</v>
      </c>
      <c r="L143" s="190">
        <v>1</v>
      </c>
      <c r="M143" s="190">
        <v>1</v>
      </c>
      <c r="N143" s="194">
        <v>1</v>
      </c>
      <c r="O143" s="182">
        <f t="shared" si="20"/>
        <v>0</v>
      </c>
      <c r="P143" s="182">
        <f t="shared" si="21"/>
        <v>0</v>
      </c>
      <c r="Q143" s="182">
        <f t="shared" si="22"/>
        <v>0</v>
      </c>
      <c r="R143" s="182">
        <f t="shared" si="23"/>
        <v>1</v>
      </c>
      <c r="S143" s="182">
        <f t="shared" si="24"/>
        <v>1</v>
      </c>
    </row>
    <row r="144" spans="1:19" x14ac:dyDescent="0.15">
      <c r="A144" s="193" t="s">
        <v>128</v>
      </c>
      <c r="B144" s="192" t="s">
        <v>127</v>
      </c>
      <c r="C144" s="191" t="s">
        <v>157</v>
      </c>
      <c r="D144" s="190">
        <v>1</v>
      </c>
      <c r="E144" s="190">
        <v>1</v>
      </c>
      <c r="F144" s="190">
        <v>2</v>
      </c>
      <c r="G144" s="190">
        <v>4</v>
      </c>
      <c r="H144" s="190">
        <v>10</v>
      </c>
      <c r="I144" s="190">
        <v>5</v>
      </c>
      <c r="J144" s="190">
        <v>7</v>
      </c>
      <c r="K144" s="190">
        <v>7</v>
      </c>
      <c r="L144" s="190">
        <v>37</v>
      </c>
      <c r="M144" s="190">
        <v>29</v>
      </c>
      <c r="N144" s="194">
        <v>19</v>
      </c>
      <c r="O144" s="182">
        <f t="shared" si="20"/>
        <v>8</v>
      </c>
      <c r="P144" s="182">
        <f t="shared" si="21"/>
        <v>17</v>
      </c>
      <c r="Q144" s="182">
        <f t="shared" si="22"/>
        <v>21</v>
      </c>
      <c r="R144" s="182">
        <f t="shared" si="23"/>
        <v>26</v>
      </c>
      <c r="S144" s="182">
        <f t="shared" si="24"/>
        <v>29</v>
      </c>
    </row>
    <row r="145" spans="1:19" x14ac:dyDescent="0.15">
      <c r="A145" s="193" t="s">
        <v>126</v>
      </c>
      <c r="B145" s="192" t="s">
        <v>123</v>
      </c>
      <c r="C145" s="191" t="s">
        <v>157</v>
      </c>
      <c r="D145" s="190">
        <v>1</v>
      </c>
      <c r="E145" s="190">
        <v>0</v>
      </c>
      <c r="F145" s="190">
        <v>4</v>
      </c>
      <c r="G145" s="190">
        <v>2</v>
      </c>
      <c r="H145" s="190">
        <v>2</v>
      </c>
      <c r="I145" s="190">
        <v>1</v>
      </c>
      <c r="J145" s="190">
        <v>1</v>
      </c>
      <c r="K145" s="190">
        <v>0</v>
      </c>
      <c r="L145" s="190">
        <v>11</v>
      </c>
      <c r="M145" s="190">
        <v>9</v>
      </c>
      <c r="N145" s="194">
        <v>6</v>
      </c>
      <c r="O145" s="182">
        <f t="shared" si="20"/>
        <v>7</v>
      </c>
      <c r="P145" s="182">
        <f t="shared" si="21"/>
        <v>8</v>
      </c>
      <c r="Q145" s="182">
        <f t="shared" si="22"/>
        <v>9</v>
      </c>
      <c r="R145" s="182">
        <f t="shared" si="23"/>
        <v>6</v>
      </c>
      <c r="S145" s="182">
        <f t="shared" si="24"/>
        <v>4</v>
      </c>
    </row>
    <row r="146" spans="1:19" x14ac:dyDescent="0.15">
      <c r="A146" s="193" t="s">
        <v>125</v>
      </c>
      <c r="B146" s="192" t="s">
        <v>123</v>
      </c>
      <c r="C146" s="191" t="s">
        <v>157</v>
      </c>
      <c r="D146" s="190">
        <v>1</v>
      </c>
      <c r="E146" s="190">
        <v>0</v>
      </c>
      <c r="F146" s="190">
        <v>2</v>
      </c>
      <c r="G146" s="190">
        <v>2</v>
      </c>
      <c r="H146" s="190">
        <v>3</v>
      </c>
      <c r="I146" s="190">
        <v>1</v>
      </c>
      <c r="J146" s="190">
        <v>3</v>
      </c>
      <c r="K146" s="190">
        <v>0</v>
      </c>
      <c r="L146" s="190">
        <v>12</v>
      </c>
      <c r="M146" s="190">
        <v>9</v>
      </c>
      <c r="N146" s="194">
        <v>6</v>
      </c>
      <c r="O146" s="182">
        <f t="shared" si="20"/>
        <v>5</v>
      </c>
      <c r="P146" s="182">
        <f t="shared" si="21"/>
        <v>7</v>
      </c>
      <c r="Q146" s="182">
        <f t="shared" si="22"/>
        <v>8</v>
      </c>
      <c r="R146" s="182">
        <f t="shared" si="23"/>
        <v>9</v>
      </c>
      <c r="S146" s="182">
        <f t="shared" si="24"/>
        <v>7</v>
      </c>
    </row>
    <row r="147" spans="1:19" x14ac:dyDescent="0.15">
      <c r="A147" s="193" t="s">
        <v>124</v>
      </c>
      <c r="B147" s="192" t="s">
        <v>123</v>
      </c>
      <c r="C147" s="191" t="s">
        <v>157</v>
      </c>
      <c r="D147" s="190">
        <v>6</v>
      </c>
      <c r="E147" s="190">
        <v>11</v>
      </c>
      <c r="F147" s="190">
        <v>22</v>
      </c>
      <c r="G147" s="190">
        <v>26</v>
      </c>
      <c r="H147" s="190">
        <v>41</v>
      </c>
      <c r="I147" s="190">
        <v>28</v>
      </c>
      <c r="J147" s="190">
        <v>21</v>
      </c>
      <c r="K147" s="190">
        <v>10</v>
      </c>
      <c r="L147" s="190">
        <v>165</v>
      </c>
      <c r="M147" s="190">
        <v>117</v>
      </c>
      <c r="N147" s="194">
        <v>83</v>
      </c>
      <c r="O147" s="182">
        <f t="shared" si="20"/>
        <v>65</v>
      </c>
      <c r="P147" s="182">
        <f t="shared" si="21"/>
        <v>100</v>
      </c>
      <c r="Q147" s="182">
        <f t="shared" si="22"/>
        <v>117</v>
      </c>
      <c r="R147" s="182">
        <f t="shared" si="23"/>
        <v>116</v>
      </c>
      <c r="S147" s="182">
        <f t="shared" si="24"/>
        <v>100</v>
      </c>
    </row>
    <row r="148" spans="1:19" x14ac:dyDescent="0.15">
      <c r="A148" s="193" t="s">
        <v>122</v>
      </c>
      <c r="B148" s="192" t="s">
        <v>116</v>
      </c>
      <c r="C148" s="191" t="s">
        <v>157</v>
      </c>
      <c r="D148" s="190">
        <v>0</v>
      </c>
      <c r="E148" s="190">
        <v>0</v>
      </c>
      <c r="F148" s="190">
        <v>4</v>
      </c>
      <c r="G148" s="190">
        <v>3</v>
      </c>
      <c r="H148" s="190">
        <v>1</v>
      </c>
      <c r="I148" s="190">
        <v>4</v>
      </c>
      <c r="J148" s="190">
        <v>3</v>
      </c>
      <c r="K148" s="190">
        <v>5</v>
      </c>
      <c r="L148" s="190">
        <v>20</v>
      </c>
      <c r="M148" s="190">
        <v>13</v>
      </c>
      <c r="N148" s="194">
        <v>10</v>
      </c>
      <c r="O148" s="182">
        <f t="shared" si="20"/>
        <v>7</v>
      </c>
      <c r="P148" s="182">
        <f t="shared" si="21"/>
        <v>8</v>
      </c>
      <c r="Q148" s="182">
        <f t="shared" si="22"/>
        <v>12</v>
      </c>
      <c r="R148" s="182">
        <f t="shared" si="23"/>
        <v>11</v>
      </c>
      <c r="S148" s="182">
        <f t="shared" si="24"/>
        <v>13</v>
      </c>
    </row>
    <row r="149" spans="1:19" x14ac:dyDescent="0.15">
      <c r="A149" s="193" t="s">
        <v>121</v>
      </c>
      <c r="B149" s="192" t="s">
        <v>120</v>
      </c>
      <c r="C149" s="191" t="s">
        <v>157</v>
      </c>
      <c r="D149" s="190">
        <v>1</v>
      </c>
      <c r="E149" s="190">
        <v>0</v>
      </c>
      <c r="F149" s="190">
        <v>1</v>
      </c>
      <c r="G149" s="190">
        <v>0</v>
      </c>
      <c r="H149" s="190">
        <v>4</v>
      </c>
      <c r="I149" s="190">
        <v>6</v>
      </c>
      <c r="J149" s="190">
        <v>3</v>
      </c>
      <c r="K149" s="190">
        <v>1</v>
      </c>
      <c r="L149" s="190">
        <v>16</v>
      </c>
      <c r="M149" s="190">
        <v>14</v>
      </c>
      <c r="N149" s="194">
        <v>8</v>
      </c>
      <c r="O149" s="182">
        <f t="shared" si="20"/>
        <v>2</v>
      </c>
      <c r="P149" s="182">
        <f t="shared" si="21"/>
        <v>5</v>
      </c>
      <c r="Q149" s="182">
        <f t="shared" si="22"/>
        <v>11</v>
      </c>
      <c r="R149" s="182">
        <f t="shared" si="23"/>
        <v>13</v>
      </c>
      <c r="S149" s="182">
        <f t="shared" si="24"/>
        <v>14</v>
      </c>
    </row>
    <row r="150" spans="1:19" x14ac:dyDescent="0.15">
      <c r="A150" s="193" t="s">
        <v>119</v>
      </c>
      <c r="B150" s="192" t="s">
        <v>118</v>
      </c>
      <c r="C150" s="191" t="s">
        <v>157</v>
      </c>
      <c r="D150" s="190">
        <v>5</v>
      </c>
      <c r="E150" s="190">
        <v>6</v>
      </c>
      <c r="F150" s="190">
        <v>8</v>
      </c>
      <c r="G150" s="190">
        <v>14</v>
      </c>
      <c r="H150" s="190">
        <v>5</v>
      </c>
      <c r="I150" s="190">
        <v>10</v>
      </c>
      <c r="J150" s="190">
        <v>17</v>
      </c>
      <c r="K150" s="190">
        <v>11</v>
      </c>
      <c r="L150" s="190">
        <v>76</v>
      </c>
      <c r="M150" s="190">
        <v>46</v>
      </c>
      <c r="N150" s="194">
        <v>38</v>
      </c>
      <c r="O150" s="182">
        <f t="shared" si="20"/>
        <v>33</v>
      </c>
      <c r="P150" s="182">
        <f t="shared" si="21"/>
        <v>33</v>
      </c>
      <c r="Q150" s="182">
        <f t="shared" si="22"/>
        <v>37</v>
      </c>
      <c r="R150" s="182">
        <f t="shared" si="23"/>
        <v>46</v>
      </c>
      <c r="S150" s="182">
        <f t="shared" si="24"/>
        <v>43</v>
      </c>
    </row>
    <row r="151" spans="1:19" x14ac:dyDescent="0.15">
      <c r="A151" s="193" t="s">
        <v>117</v>
      </c>
      <c r="B151" s="192" t="s">
        <v>116</v>
      </c>
      <c r="C151" s="191" t="s">
        <v>157</v>
      </c>
      <c r="D151" s="190">
        <v>0</v>
      </c>
      <c r="E151" s="190">
        <v>0</v>
      </c>
      <c r="F151" s="190">
        <v>0</v>
      </c>
      <c r="G151" s="190">
        <v>0</v>
      </c>
      <c r="H151" s="190">
        <v>0</v>
      </c>
      <c r="I151" s="190">
        <v>0</v>
      </c>
      <c r="J151" s="190">
        <v>1</v>
      </c>
      <c r="K151" s="190">
        <v>1</v>
      </c>
      <c r="L151" s="190">
        <v>2</v>
      </c>
      <c r="M151" s="190">
        <v>2</v>
      </c>
      <c r="N151" s="194">
        <v>1</v>
      </c>
      <c r="O151" s="182">
        <f t="shared" si="20"/>
        <v>0</v>
      </c>
      <c r="P151" s="182">
        <f t="shared" si="21"/>
        <v>0</v>
      </c>
      <c r="Q151" s="182">
        <f t="shared" si="22"/>
        <v>0</v>
      </c>
      <c r="R151" s="182">
        <f t="shared" si="23"/>
        <v>1</v>
      </c>
      <c r="S151" s="182">
        <f t="shared" si="24"/>
        <v>2</v>
      </c>
    </row>
    <row r="152" spans="1:19" x14ac:dyDescent="0.15">
      <c r="A152" s="193" t="s">
        <v>19</v>
      </c>
      <c r="B152" s="192" t="s">
        <v>115</v>
      </c>
      <c r="C152" s="191" t="s">
        <v>157</v>
      </c>
      <c r="D152" s="190">
        <v>25</v>
      </c>
      <c r="E152" s="190">
        <v>39</v>
      </c>
      <c r="F152" s="190">
        <v>47</v>
      </c>
      <c r="G152" s="190">
        <v>61</v>
      </c>
      <c r="H152" s="190">
        <v>80</v>
      </c>
      <c r="I152" s="190">
        <v>64</v>
      </c>
      <c r="J152" s="190">
        <v>50</v>
      </c>
      <c r="K152" s="190">
        <v>31</v>
      </c>
      <c r="L152" s="189">
        <v>397</v>
      </c>
      <c r="M152" s="189">
        <v>255</v>
      </c>
      <c r="N152" s="188">
        <v>199</v>
      </c>
      <c r="O152" s="182">
        <f t="shared" si="20"/>
        <v>172</v>
      </c>
      <c r="P152" s="182">
        <f t="shared" si="21"/>
        <v>227</v>
      </c>
      <c r="Q152" s="182">
        <f t="shared" si="22"/>
        <v>252</v>
      </c>
      <c r="R152" s="182">
        <f t="shared" si="23"/>
        <v>255</v>
      </c>
      <c r="S152" s="182">
        <f t="shared" si="24"/>
        <v>225</v>
      </c>
    </row>
    <row r="153" spans="1:19" x14ac:dyDescent="0.15">
      <c r="A153" s="193" t="s">
        <v>114</v>
      </c>
      <c r="B153" s="192" t="s">
        <v>113</v>
      </c>
      <c r="C153" s="191" t="s">
        <v>157</v>
      </c>
      <c r="D153" s="190">
        <v>0</v>
      </c>
      <c r="E153" s="190">
        <v>0</v>
      </c>
      <c r="F153" s="190">
        <v>0</v>
      </c>
      <c r="G153" s="190">
        <v>0</v>
      </c>
      <c r="H153" s="190">
        <v>2</v>
      </c>
      <c r="I153" s="190">
        <v>1</v>
      </c>
      <c r="J153" s="190">
        <v>0</v>
      </c>
      <c r="K153" s="190">
        <v>3</v>
      </c>
      <c r="L153" s="189">
        <v>6</v>
      </c>
      <c r="M153" s="189">
        <v>6</v>
      </c>
      <c r="N153" s="188">
        <v>3</v>
      </c>
      <c r="O153" s="182">
        <f t="shared" si="20"/>
        <v>0</v>
      </c>
      <c r="P153" s="182">
        <f t="shared" si="21"/>
        <v>2</v>
      </c>
      <c r="Q153" s="182">
        <f t="shared" si="22"/>
        <v>3</v>
      </c>
      <c r="R153" s="182">
        <f t="shared" si="23"/>
        <v>3</v>
      </c>
      <c r="S153" s="182">
        <f t="shared" si="24"/>
        <v>6</v>
      </c>
    </row>
    <row r="154" spans="1:19" ht="22.5" customHeight="1" x14ac:dyDescent="0.15">
      <c r="A154" s="199" t="s">
        <v>91</v>
      </c>
      <c r="B154" s="198" t="s">
        <v>156</v>
      </c>
      <c r="C154" s="197"/>
      <c r="D154" s="196">
        <v>100</v>
      </c>
      <c r="E154" s="196">
        <v>143</v>
      </c>
      <c r="F154" s="196">
        <v>196</v>
      </c>
      <c r="G154" s="196">
        <v>288</v>
      </c>
      <c r="H154" s="196">
        <v>355</v>
      </c>
      <c r="I154" s="196">
        <v>326</v>
      </c>
      <c r="J154" s="196">
        <v>282</v>
      </c>
      <c r="K154" s="196">
        <v>231</v>
      </c>
      <c r="L154" s="196">
        <v>1921</v>
      </c>
      <c r="M154" s="196">
        <v>1251</v>
      </c>
      <c r="N154" s="195">
        <v>961</v>
      </c>
      <c r="O154" s="182">
        <f t="shared" si="20"/>
        <v>727</v>
      </c>
      <c r="P154" s="182">
        <f t="shared" si="21"/>
        <v>982</v>
      </c>
      <c r="Q154" s="182">
        <f t="shared" si="22"/>
        <v>1165</v>
      </c>
      <c r="R154" s="182">
        <f t="shared" si="23"/>
        <v>1251</v>
      </c>
      <c r="S154" s="182">
        <f t="shared" si="24"/>
        <v>1194</v>
      </c>
    </row>
    <row r="155" spans="1:19" x14ac:dyDescent="0.15">
      <c r="A155" s="193" t="s">
        <v>155</v>
      </c>
      <c r="B155" s="192" t="s">
        <v>154</v>
      </c>
      <c r="C155" s="191" t="s">
        <v>112</v>
      </c>
      <c r="D155" s="190">
        <v>5</v>
      </c>
      <c r="E155" s="190">
        <v>3</v>
      </c>
      <c r="F155" s="190">
        <v>6</v>
      </c>
      <c r="G155" s="190">
        <v>2</v>
      </c>
      <c r="H155" s="190">
        <v>5</v>
      </c>
      <c r="I155" s="190">
        <v>2</v>
      </c>
      <c r="J155" s="190">
        <v>8</v>
      </c>
      <c r="K155" s="190">
        <v>2</v>
      </c>
      <c r="L155" s="190">
        <v>33</v>
      </c>
      <c r="M155" s="190">
        <v>17</v>
      </c>
      <c r="N155" s="194">
        <v>17</v>
      </c>
      <c r="O155" s="182">
        <f t="shared" si="20"/>
        <v>16</v>
      </c>
      <c r="P155" s="182">
        <f t="shared" si="21"/>
        <v>16</v>
      </c>
      <c r="Q155" s="182">
        <f t="shared" si="22"/>
        <v>15</v>
      </c>
      <c r="R155" s="182">
        <f t="shared" si="23"/>
        <v>17</v>
      </c>
      <c r="S155" s="182">
        <f t="shared" si="24"/>
        <v>17</v>
      </c>
    </row>
    <row r="156" spans="1:19" x14ac:dyDescent="0.15">
      <c r="A156" s="193" t="s">
        <v>152</v>
      </c>
      <c r="B156" s="192" t="s">
        <v>149</v>
      </c>
      <c r="C156" s="191" t="s">
        <v>112</v>
      </c>
      <c r="D156" s="190">
        <v>0</v>
      </c>
      <c r="E156" s="190">
        <v>1</v>
      </c>
      <c r="F156" s="190">
        <v>2</v>
      </c>
      <c r="G156" s="190">
        <v>0</v>
      </c>
      <c r="H156" s="190">
        <v>0</v>
      </c>
      <c r="I156" s="190">
        <v>0</v>
      </c>
      <c r="J156" s="190">
        <v>2</v>
      </c>
      <c r="K156" s="190">
        <v>1</v>
      </c>
      <c r="L156" s="190">
        <v>6</v>
      </c>
      <c r="M156" s="190">
        <v>3</v>
      </c>
      <c r="N156" s="194">
        <v>3</v>
      </c>
      <c r="O156" s="182">
        <f t="shared" si="20"/>
        <v>3</v>
      </c>
      <c r="P156" s="182">
        <f t="shared" si="21"/>
        <v>3</v>
      </c>
      <c r="Q156" s="182">
        <f t="shared" si="22"/>
        <v>2</v>
      </c>
      <c r="R156" s="182">
        <f t="shared" si="23"/>
        <v>2</v>
      </c>
      <c r="S156" s="182">
        <f t="shared" si="24"/>
        <v>3</v>
      </c>
    </row>
    <row r="157" spans="1:19" x14ac:dyDescent="0.15">
      <c r="A157" s="193" t="s">
        <v>151</v>
      </c>
      <c r="B157" s="192" t="s">
        <v>149</v>
      </c>
      <c r="C157" s="191" t="s">
        <v>112</v>
      </c>
      <c r="D157" s="190">
        <v>0</v>
      </c>
      <c r="E157" s="190">
        <v>0</v>
      </c>
      <c r="F157" s="190">
        <v>0</v>
      </c>
      <c r="G157" s="190">
        <v>0</v>
      </c>
      <c r="H157" s="190">
        <v>0</v>
      </c>
      <c r="I157" s="190">
        <v>0</v>
      </c>
      <c r="J157" s="190">
        <v>0</v>
      </c>
      <c r="K157" s="190">
        <v>0</v>
      </c>
      <c r="L157" s="190">
        <v>0</v>
      </c>
      <c r="M157" s="190">
        <v>0</v>
      </c>
      <c r="N157" s="194">
        <v>0</v>
      </c>
      <c r="O157" s="182">
        <f t="shared" si="20"/>
        <v>0</v>
      </c>
      <c r="P157" s="182">
        <f t="shared" si="21"/>
        <v>0</v>
      </c>
      <c r="Q157" s="182">
        <f t="shared" si="22"/>
        <v>0</v>
      </c>
      <c r="R157" s="182">
        <f t="shared" si="23"/>
        <v>0</v>
      </c>
      <c r="S157" s="182">
        <f t="shared" si="24"/>
        <v>0</v>
      </c>
    </row>
    <row r="158" spans="1:19" x14ac:dyDescent="0.15">
      <c r="A158" s="193" t="s">
        <v>150</v>
      </c>
      <c r="B158" s="192" t="s">
        <v>149</v>
      </c>
      <c r="C158" s="191" t="s">
        <v>112</v>
      </c>
      <c r="D158" s="190">
        <v>0</v>
      </c>
      <c r="E158" s="190">
        <v>1</v>
      </c>
      <c r="F158" s="190">
        <v>0</v>
      </c>
      <c r="G158" s="190">
        <v>2</v>
      </c>
      <c r="H158" s="190">
        <v>4</v>
      </c>
      <c r="I158" s="190">
        <v>0</v>
      </c>
      <c r="J158" s="190">
        <v>6</v>
      </c>
      <c r="K158" s="190">
        <v>1</v>
      </c>
      <c r="L158" s="190">
        <v>14</v>
      </c>
      <c r="M158" s="190">
        <v>12</v>
      </c>
      <c r="N158" s="194">
        <v>7</v>
      </c>
      <c r="O158" s="182">
        <f t="shared" ref="O158:O183" si="25">SUM(D158:G158)</f>
        <v>3</v>
      </c>
      <c r="P158" s="182">
        <f t="shared" ref="P158:P183" si="26">SUM(E158:H158)</f>
        <v>7</v>
      </c>
      <c r="Q158" s="182">
        <f t="shared" ref="Q158:Q183" si="27">SUM(F158:I158)</f>
        <v>6</v>
      </c>
      <c r="R158" s="182">
        <f t="shared" ref="R158:R183" si="28">SUM(G158:J158)</f>
        <v>12</v>
      </c>
      <c r="S158" s="182">
        <f t="shared" ref="S158:S183" si="29">SUM(H158:K158)</f>
        <v>11</v>
      </c>
    </row>
    <row r="159" spans="1:19" x14ac:dyDescent="0.15">
      <c r="A159" s="193" t="s">
        <v>148</v>
      </c>
      <c r="B159" s="192" t="s">
        <v>147</v>
      </c>
      <c r="C159" s="191" t="s">
        <v>112</v>
      </c>
      <c r="D159" s="190">
        <v>2</v>
      </c>
      <c r="E159" s="190">
        <v>3</v>
      </c>
      <c r="F159" s="190">
        <v>7</v>
      </c>
      <c r="G159" s="190">
        <v>5</v>
      </c>
      <c r="H159" s="190">
        <v>4</v>
      </c>
      <c r="I159" s="190">
        <v>5</v>
      </c>
      <c r="J159" s="190">
        <v>13</v>
      </c>
      <c r="K159" s="190">
        <v>4</v>
      </c>
      <c r="L159" s="190">
        <v>43</v>
      </c>
      <c r="M159" s="190">
        <v>27</v>
      </c>
      <c r="N159" s="194">
        <v>22</v>
      </c>
      <c r="O159" s="182">
        <f t="shared" si="25"/>
        <v>17</v>
      </c>
      <c r="P159" s="182">
        <f t="shared" si="26"/>
        <v>19</v>
      </c>
      <c r="Q159" s="182">
        <f t="shared" si="27"/>
        <v>21</v>
      </c>
      <c r="R159" s="182">
        <f t="shared" si="28"/>
        <v>27</v>
      </c>
      <c r="S159" s="182">
        <f t="shared" si="29"/>
        <v>26</v>
      </c>
    </row>
    <row r="160" spans="1:19" x14ac:dyDescent="0.15">
      <c r="A160" s="193" t="s">
        <v>146</v>
      </c>
      <c r="B160" s="192" t="s">
        <v>145</v>
      </c>
      <c r="C160" s="191" t="s">
        <v>112</v>
      </c>
      <c r="D160" s="190">
        <v>5</v>
      </c>
      <c r="E160" s="190">
        <v>4</v>
      </c>
      <c r="F160" s="190">
        <v>5</v>
      </c>
      <c r="G160" s="190">
        <v>7</v>
      </c>
      <c r="H160" s="190">
        <v>2</v>
      </c>
      <c r="I160" s="190">
        <v>6</v>
      </c>
      <c r="J160" s="190">
        <v>4</v>
      </c>
      <c r="K160" s="190">
        <v>6</v>
      </c>
      <c r="L160" s="190">
        <v>39</v>
      </c>
      <c r="M160" s="190">
        <v>21</v>
      </c>
      <c r="N160" s="194">
        <v>20</v>
      </c>
      <c r="O160" s="182">
        <f t="shared" si="25"/>
        <v>21</v>
      </c>
      <c r="P160" s="182">
        <f t="shared" si="26"/>
        <v>18</v>
      </c>
      <c r="Q160" s="182">
        <f t="shared" si="27"/>
        <v>20</v>
      </c>
      <c r="R160" s="182">
        <f t="shared" si="28"/>
        <v>19</v>
      </c>
      <c r="S160" s="182">
        <f t="shared" si="29"/>
        <v>18</v>
      </c>
    </row>
    <row r="161" spans="1:19" x14ac:dyDescent="0.15">
      <c r="A161" s="193" t="s">
        <v>144</v>
      </c>
      <c r="B161" s="192" t="s">
        <v>142</v>
      </c>
      <c r="C161" s="191" t="s">
        <v>112</v>
      </c>
      <c r="D161" s="190">
        <v>3</v>
      </c>
      <c r="E161" s="190">
        <v>0</v>
      </c>
      <c r="F161" s="190">
        <v>2</v>
      </c>
      <c r="G161" s="190">
        <v>4</v>
      </c>
      <c r="H161" s="190">
        <v>2</v>
      </c>
      <c r="I161" s="190">
        <v>2</v>
      </c>
      <c r="J161" s="190">
        <v>5</v>
      </c>
      <c r="K161" s="190">
        <v>6</v>
      </c>
      <c r="L161" s="190">
        <v>24</v>
      </c>
      <c r="M161" s="190">
        <v>15</v>
      </c>
      <c r="N161" s="194">
        <v>12</v>
      </c>
      <c r="O161" s="182">
        <f t="shared" si="25"/>
        <v>9</v>
      </c>
      <c r="P161" s="182">
        <f t="shared" si="26"/>
        <v>8</v>
      </c>
      <c r="Q161" s="182">
        <f t="shared" si="27"/>
        <v>10</v>
      </c>
      <c r="R161" s="182">
        <f t="shared" si="28"/>
        <v>13</v>
      </c>
      <c r="S161" s="182">
        <f t="shared" si="29"/>
        <v>15</v>
      </c>
    </row>
    <row r="162" spans="1:19" x14ac:dyDescent="0.15">
      <c r="A162" s="193" t="s">
        <v>143</v>
      </c>
      <c r="B162" s="192" t="s">
        <v>142</v>
      </c>
      <c r="C162" s="191" t="s">
        <v>112</v>
      </c>
      <c r="D162" s="190">
        <v>0</v>
      </c>
      <c r="E162" s="190">
        <v>0</v>
      </c>
      <c r="F162" s="190">
        <v>0</v>
      </c>
      <c r="G162" s="190">
        <v>0</v>
      </c>
      <c r="H162" s="190">
        <v>2</v>
      </c>
      <c r="I162" s="190">
        <v>2</v>
      </c>
      <c r="J162" s="190">
        <v>0</v>
      </c>
      <c r="K162" s="190">
        <v>2</v>
      </c>
      <c r="L162" s="190">
        <v>6</v>
      </c>
      <c r="M162" s="190">
        <v>6</v>
      </c>
      <c r="N162" s="194">
        <v>3</v>
      </c>
      <c r="O162" s="182">
        <f t="shared" si="25"/>
        <v>0</v>
      </c>
      <c r="P162" s="182">
        <f t="shared" si="26"/>
        <v>2</v>
      </c>
      <c r="Q162" s="182">
        <f t="shared" si="27"/>
        <v>4</v>
      </c>
      <c r="R162" s="182">
        <f t="shared" si="28"/>
        <v>4</v>
      </c>
      <c r="S162" s="182">
        <f t="shared" si="29"/>
        <v>6</v>
      </c>
    </row>
    <row r="163" spans="1:19" x14ac:dyDescent="0.15">
      <c r="A163" s="193" t="s">
        <v>141</v>
      </c>
      <c r="B163" s="192" t="s">
        <v>138</v>
      </c>
      <c r="C163" s="191" t="s">
        <v>112</v>
      </c>
      <c r="D163" s="190">
        <v>0</v>
      </c>
      <c r="E163" s="190">
        <v>0</v>
      </c>
      <c r="F163" s="190">
        <v>0</v>
      </c>
      <c r="G163" s="190">
        <v>1</v>
      </c>
      <c r="H163" s="190">
        <v>0</v>
      </c>
      <c r="I163" s="190">
        <v>1</v>
      </c>
      <c r="J163" s="190">
        <v>0</v>
      </c>
      <c r="K163" s="190">
        <v>1</v>
      </c>
      <c r="L163" s="190">
        <v>3</v>
      </c>
      <c r="M163" s="190">
        <v>2</v>
      </c>
      <c r="N163" s="194">
        <v>2</v>
      </c>
      <c r="O163" s="182">
        <f t="shared" si="25"/>
        <v>1</v>
      </c>
      <c r="P163" s="182">
        <f t="shared" si="26"/>
        <v>1</v>
      </c>
      <c r="Q163" s="182">
        <f t="shared" si="27"/>
        <v>2</v>
      </c>
      <c r="R163" s="182">
        <f t="shared" si="28"/>
        <v>2</v>
      </c>
      <c r="S163" s="182">
        <f t="shared" si="29"/>
        <v>2</v>
      </c>
    </row>
    <row r="164" spans="1:19" x14ac:dyDescent="0.15">
      <c r="A164" s="193" t="s">
        <v>140</v>
      </c>
      <c r="B164" s="192" t="s">
        <v>138</v>
      </c>
      <c r="C164" s="191" t="s">
        <v>112</v>
      </c>
      <c r="D164" s="190">
        <v>1</v>
      </c>
      <c r="E164" s="190">
        <v>0</v>
      </c>
      <c r="F164" s="190">
        <v>2</v>
      </c>
      <c r="G164" s="190">
        <v>0</v>
      </c>
      <c r="H164" s="190">
        <v>0</v>
      </c>
      <c r="I164" s="190">
        <v>0</v>
      </c>
      <c r="J164" s="190">
        <v>2</v>
      </c>
      <c r="K164" s="190">
        <v>3</v>
      </c>
      <c r="L164" s="190">
        <v>8</v>
      </c>
      <c r="M164" s="190">
        <v>5</v>
      </c>
      <c r="N164" s="194">
        <v>4</v>
      </c>
      <c r="O164" s="182">
        <f t="shared" si="25"/>
        <v>3</v>
      </c>
      <c r="P164" s="182">
        <f t="shared" si="26"/>
        <v>2</v>
      </c>
      <c r="Q164" s="182">
        <f t="shared" si="27"/>
        <v>2</v>
      </c>
      <c r="R164" s="182">
        <f t="shared" si="28"/>
        <v>2</v>
      </c>
      <c r="S164" s="182">
        <f t="shared" si="29"/>
        <v>5</v>
      </c>
    </row>
    <row r="165" spans="1:19" x14ac:dyDescent="0.15">
      <c r="A165" s="193" t="s">
        <v>139</v>
      </c>
      <c r="B165" s="192" t="s">
        <v>138</v>
      </c>
      <c r="C165" s="191" t="s">
        <v>112</v>
      </c>
      <c r="D165" s="190">
        <v>0</v>
      </c>
      <c r="E165" s="190">
        <v>2</v>
      </c>
      <c r="F165" s="190">
        <v>1</v>
      </c>
      <c r="G165" s="190">
        <v>0</v>
      </c>
      <c r="H165" s="190">
        <v>1</v>
      </c>
      <c r="I165" s="190">
        <v>2</v>
      </c>
      <c r="J165" s="190">
        <v>1</v>
      </c>
      <c r="K165" s="190">
        <v>0</v>
      </c>
      <c r="L165" s="190">
        <v>7</v>
      </c>
      <c r="M165" s="190">
        <v>4</v>
      </c>
      <c r="N165" s="194">
        <v>4</v>
      </c>
      <c r="O165" s="182">
        <f t="shared" si="25"/>
        <v>3</v>
      </c>
      <c r="P165" s="182">
        <f t="shared" si="26"/>
        <v>4</v>
      </c>
      <c r="Q165" s="182">
        <f t="shared" si="27"/>
        <v>4</v>
      </c>
      <c r="R165" s="182">
        <f t="shared" si="28"/>
        <v>4</v>
      </c>
      <c r="S165" s="182">
        <f t="shared" si="29"/>
        <v>4</v>
      </c>
    </row>
    <row r="166" spans="1:19" x14ac:dyDescent="0.15">
      <c r="A166" s="193" t="s">
        <v>137</v>
      </c>
      <c r="B166" s="192" t="s">
        <v>132</v>
      </c>
      <c r="C166" s="191" t="s">
        <v>112</v>
      </c>
      <c r="D166" s="190">
        <v>1</v>
      </c>
      <c r="E166" s="190">
        <v>2</v>
      </c>
      <c r="F166" s="190">
        <v>2</v>
      </c>
      <c r="G166" s="190">
        <v>2</v>
      </c>
      <c r="H166" s="190">
        <v>0</v>
      </c>
      <c r="I166" s="190">
        <v>2</v>
      </c>
      <c r="J166" s="190">
        <v>1</v>
      </c>
      <c r="K166" s="190">
        <v>1</v>
      </c>
      <c r="L166" s="190">
        <v>11</v>
      </c>
      <c r="M166" s="190">
        <v>7</v>
      </c>
      <c r="N166" s="194">
        <v>6</v>
      </c>
      <c r="O166" s="182">
        <f t="shared" si="25"/>
        <v>7</v>
      </c>
      <c r="P166" s="182">
        <f t="shared" si="26"/>
        <v>6</v>
      </c>
      <c r="Q166" s="182">
        <f t="shared" si="27"/>
        <v>6</v>
      </c>
      <c r="R166" s="182">
        <f t="shared" si="28"/>
        <v>5</v>
      </c>
      <c r="S166" s="182">
        <f t="shared" si="29"/>
        <v>4</v>
      </c>
    </row>
    <row r="167" spans="1:19" x14ac:dyDescent="0.15">
      <c r="A167" s="193" t="s">
        <v>136</v>
      </c>
      <c r="B167" s="192" t="s">
        <v>132</v>
      </c>
      <c r="C167" s="191" t="s">
        <v>112</v>
      </c>
      <c r="D167" s="190">
        <v>0</v>
      </c>
      <c r="E167" s="190">
        <v>2</v>
      </c>
      <c r="F167" s="190">
        <v>1</v>
      </c>
      <c r="G167" s="190">
        <v>3</v>
      </c>
      <c r="H167" s="190">
        <v>2</v>
      </c>
      <c r="I167" s="190">
        <v>1</v>
      </c>
      <c r="J167" s="190">
        <v>1</v>
      </c>
      <c r="K167" s="190">
        <v>2</v>
      </c>
      <c r="L167" s="190">
        <v>12</v>
      </c>
      <c r="M167" s="190">
        <v>8</v>
      </c>
      <c r="N167" s="194">
        <v>6</v>
      </c>
      <c r="O167" s="182">
        <f t="shared" si="25"/>
        <v>6</v>
      </c>
      <c r="P167" s="182">
        <f t="shared" si="26"/>
        <v>8</v>
      </c>
      <c r="Q167" s="182">
        <f t="shared" si="27"/>
        <v>7</v>
      </c>
      <c r="R167" s="182">
        <f t="shared" si="28"/>
        <v>7</v>
      </c>
      <c r="S167" s="182">
        <f t="shared" si="29"/>
        <v>6</v>
      </c>
    </row>
    <row r="168" spans="1:19" x14ac:dyDescent="0.15">
      <c r="A168" s="193" t="s">
        <v>135</v>
      </c>
      <c r="B168" s="192" t="s">
        <v>132</v>
      </c>
      <c r="C168" s="191" t="s">
        <v>112</v>
      </c>
      <c r="D168" s="190">
        <v>0</v>
      </c>
      <c r="E168" s="190">
        <v>0</v>
      </c>
      <c r="F168" s="190">
        <v>0</v>
      </c>
      <c r="G168" s="190">
        <v>1</v>
      </c>
      <c r="H168" s="190">
        <v>1</v>
      </c>
      <c r="I168" s="190">
        <v>0</v>
      </c>
      <c r="J168" s="190">
        <v>0</v>
      </c>
      <c r="K168" s="190">
        <v>0</v>
      </c>
      <c r="L168" s="190">
        <v>2</v>
      </c>
      <c r="M168" s="190">
        <v>2</v>
      </c>
      <c r="N168" s="194">
        <v>1</v>
      </c>
      <c r="O168" s="182">
        <f t="shared" si="25"/>
        <v>1</v>
      </c>
      <c r="P168" s="182">
        <f t="shared" si="26"/>
        <v>2</v>
      </c>
      <c r="Q168" s="182">
        <f t="shared" si="27"/>
        <v>2</v>
      </c>
      <c r="R168" s="182">
        <f t="shared" si="28"/>
        <v>2</v>
      </c>
      <c r="S168" s="182">
        <f t="shared" si="29"/>
        <v>1</v>
      </c>
    </row>
    <row r="169" spans="1:19" x14ac:dyDescent="0.15">
      <c r="A169" s="193" t="s">
        <v>134</v>
      </c>
      <c r="B169" s="192" t="s">
        <v>132</v>
      </c>
      <c r="C169" s="191" t="s">
        <v>112</v>
      </c>
      <c r="D169" s="190">
        <v>0</v>
      </c>
      <c r="E169" s="190">
        <v>0</v>
      </c>
      <c r="F169" s="190">
        <v>1</v>
      </c>
      <c r="G169" s="190">
        <v>1</v>
      </c>
      <c r="H169" s="190">
        <v>2</v>
      </c>
      <c r="I169" s="190">
        <v>2</v>
      </c>
      <c r="J169" s="190">
        <v>0</v>
      </c>
      <c r="K169" s="190">
        <v>3</v>
      </c>
      <c r="L169" s="190">
        <v>9</v>
      </c>
      <c r="M169" s="190">
        <v>7</v>
      </c>
      <c r="N169" s="194">
        <v>5</v>
      </c>
      <c r="O169" s="182">
        <f t="shared" si="25"/>
        <v>2</v>
      </c>
      <c r="P169" s="182">
        <f t="shared" si="26"/>
        <v>4</v>
      </c>
      <c r="Q169" s="182">
        <f t="shared" si="27"/>
        <v>6</v>
      </c>
      <c r="R169" s="182">
        <f t="shared" si="28"/>
        <v>5</v>
      </c>
      <c r="S169" s="182">
        <f t="shared" si="29"/>
        <v>7</v>
      </c>
    </row>
    <row r="170" spans="1:19" x14ac:dyDescent="0.15">
      <c r="A170" s="193" t="s">
        <v>133</v>
      </c>
      <c r="B170" s="192" t="s">
        <v>132</v>
      </c>
      <c r="C170" s="191" t="s">
        <v>112</v>
      </c>
      <c r="D170" s="190">
        <v>0</v>
      </c>
      <c r="E170" s="190">
        <v>0</v>
      </c>
      <c r="F170" s="190">
        <v>1</v>
      </c>
      <c r="G170" s="190">
        <v>0</v>
      </c>
      <c r="H170" s="190">
        <v>1</v>
      </c>
      <c r="I170" s="190">
        <v>0</v>
      </c>
      <c r="J170" s="190">
        <v>0</v>
      </c>
      <c r="K170" s="190">
        <v>0</v>
      </c>
      <c r="L170" s="190">
        <v>2</v>
      </c>
      <c r="M170" s="190">
        <v>2</v>
      </c>
      <c r="N170" s="194">
        <v>1</v>
      </c>
      <c r="O170" s="182">
        <f t="shared" si="25"/>
        <v>1</v>
      </c>
      <c r="P170" s="182">
        <f t="shared" si="26"/>
        <v>2</v>
      </c>
      <c r="Q170" s="182">
        <f t="shared" si="27"/>
        <v>2</v>
      </c>
      <c r="R170" s="182">
        <f t="shared" si="28"/>
        <v>1</v>
      </c>
      <c r="S170" s="182">
        <f t="shared" si="29"/>
        <v>1</v>
      </c>
    </row>
    <row r="171" spans="1:19" x14ac:dyDescent="0.15">
      <c r="A171" s="193" t="s">
        <v>131</v>
      </c>
      <c r="B171" s="192" t="s">
        <v>130</v>
      </c>
      <c r="C171" s="191" t="s">
        <v>112</v>
      </c>
      <c r="D171" s="190">
        <v>0</v>
      </c>
      <c r="E171" s="190">
        <v>0</v>
      </c>
      <c r="F171" s="190">
        <v>0</v>
      </c>
      <c r="G171" s="190">
        <v>0</v>
      </c>
      <c r="H171" s="190">
        <v>0</v>
      </c>
      <c r="I171" s="190">
        <v>1</v>
      </c>
      <c r="J171" s="190">
        <v>1</v>
      </c>
      <c r="K171" s="190">
        <v>3</v>
      </c>
      <c r="L171" s="190">
        <v>5</v>
      </c>
      <c r="M171" s="190">
        <v>5</v>
      </c>
      <c r="N171" s="194">
        <v>3</v>
      </c>
      <c r="O171" s="182">
        <f t="shared" si="25"/>
        <v>0</v>
      </c>
      <c r="P171" s="182">
        <f t="shared" si="26"/>
        <v>0</v>
      </c>
      <c r="Q171" s="182">
        <f t="shared" si="27"/>
        <v>1</v>
      </c>
      <c r="R171" s="182">
        <f t="shared" si="28"/>
        <v>2</v>
      </c>
      <c r="S171" s="182">
        <f t="shared" si="29"/>
        <v>5</v>
      </c>
    </row>
    <row r="172" spans="1:19" x14ac:dyDescent="0.15">
      <c r="A172" s="193" t="s">
        <v>129</v>
      </c>
      <c r="B172" s="192" t="s">
        <v>123</v>
      </c>
      <c r="C172" s="191" t="s">
        <v>112</v>
      </c>
      <c r="D172" s="190">
        <v>1</v>
      </c>
      <c r="E172" s="190">
        <v>1</v>
      </c>
      <c r="F172" s="190">
        <v>0</v>
      </c>
      <c r="G172" s="190">
        <v>0</v>
      </c>
      <c r="H172" s="190">
        <v>2</v>
      </c>
      <c r="I172" s="190">
        <v>0</v>
      </c>
      <c r="J172" s="190">
        <v>0</v>
      </c>
      <c r="K172" s="190">
        <v>2</v>
      </c>
      <c r="L172" s="190">
        <v>6</v>
      </c>
      <c r="M172" s="190">
        <v>4</v>
      </c>
      <c r="N172" s="194">
        <v>3</v>
      </c>
      <c r="O172" s="182">
        <f t="shared" si="25"/>
        <v>2</v>
      </c>
      <c r="P172" s="182">
        <f t="shared" si="26"/>
        <v>3</v>
      </c>
      <c r="Q172" s="182">
        <f t="shared" si="27"/>
        <v>2</v>
      </c>
      <c r="R172" s="182">
        <f t="shared" si="28"/>
        <v>2</v>
      </c>
      <c r="S172" s="182">
        <f t="shared" si="29"/>
        <v>4</v>
      </c>
    </row>
    <row r="173" spans="1:19" x14ac:dyDescent="0.15">
      <c r="A173" s="193" t="s">
        <v>128</v>
      </c>
      <c r="B173" s="192" t="s">
        <v>127</v>
      </c>
      <c r="C173" s="191" t="s">
        <v>112</v>
      </c>
      <c r="D173" s="190">
        <v>0</v>
      </c>
      <c r="E173" s="190">
        <v>0</v>
      </c>
      <c r="F173" s="190">
        <v>0</v>
      </c>
      <c r="G173" s="190">
        <v>0</v>
      </c>
      <c r="H173" s="190">
        <v>2</v>
      </c>
      <c r="I173" s="190">
        <v>2</v>
      </c>
      <c r="J173" s="190">
        <v>0</v>
      </c>
      <c r="K173" s="190">
        <v>1</v>
      </c>
      <c r="L173" s="190">
        <v>5</v>
      </c>
      <c r="M173" s="190">
        <v>5</v>
      </c>
      <c r="N173" s="194">
        <v>3</v>
      </c>
      <c r="O173" s="182">
        <f t="shared" si="25"/>
        <v>0</v>
      </c>
      <c r="P173" s="182">
        <f t="shared" si="26"/>
        <v>2</v>
      </c>
      <c r="Q173" s="182">
        <f t="shared" si="27"/>
        <v>4</v>
      </c>
      <c r="R173" s="182">
        <f t="shared" si="28"/>
        <v>4</v>
      </c>
      <c r="S173" s="182">
        <f t="shared" si="29"/>
        <v>5</v>
      </c>
    </row>
    <row r="174" spans="1:19" x14ac:dyDescent="0.15">
      <c r="A174" s="193" t="s">
        <v>126</v>
      </c>
      <c r="B174" s="192" t="s">
        <v>123</v>
      </c>
      <c r="C174" s="191" t="s">
        <v>112</v>
      </c>
      <c r="D174" s="190">
        <v>0</v>
      </c>
      <c r="E174" s="190">
        <v>1</v>
      </c>
      <c r="F174" s="190">
        <v>0</v>
      </c>
      <c r="G174" s="190">
        <v>0</v>
      </c>
      <c r="H174" s="190">
        <v>1</v>
      </c>
      <c r="I174" s="190">
        <v>1</v>
      </c>
      <c r="J174" s="190">
        <v>0</v>
      </c>
      <c r="K174" s="190">
        <v>0</v>
      </c>
      <c r="L174" s="190">
        <v>3</v>
      </c>
      <c r="M174" s="190">
        <v>2</v>
      </c>
      <c r="N174" s="194">
        <v>2</v>
      </c>
      <c r="O174" s="182">
        <f t="shared" si="25"/>
        <v>1</v>
      </c>
      <c r="P174" s="182">
        <f t="shared" si="26"/>
        <v>2</v>
      </c>
      <c r="Q174" s="182">
        <f t="shared" si="27"/>
        <v>2</v>
      </c>
      <c r="R174" s="182">
        <f t="shared" si="28"/>
        <v>2</v>
      </c>
      <c r="S174" s="182">
        <f t="shared" si="29"/>
        <v>2</v>
      </c>
    </row>
    <row r="175" spans="1:19" x14ac:dyDescent="0.15">
      <c r="A175" s="193" t="s">
        <v>125</v>
      </c>
      <c r="B175" s="192" t="s">
        <v>123</v>
      </c>
      <c r="C175" s="191" t="s">
        <v>112</v>
      </c>
      <c r="D175" s="190">
        <v>2</v>
      </c>
      <c r="E175" s="190">
        <v>2</v>
      </c>
      <c r="F175" s="190">
        <v>1</v>
      </c>
      <c r="G175" s="190">
        <v>2</v>
      </c>
      <c r="H175" s="190">
        <v>6</v>
      </c>
      <c r="I175" s="190">
        <v>1</v>
      </c>
      <c r="J175" s="190">
        <v>7</v>
      </c>
      <c r="K175" s="190">
        <v>4</v>
      </c>
      <c r="L175" s="190">
        <v>25</v>
      </c>
      <c r="M175" s="190">
        <v>18</v>
      </c>
      <c r="N175" s="194">
        <v>13</v>
      </c>
      <c r="O175" s="182">
        <f t="shared" si="25"/>
        <v>7</v>
      </c>
      <c r="P175" s="182">
        <f t="shared" si="26"/>
        <v>11</v>
      </c>
      <c r="Q175" s="182">
        <f t="shared" si="27"/>
        <v>10</v>
      </c>
      <c r="R175" s="182">
        <f t="shared" si="28"/>
        <v>16</v>
      </c>
      <c r="S175" s="182">
        <f t="shared" si="29"/>
        <v>18</v>
      </c>
    </row>
    <row r="176" spans="1:19" x14ac:dyDescent="0.15">
      <c r="A176" s="193" t="s">
        <v>124</v>
      </c>
      <c r="B176" s="192" t="s">
        <v>123</v>
      </c>
      <c r="C176" s="191" t="s">
        <v>112</v>
      </c>
      <c r="D176" s="190">
        <v>0</v>
      </c>
      <c r="E176" s="190">
        <v>3</v>
      </c>
      <c r="F176" s="190">
        <v>0</v>
      </c>
      <c r="G176" s="190">
        <v>0</v>
      </c>
      <c r="H176" s="190">
        <v>3</v>
      </c>
      <c r="I176" s="190">
        <v>0</v>
      </c>
      <c r="J176" s="190">
        <v>0</v>
      </c>
      <c r="K176" s="190">
        <v>6</v>
      </c>
      <c r="L176" s="190">
        <v>12</v>
      </c>
      <c r="M176" s="190">
        <v>9</v>
      </c>
      <c r="N176" s="194">
        <v>6</v>
      </c>
      <c r="O176" s="182">
        <f t="shared" si="25"/>
        <v>3</v>
      </c>
      <c r="P176" s="182">
        <f t="shared" si="26"/>
        <v>6</v>
      </c>
      <c r="Q176" s="182">
        <f t="shared" si="27"/>
        <v>3</v>
      </c>
      <c r="R176" s="182">
        <f t="shared" si="28"/>
        <v>3</v>
      </c>
      <c r="S176" s="182">
        <f t="shared" si="29"/>
        <v>9</v>
      </c>
    </row>
    <row r="177" spans="1:19" x14ac:dyDescent="0.15">
      <c r="A177" s="193" t="s">
        <v>122</v>
      </c>
      <c r="B177" s="192" t="s">
        <v>116</v>
      </c>
      <c r="C177" s="191" t="s">
        <v>112</v>
      </c>
      <c r="D177" s="190">
        <v>0</v>
      </c>
      <c r="E177" s="190">
        <v>0</v>
      </c>
      <c r="F177" s="190">
        <v>0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90">
        <v>0</v>
      </c>
      <c r="M177" s="190">
        <v>0</v>
      </c>
      <c r="N177" s="194">
        <v>0</v>
      </c>
      <c r="O177" s="182">
        <f t="shared" si="25"/>
        <v>0</v>
      </c>
      <c r="P177" s="182">
        <f t="shared" si="26"/>
        <v>0</v>
      </c>
      <c r="Q177" s="182">
        <f t="shared" si="27"/>
        <v>0</v>
      </c>
      <c r="R177" s="182">
        <f t="shared" si="28"/>
        <v>0</v>
      </c>
      <c r="S177" s="182">
        <f t="shared" si="29"/>
        <v>0</v>
      </c>
    </row>
    <row r="178" spans="1:19" x14ac:dyDescent="0.15">
      <c r="A178" s="193" t="s">
        <v>121</v>
      </c>
      <c r="B178" s="192" t="s">
        <v>120</v>
      </c>
      <c r="C178" s="191" t="s">
        <v>112</v>
      </c>
      <c r="D178" s="190">
        <v>2</v>
      </c>
      <c r="E178" s="190">
        <v>0</v>
      </c>
      <c r="F178" s="190">
        <v>0</v>
      </c>
      <c r="G178" s="190">
        <v>1</v>
      </c>
      <c r="H178" s="190">
        <v>1</v>
      </c>
      <c r="I178" s="190">
        <v>0</v>
      </c>
      <c r="J178" s="190">
        <v>0</v>
      </c>
      <c r="K178" s="190">
        <v>0</v>
      </c>
      <c r="L178" s="190">
        <v>4</v>
      </c>
      <c r="M178" s="190">
        <v>3</v>
      </c>
      <c r="N178" s="194">
        <v>2</v>
      </c>
      <c r="O178" s="182">
        <f t="shared" si="25"/>
        <v>3</v>
      </c>
      <c r="P178" s="182">
        <f t="shared" si="26"/>
        <v>2</v>
      </c>
      <c r="Q178" s="182">
        <f t="shared" si="27"/>
        <v>2</v>
      </c>
      <c r="R178" s="182">
        <f t="shared" si="28"/>
        <v>2</v>
      </c>
      <c r="S178" s="182">
        <f t="shared" si="29"/>
        <v>1</v>
      </c>
    </row>
    <row r="179" spans="1:19" x14ac:dyDescent="0.15">
      <c r="A179" s="193" t="s">
        <v>119</v>
      </c>
      <c r="B179" s="192" t="s">
        <v>118</v>
      </c>
      <c r="C179" s="191" t="s">
        <v>112</v>
      </c>
      <c r="D179" s="190">
        <v>0</v>
      </c>
      <c r="E179" s="190">
        <v>0</v>
      </c>
      <c r="F179" s="190">
        <v>0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90">
        <v>0</v>
      </c>
      <c r="M179" s="190">
        <v>0</v>
      </c>
      <c r="N179" s="194">
        <v>0</v>
      </c>
      <c r="O179" s="182">
        <f t="shared" si="25"/>
        <v>0</v>
      </c>
      <c r="P179" s="182">
        <f t="shared" si="26"/>
        <v>0</v>
      </c>
      <c r="Q179" s="182">
        <f t="shared" si="27"/>
        <v>0</v>
      </c>
      <c r="R179" s="182">
        <f t="shared" si="28"/>
        <v>0</v>
      </c>
      <c r="S179" s="182">
        <f t="shared" si="29"/>
        <v>0</v>
      </c>
    </row>
    <row r="180" spans="1:19" x14ac:dyDescent="0.15">
      <c r="A180" s="193" t="s">
        <v>117</v>
      </c>
      <c r="B180" s="192" t="s">
        <v>116</v>
      </c>
      <c r="C180" s="191" t="s">
        <v>112</v>
      </c>
      <c r="D180" s="190">
        <v>0</v>
      </c>
      <c r="E180" s="190">
        <v>0</v>
      </c>
      <c r="F180" s="190">
        <v>0</v>
      </c>
      <c r="G180" s="190">
        <v>0</v>
      </c>
      <c r="H180" s="190">
        <v>0</v>
      </c>
      <c r="I180" s="190">
        <v>0</v>
      </c>
      <c r="J180" s="190">
        <v>1</v>
      </c>
      <c r="K180" s="190">
        <v>0</v>
      </c>
      <c r="L180" s="190">
        <v>1</v>
      </c>
      <c r="M180" s="190">
        <v>1</v>
      </c>
      <c r="N180" s="194">
        <v>1</v>
      </c>
      <c r="O180" s="182">
        <f t="shared" si="25"/>
        <v>0</v>
      </c>
      <c r="P180" s="182">
        <f t="shared" si="26"/>
        <v>0</v>
      </c>
      <c r="Q180" s="182">
        <f t="shared" si="27"/>
        <v>0</v>
      </c>
      <c r="R180" s="182">
        <f t="shared" si="28"/>
        <v>1</v>
      </c>
      <c r="S180" s="182">
        <f t="shared" si="29"/>
        <v>1</v>
      </c>
    </row>
    <row r="181" spans="1:19" x14ac:dyDescent="0.15">
      <c r="A181" s="193" t="s">
        <v>19</v>
      </c>
      <c r="B181" s="192" t="s">
        <v>115</v>
      </c>
      <c r="C181" s="191" t="s">
        <v>112</v>
      </c>
      <c r="D181" s="190">
        <v>3</v>
      </c>
      <c r="E181" s="190">
        <v>2</v>
      </c>
      <c r="F181" s="190">
        <v>0</v>
      </c>
      <c r="G181" s="190">
        <v>4</v>
      </c>
      <c r="H181" s="190">
        <v>7</v>
      </c>
      <c r="I181" s="190">
        <v>0</v>
      </c>
      <c r="J181" s="190">
        <v>2</v>
      </c>
      <c r="K181" s="190">
        <v>0</v>
      </c>
      <c r="L181" s="189">
        <v>18</v>
      </c>
      <c r="M181" s="189">
        <v>13</v>
      </c>
      <c r="N181" s="188">
        <v>9</v>
      </c>
      <c r="O181" s="182">
        <f t="shared" si="25"/>
        <v>9</v>
      </c>
      <c r="P181" s="182">
        <f t="shared" si="26"/>
        <v>13</v>
      </c>
      <c r="Q181" s="182">
        <f t="shared" si="27"/>
        <v>11</v>
      </c>
      <c r="R181" s="182">
        <f t="shared" si="28"/>
        <v>13</v>
      </c>
      <c r="S181" s="182">
        <f t="shared" si="29"/>
        <v>9</v>
      </c>
    </row>
    <row r="182" spans="1:19" x14ac:dyDescent="0.15">
      <c r="A182" s="193" t="s">
        <v>114</v>
      </c>
      <c r="B182" s="192" t="s">
        <v>113</v>
      </c>
      <c r="C182" s="191" t="s">
        <v>112</v>
      </c>
      <c r="D182" s="190">
        <v>1</v>
      </c>
      <c r="E182" s="190">
        <v>3</v>
      </c>
      <c r="F182" s="190">
        <v>6</v>
      </c>
      <c r="G182" s="190">
        <v>1</v>
      </c>
      <c r="H182" s="190">
        <v>6</v>
      </c>
      <c r="I182" s="190">
        <v>2</v>
      </c>
      <c r="J182" s="190">
        <v>2</v>
      </c>
      <c r="K182" s="190">
        <v>4</v>
      </c>
      <c r="L182" s="189">
        <v>25</v>
      </c>
      <c r="M182" s="189">
        <v>16</v>
      </c>
      <c r="N182" s="188">
        <v>13</v>
      </c>
      <c r="O182" s="182">
        <f t="shared" si="25"/>
        <v>11</v>
      </c>
      <c r="P182" s="182">
        <f t="shared" si="26"/>
        <v>16</v>
      </c>
      <c r="Q182" s="182">
        <f t="shared" si="27"/>
        <v>15</v>
      </c>
      <c r="R182" s="182">
        <f t="shared" si="28"/>
        <v>11</v>
      </c>
      <c r="S182" s="182">
        <f t="shared" si="29"/>
        <v>14</v>
      </c>
    </row>
    <row r="183" spans="1:19" ht="22.5" customHeight="1" thickBot="1" x14ac:dyDescent="0.2">
      <c r="A183" s="187" t="s">
        <v>91</v>
      </c>
      <c r="B183" s="186" t="s">
        <v>111</v>
      </c>
      <c r="C183" s="185"/>
      <c r="D183" s="184">
        <v>26</v>
      </c>
      <c r="E183" s="184">
        <v>30</v>
      </c>
      <c r="F183" s="184">
        <v>37</v>
      </c>
      <c r="G183" s="184">
        <v>36</v>
      </c>
      <c r="H183" s="184">
        <v>54</v>
      </c>
      <c r="I183" s="184">
        <v>32</v>
      </c>
      <c r="J183" s="184">
        <v>56</v>
      </c>
      <c r="K183" s="184">
        <v>52</v>
      </c>
      <c r="L183" s="184">
        <v>323</v>
      </c>
      <c r="M183" s="184">
        <v>194</v>
      </c>
      <c r="N183" s="183">
        <v>162</v>
      </c>
      <c r="O183" s="182">
        <f t="shared" si="25"/>
        <v>129</v>
      </c>
      <c r="P183" s="182">
        <f t="shared" si="26"/>
        <v>157</v>
      </c>
      <c r="Q183" s="182">
        <f t="shared" si="27"/>
        <v>159</v>
      </c>
      <c r="R183" s="182">
        <f t="shared" si="28"/>
        <v>178</v>
      </c>
      <c r="S183" s="182">
        <f t="shared" si="29"/>
        <v>194</v>
      </c>
    </row>
    <row r="184" spans="1:19" x14ac:dyDescent="0.15">
      <c r="A184" s="12" t="s">
        <v>171</v>
      </c>
      <c r="B184" s="12"/>
      <c r="C184" s="12"/>
      <c r="D184" s="207"/>
      <c r="E184" s="207"/>
      <c r="F184" s="181"/>
      <c r="G184" s="208"/>
      <c r="H184" s="181"/>
      <c r="I184" s="181"/>
      <c r="J184" s="181"/>
      <c r="K184" s="181"/>
      <c r="L184" s="181"/>
      <c r="M184" s="181"/>
      <c r="N184" s="181"/>
      <c r="O184" s="182"/>
      <c r="P184" s="182"/>
      <c r="Q184" s="182"/>
      <c r="R184" s="182"/>
      <c r="S184" s="182"/>
    </row>
    <row r="185" spans="1:19" ht="14" thickBot="1" x14ac:dyDescent="0.2">
      <c r="A185" s="12"/>
      <c r="B185" s="12" t="s">
        <v>174</v>
      </c>
      <c r="C185" s="14"/>
      <c r="D185" s="181"/>
      <c r="E185" s="207"/>
      <c r="F185" s="181"/>
      <c r="G185" s="181"/>
      <c r="H185" s="181"/>
      <c r="I185" s="181"/>
      <c r="J185" s="181"/>
      <c r="K185" s="181"/>
      <c r="L185" s="181"/>
      <c r="M185" s="181"/>
      <c r="N185" s="181"/>
      <c r="O185" s="182"/>
      <c r="P185" s="182"/>
      <c r="Q185" s="182"/>
      <c r="R185" s="182"/>
      <c r="S185" s="182"/>
    </row>
    <row r="186" spans="1:19" ht="22" x14ac:dyDescent="0.15">
      <c r="A186" s="206" t="s">
        <v>169</v>
      </c>
      <c r="B186" s="205"/>
      <c r="C186" s="204" t="s">
        <v>168</v>
      </c>
      <c r="D186" s="203" t="s">
        <v>167</v>
      </c>
      <c r="E186" s="203" t="s">
        <v>166</v>
      </c>
      <c r="F186" s="203" t="s">
        <v>165</v>
      </c>
      <c r="G186" s="203" t="s">
        <v>164</v>
      </c>
      <c r="H186" s="203" t="s">
        <v>163</v>
      </c>
      <c r="I186" s="203" t="s">
        <v>162</v>
      </c>
      <c r="J186" s="203" t="s">
        <v>161</v>
      </c>
      <c r="K186" s="203" t="s">
        <v>160</v>
      </c>
      <c r="L186" s="203" t="s">
        <v>159</v>
      </c>
      <c r="M186" s="203" t="s">
        <v>10</v>
      </c>
      <c r="N186" s="202" t="s">
        <v>158</v>
      </c>
      <c r="O186" s="201">
        <v>0.29166666666666669</v>
      </c>
      <c r="P186" s="201">
        <v>0.30208333333333331</v>
      </c>
      <c r="Q186" s="201">
        <v>0.3125</v>
      </c>
      <c r="R186" s="201">
        <v>0.32291666666666669</v>
      </c>
      <c r="S186" s="201">
        <v>0.33333333333333331</v>
      </c>
    </row>
    <row r="187" spans="1:19" x14ac:dyDescent="0.15">
      <c r="A187" s="193" t="s">
        <v>155</v>
      </c>
      <c r="B187" s="192" t="s">
        <v>154</v>
      </c>
      <c r="C187" s="191" t="s">
        <v>157</v>
      </c>
      <c r="D187" s="190">
        <v>13</v>
      </c>
      <c r="E187" s="190">
        <v>15</v>
      </c>
      <c r="F187" s="190">
        <v>12</v>
      </c>
      <c r="G187" s="190">
        <v>26</v>
      </c>
      <c r="H187" s="190">
        <v>41</v>
      </c>
      <c r="I187" s="190">
        <v>37</v>
      </c>
      <c r="J187" s="190">
        <v>30</v>
      </c>
      <c r="K187" s="190">
        <v>28</v>
      </c>
      <c r="L187" s="190">
        <v>202</v>
      </c>
      <c r="M187" s="190">
        <v>136</v>
      </c>
      <c r="N187" s="194">
        <v>101</v>
      </c>
      <c r="O187" s="182">
        <f t="shared" ref="O187:O220" si="30">SUM(D187:G187)</f>
        <v>66</v>
      </c>
      <c r="P187" s="182">
        <f t="shared" ref="P187:P220" si="31">SUM(E187:H187)</f>
        <v>94</v>
      </c>
      <c r="Q187" s="182">
        <f t="shared" ref="Q187:Q220" si="32">SUM(F187:I187)</f>
        <v>116</v>
      </c>
      <c r="R187" s="182">
        <f t="shared" ref="R187:R220" si="33">SUM(G187:J187)</f>
        <v>134</v>
      </c>
      <c r="S187" s="182">
        <f t="shared" ref="S187:S220" si="34">SUM(H187:K187)</f>
        <v>136</v>
      </c>
    </row>
    <row r="188" spans="1:19" x14ac:dyDescent="0.15">
      <c r="A188" s="193" t="s">
        <v>152</v>
      </c>
      <c r="B188" s="192" t="s">
        <v>149</v>
      </c>
      <c r="C188" s="191" t="s">
        <v>157</v>
      </c>
      <c r="D188" s="190">
        <v>4</v>
      </c>
      <c r="E188" s="190">
        <v>8</v>
      </c>
      <c r="F188" s="190">
        <v>6</v>
      </c>
      <c r="G188" s="190">
        <v>10</v>
      </c>
      <c r="H188" s="190">
        <v>13</v>
      </c>
      <c r="I188" s="190">
        <v>10</v>
      </c>
      <c r="J188" s="190">
        <v>11</v>
      </c>
      <c r="K188" s="190">
        <v>7</v>
      </c>
      <c r="L188" s="190">
        <v>69</v>
      </c>
      <c r="M188" s="190">
        <v>44</v>
      </c>
      <c r="N188" s="194">
        <v>35</v>
      </c>
      <c r="O188" s="182">
        <f t="shared" si="30"/>
        <v>28</v>
      </c>
      <c r="P188" s="182">
        <f t="shared" si="31"/>
        <v>37</v>
      </c>
      <c r="Q188" s="182">
        <f t="shared" si="32"/>
        <v>39</v>
      </c>
      <c r="R188" s="182">
        <f t="shared" si="33"/>
        <v>44</v>
      </c>
      <c r="S188" s="182">
        <f t="shared" si="34"/>
        <v>41</v>
      </c>
    </row>
    <row r="189" spans="1:19" x14ac:dyDescent="0.15">
      <c r="A189" s="193" t="s">
        <v>151</v>
      </c>
      <c r="B189" s="192" t="s">
        <v>149</v>
      </c>
      <c r="C189" s="191" t="s">
        <v>157</v>
      </c>
      <c r="D189" s="190">
        <v>7</v>
      </c>
      <c r="E189" s="190">
        <v>2</v>
      </c>
      <c r="F189" s="190">
        <v>5</v>
      </c>
      <c r="G189" s="190">
        <v>6</v>
      </c>
      <c r="H189" s="190">
        <v>8</v>
      </c>
      <c r="I189" s="190">
        <v>3</v>
      </c>
      <c r="J189" s="190">
        <v>9</v>
      </c>
      <c r="K189" s="190">
        <v>9</v>
      </c>
      <c r="L189" s="190">
        <v>49</v>
      </c>
      <c r="M189" s="190">
        <v>29</v>
      </c>
      <c r="N189" s="194">
        <v>25</v>
      </c>
      <c r="O189" s="182">
        <f t="shared" si="30"/>
        <v>20</v>
      </c>
      <c r="P189" s="182">
        <f t="shared" si="31"/>
        <v>21</v>
      </c>
      <c r="Q189" s="182">
        <f t="shared" si="32"/>
        <v>22</v>
      </c>
      <c r="R189" s="182">
        <f t="shared" si="33"/>
        <v>26</v>
      </c>
      <c r="S189" s="182">
        <f t="shared" si="34"/>
        <v>29</v>
      </c>
    </row>
    <row r="190" spans="1:19" x14ac:dyDescent="0.15">
      <c r="A190" s="193" t="s">
        <v>150</v>
      </c>
      <c r="B190" s="192" t="s">
        <v>149</v>
      </c>
      <c r="C190" s="191" t="s">
        <v>157</v>
      </c>
      <c r="D190" s="190">
        <v>1</v>
      </c>
      <c r="E190" s="190">
        <v>4</v>
      </c>
      <c r="F190" s="190">
        <v>3</v>
      </c>
      <c r="G190" s="190">
        <v>3</v>
      </c>
      <c r="H190" s="190">
        <v>2</v>
      </c>
      <c r="I190" s="190">
        <v>7</v>
      </c>
      <c r="J190" s="190">
        <v>4</v>
      </c>
      <c r="K190" s="190">
        <v>2</v>
      </c>
      <c r="L190" s="190">
        <v>26</v>
      </c>
      <c r="M190" s="190">
        <v>16</v>
      </c>
      <c r="N190" s="194">
        <v>13</v>
      </c>
      <c r="O190" s="182">
        <f t="shared" si="30"/>
        <v>11</v>
      </c>
      <c r="P190" s="182">
        <f t="shared" si="31"/>
        <v>12</v>
      </c>
      <c r="Q190" s="182">
        <f t="shared" si="32"/>
        <v>15</v>
      </c>
      <c r="R190" s="182">
        <f t="shared" si="33"/>
        <v>16</v>
      </c>
      <c r="S190" s="182">
        <f t="shared" si="34"/>
        <v>15</v>
      </c>
    </row>
    <row r="191" spans="1:19" x14ac:dyDescent="0.15">
      <c r="A191" s="193" t="s">
        <v>148</v>
      </c>
      <c r="B191" s="192" t="s">
        <v>147</v>
      </c>
      <c r="C191" s="191" t="s">
        <v>157</v>
      </c>
      <c r="D191" s="190">
        <v>2</v>
      </c>
      <c r="E191" s="190">
        <v>6</v>
      </c>
      <c r="F191" s="190">
        <v>11</v>
      </c>
      <c r="G191" s="190">
        <v>19</v>
      </c>
      <c r="H191" s="190">
        <v>31</v>
      </c>
      <c r="I191" s="190">
        <v>17</v>
      </c>
      <c r="J191" s="190">
        <v>22</v>
      </c>
      <c r="K191" s="190">
        <v>19</v>
      </c>
      <c r="L191" s="190">
        <v>127</v>
      </c>
      <c r="M191" s="190">
        <v>89</v>
      </c>
      <c r="N191" s="194">
        <v>64</v>
      </c>
      <c r="O191" s="182">
        <f t="shared" si="30"/>
        <v>38</v>
      </c>
      <c r="P191" s="182">
        <f t="shared" si="31"/>
        <v>67</v>
      </c>
      <c r="Q191" s="182">
        <f t="shared" si="32"/>
        <v>78</v>
      </c>
      <c r="R191" s="182">
        <f t="shared" si="33"/>
        <v>89</v>
      </c>
      <c r="S191" s="182">
        <f t="shared" si="34"/>
        <v>89</v>
      </c>
    </row>
    <row r="192" spans="1:19" x14ac:dyDescent="0.15">
      <c r="A192" s="193" t="s">
        <v>146</v>
      </c>
      <c r="B192" s="192" t="s">
        <v>145</v>
      </c>
      <c r="C192" s="191" t="s">
        <v>157</v>
      </c>
      <c r="D192" s="190">
        <v>3</v>
      </c>
      <c r="E192" s="190">
        <v>9</v>
      </c>
      <c r="F192" s="190">
        <v>5</v>
      </c>
      <c r="G192" s="190">
        <v>12</v>
      </c>
      <c r="H192" s="190">
        <v>12</v>
      </c>
      <c r="I192" s="190">
        <v>10</v>
      </c>
      <c r="J192" s="190">
        <v>10</v>
      </c>
      <c r="K192" s="190">
        <v>15</v>
      </c>
      <c r="L192" s="190">
        <v>76</v>
      </c>
      <c r="M192" s="190">
        <v>47</v>
      </c>
      <c r="N192" s="194">
        <v>38</v>
      </c>
      <c r="O192" s="182">
        <f t="shared" si="30"/>
        <v>29</v>
      </c>
      <c r="P192" s="182">
        <f t="shared" si="31"/>
        <v>38</v>
      </c>
      <c r="Q192" s="182">
        <f t="shared" si="32"/>
        <v>39</v>
      </c>
      <c r="R192" s="182">
        <f t="shared" si="33"/>
        <v>44</v>
      </c>
      <c r="S192" s="182">
        <f t="shared" si="34"/>
        <v>47</v>
      </c>
    </row>
    <row r="193" spans="1:19" x14ac:dyDescent="0.15">
      <c r="A193" s="193" t="s">
        <v>144</v>
      </c>
      <c r="B193" s="192" t="s">
        <v>142</v>
      </c>
      <c r="C193" s="191" t="s">
        <v>157</v>
      </c>
      <c r="D193" s="190">
        <v>6</v>
      </c>
      <c r="E193" s="190">
        <v>16</v>
      </c>
      <c r="F193" s="190">
        <v>8</v>
      </c>
      <c r="G193" s="190">
        <v>16</v>
      </c>
      <c r="H193" s="190">
        <v>17</v>
      </c>
      <c r="I193" s="190">
        <v>14</v>
      </c>
      <c r="J193" s="190">
        <v>15</v>
      </c>
      <c r="K193" s="190">
        <v>21</v>
      </c>
      <c r="L193" s="190">
        <v>113</v>
      </c>
      <c r="M193" s="190">
        <v>67</v>
      </c>
      <c r="N193" s="194">
        <v>57</v>
      </c>
      <c r="O193" s="182">
        <f t="shared" si="30"/>
        <v>46</v>
      </c>
      <c r="P193" s="182">
        <f t="shared" si="31"/>
        <v>57</v>
      </c>
      <c r="Q193" s="182">
        <f t="shared" si="32"/>
        <v>55</v>
      </c>
      <c r="R193" s="182">
        <f t="shared" si="33"/>
        <v>62</v>
      </c>
      <c r="S193" s="182">
        <f t="shared" si="34"/>
        <v>67</v>
      </c>
    </row>
    <row r="194" spans="1:19" x14ac:dyDescent="0.15">
      <c r="A194" s="193" t="s">
        <v>143</v>
      </c>
      <c r="B194" s="192" t="s">
        <v>142</v>
      </c>
      <c r="C194" s="191" t="s">
        <v>157</v>
      </c>
      <c r="D194" s="190">
        <v>1</v>
      </c>
      <c r="E194" s="190">
        <v>1</v>
      </c>
      <c r="F194" s="190">
        <v>2</v>
      </c>
      <c r="G194" s="190">
        <v>7</v>
      </c>
      <c r="H194" s="190">
        <v>6</v>
      </c>
      <c r="I194" s="190">
        <v>8</v>
      </c>
      <c r="J194" s="190">
        <v>3</v>
      </c>
      <c r="K194" s="190">
        <v>2</v>
      </c>
      <c r="L194" s="190">
        <v>30</v>
      </c>
      <c r="M194" s="190">
        <v>24</v>
      </c>
      <c r="N194" s="194">
        <v>15</v>
      </c>
      <c r="O194" s="182">
        <f t="shared" si="30"/>
        <v>11</v>
      </c>
      <c r="P194" s="182">
        <f t="shared" si="31"/>
        <v>16</v>
      </c>
      <c r="Q194" s="182">
        <f t="shared" si="32"/>
        <v>23</v>
      </c>
      <c r="R194" s="182">
        <f t="shared" si="33"/>
        <v>24</v>
      </c>
      <c r="S194" s="182">
        <f t="shared" si="34"/>
        <v>19</v>
      </c>
    </row>
    <row r="195" spans="1:19" x14ac:dyDescent="0.15">
      <c r="A195" s="193" t="s">
        <v>141</v>
      </c>
      <c r="B195" s="192" t="s">
        <v>138</v>
      </c>
      <c r="C195" s="191" t="s">
        <v>157</v>
      </c>
      <c r="D195" s="190">
        <v>0</v>
      </c>
      <c r="E195" s="190">
        <v>1</v>
      </c>
      <c r="F195" s="190">
        <v>0</v>
      </c>
      <c r="G195" s="190">
        <v>2</v>
      </c>
      <c r="H195" s="190">
        <v>1</v>
      </c>
      <c r="I195" s="190">
        <v>4</v>
      </c>
      <c r="J195" s="190">
        <v>7</v>
      </c>
      <c r="K195" s="190">
        <v>3</v>
      </c>
      <c r="L195" s="190">
        <v>18</v>
      </c>
      <c r="M195" s="190">
        <v>15</v>
      </c>
      <c r="N195" s="194">
        <v>9</v>
      </c>
      <c r="O195" s="182">
        <f t="shared" si="30"/>
        <v>3</v>
      </c>
      <c r="P195" s="182">
        <f t="shared" si="31"/>
        <v>4</v>
      </c>
      <c r="Q195" s="182">
        <f t="shared" si="32"/>
        <v>7</v>
      </c>
      <c r="R195" s="182">
        <f t="shared" si="33"/>
        <v>14</v>
      </c>
      <c r="S195" s="182">
        <f t="shared" si="34"/>
        <v>15</v>
      </c>
    </row>
    <row r="196" spans="1:19" x14ac:dyDescent="0.15">
      <c r="A196" s="193" t="s">
        <v>140</v>
      </c>
      <c r="B196" s="192" t="s">
        <v>138</v>
      </c>
      <c r="C196" s="191" t="s">
        <v>157</v>
      </c>
      <c r="D196" s="190">
        <v>1</v>
      </c>
      <c r="E196" s="190">
        <v>1</v>
      </c>
      <c r="F196" s="190">
        <v>1</v>
      </c>
      <c r="G196" s="190">
        <v>0</v>
      </c>
      <c r="H196" s="190">
        <v>0</v>
      </c>
      <c r="I196" s="190">
        <v>1</v>
      </c>
      <c r="J196" s="190">
        <v>2</v>
      </c>
      <c r="K196" s="190">
        <v>1</v>
      </c>
      <c r="L196" s="190">
        <v>7</v>
      </c>
      <c r="M196" s="190">
        <v>4</v>
      </c>
      <c r="N196" s="194">
        <v>4</v>
      </c>
      <c r="O196" s="182">
        <f t="shared" si="30"/>
        <v>3</v>
      </c>
      <c r="P196" s="182">
        <f t="shared" si="31"/>
        <v>2</v>
      </c>
      <c r="Q196" s="182">
        <f t="shared" si="32"/>
        <v>2</v>
      </c>
      <c r="R196" s="182">
        <f t="shared" si="33"/>
        <v>3</v>
      </c>
      <c r="S196" s="182">
        <f t="shared" si="34"/>
        <v>4</v>
      </c>
    </row>
    <row r="197" spans="1:19" x14ac:dyDescent="0.15">
      <c r="A197" s="193" t="s">
        <v>139</v>
      </c>
      <c r="B197" s="192" t="s">
        <v>138</v>
      </c>
      <c r="C197" s="191" t="s">
        <v>157</v>
      </c>
      <c r="D197" s="190">
        <v>4</v>
      </c>
      <c r="E197" s="190">
        <v>2</v>
      </c>
      <c r="F197" s="190">
        <v>5</v>
      </c>
      <c r="G197" s="190">
        <v>6</v>
      </c>
      <c r="H197" s="190">
        <v>10</v>
      </c>
      <c r="I197" s="190">
        <v>7</v>
      </c>
      <c r="J197" s="190">
        <v>5</v>
      </c>
      <c r="K197" s="190">
        <v>8</v>
      </c>
      <c r="L197" s="190">
        <v>47</v>
      </c>
      <c r="M197" s="190">
        <v>30</v>
      </c>
      <c r="N197" s="194">
        <v>24</v>
      </c>
      <c r="O197" s="182">
        <f t="shared" si="30"/>
        <v>17</v>
      </c>
      <c r="P197" s="182">
        <f t="shared" si="31"/>
        <v>23</v>
      </c>
      <c r="Q197" s="182">
        <f t="shared" si="32"/>
        <v>28</v>
      </c>
      <c r="R197" s="182">
        <f t="shared" si="33"/>
        <v>28</v>
      </c>
      <c r="S197" s="182">
        <f t="shared" si="34"/>
        <v>30</v>
      </c>
    </row>
    <row r="198" spans="1:19" x14ac:dyDescent="0.15">
      <c r="A198" s="193" t="s">
        <v>137</v>
      </c>
      <c r="B198" s="192" t="s">
        <v>132</v>
      </c>
      <c r="C198" s="191" t="s">
        <v>157</v>
      </c>
      <c r="D198" s="190">
        <v>4</v>
      </c>
      <c r="E198" s="190">
        <v>9</v>
      </c>
      <c r="F198" s="190">
        <v>9</v>
      </c>
      <c r="G198" s="190">
        <v>7</v>
      </c>
      <c r="H198" s="190">
        <v>8</v>
      </c>
      <c r="I198" s="190">
        <v>15</v>
      </c>
      <c r="J198" s="190">
        <v>15</v>
      </c>
      <c r="K198" s="190">
        <v>4</v>
      </c>
      <c r="L198" s="190">
        <v>71</v>
      </c>
      <c r="M198" s="190">
        <v>45</v>
      </c>
      <c r="N198" s="194">
        <v>36</v>
      </c>
      <c r="O198" s="182">
        <f t="shared" si="30"/>
        <v>29</v>
      </c>
      <c r="P198" s="182">
        <f t="shared" si="31"/>
        <v>33</v>
      </c>
      <c r="Q198" s="182">
        <f t="shared" si="32"/>
        <v>39</v>
      </c>
      <c r="R198" s="182">
        <f t="shared" si="33"/>
        <v>45</v>
      </c>
      <c r="S198" s="182">
        <f t="shared" si="34"/>
        <v>42</v>
      </c>
    </row>
    <row r="199" spans="1:19" x14ac:dyDescent="0.15">
      <c r="A199" s="193" t="s">
        <v>136</v>
      </c>
      <c r="B199" s="192" t="s">
        <v>132</v>
      </c>
      <c r="C199" s="191" t="s">
        <v>157</v>
      </c>
      <c r="D199" s="190">
        <v>0</v>
      </c>
      <c r="E199" s="190">
        <v>1</v>
      </c>
      <c r="F199" s="190">
        <v>0</v>
      </c>
      <c r="G199" s="190">
        <v>0</v>
      </c>
      <c r="H199" s="190">
        <v>0</v>
      </c>
      <c r="I199" s="190">
        <v>1</v>
      </c>
      <c r="J199" s="190">
        <v>1</v>
      </c>
      <c r="K199" s="190">
        <v>0</v>
      </c>
      <c r="L199" s="190">
        <v>3</v>
      </c>
      <c r="M199" s="190">
        <v>2</v>
      </c>
      <c r="N199" s="194">
        <v>2</v>
      </c>
      <c r="O199" s="182">
        <f t="shared" si="30"/>
        <v>1</v>
      </c>
      <c r="P199" s="182">
        <f t="shared" si="31"/>
        <v>1</v>
      </c>
      <c r="Q199" s="182">
        <f t="shared" si="32"/>
        <v>1</v>
      </c>
      <c r="R199" s="182">
        <f t="shared" si="33"/>
        <v>2</v>
      </c>
      <c r="S199" s="182">
        <f t="shared" si="34"/>
        <v>2</v>
      </c>
    </row>
    <row r="200" spans="1:19" x14ac:dyDescent="0.15">
      <c r="A200" s="193" t="s">
        <v>135</v>
      </c>
      <c r="B200" s="192" t="s">
        <v>132</v>
      </c>
      <c r="C200" s="191" t="s">
        <v>157</v>
      </c>
      <c r="D200" s="190">
        <v>0</v>
      </c>
      <c r="E200" s="190">
        <v>0</v>
      </c>
      <c r="F200" s="190">
        <v>0</v>
      </c>
      <c r="G200" s="190">
        <v>0</v>
      </c>
      <c r="H200" s="190">
        <v>1</v>
      </c>
      <c r="I200" s="190">
        <v>2</v>
      </c>
      <c r="J200" s="190">
        <v>2</v>
      </c>
      <c r="K200" s="190">
        <v>1</v>
      </c>
      <c r="L200" s="190">
        <v>6</v>
      </c>
      <c r="M200" s="190">
        <v>6</v>
      </c>
      <c r="N200" s="194">
        <v>3</v>
      </c>
      <c r="O200" s="182">
        <f t="shared" si="30"/>
        <v>0</v>
      </c>
      <c r="P200" s="182">
        <f t="shared" si="31"/>
        <v>1</v>
      </c>
      <c r="Q200" s="182">
        <f t="shared" si="32"/>
        <v>3</v>
      </c>
      <c r="R200" s="182">
        <f t="shared" si="33"/>
        <v>5</v>
      </c>
      <c r="S200" s="182">
        <f t="shared" si="34"/>
        <v>6</v>
      </c>
    </row>
    <row r="201" spans="1:19" x14ac:dyDescent="0.15">
      <c r="A201" s="193" t="s">
        <v>134</v>
      </c>
      <c r="B201" s="192" t="s">
        <v>132</v>
      </c>
      <c r="C201" s="191" t="s">
        <v>157</v>
      </c>
      <c r="D201" s="190">
        <v>3</v>
      </c>
      <c r="E201" s="190">
        <v>5</v>
      </c>
      <c r="F201" s="190">
        <v>2</v>
      </c>
      <c r="G201" s="190">
        <v>2</v>
      </c>
      <c r="H201" s="190">
        <v>3</v>
      </c>
      <c r="I201" s="190">
        <v>5</v>
      </c>
      <c r="J201" s="190">
        <v>6</v>
      </c>
      <c r="K201" s="190">
        <v>8</v>
      </c>
      <c r="L201" s="190">
        <v>34</v>
      </c>
      <c r="M201" s="190">
        <v>22</v>
      </c>
      <c r="N201" s="194">
        <v>17</v>
      </c>
      <c r="O201" s="182">
        <f t="shared" si="30"/>
        <v>12</v>
      </c>
      <c r="P201" s="182">
        <f t="shared" si="31"/>
        <v>12</v>
      </c>
      <c r="Q201" s="182">
        <f t="shared" si="32"/>
        <v>12</v>
      </c>
      <c r="R201" s="182">
        <f t="shared" si="33"/>
        <v>16</v>
      </c>
      <c r="S201" s="182">
        <f t="shared" si="34"/>
        <v>22</v>
      </c>
    </row>
    <row r="202" spans="1:19" x14ac:dyDescent="0.15">
      <c r="A202" s="193" t="s">
        <v>133</v>
      </c>
      <c r="B202" s="192" t="s">
        <v>132</v>
      </c>
      <c r="C202" s="191" t="s">
        <v>157</v>
      </c>
      <c r="D202" s="190">
        <v>0</v>
      </c>
      <c r="E202" s="190">
        <v>0</v>
      </c>
      <c r="F202" s="190">
        <v>1</v>
      </c>
      <c r="G202" s="190">
        <v>0</v>
      </c>
      <c r="H202" s="190">
        <v>1</v>
      </c>
      <c r="I202" s="190">
        <v>0</v>
      </c>
      <c r="J202" s="190">
        <v>0</v>
      </c>
      <c r="K202" s="190">
        <v>0</v>
      </c>
      <c r="L202" s="190">
        <v>2</v>
      </c>
      <c r="M202" s="190">
        <v>2</v>
      </c>
      <c r="N202" s="194">
        <v>1</v>
      </c>
      <c r="O202" s="182">
        <f t="shared" si="30"/>
        <v>1</v>
      </c>
      <c r="P202" s="182">
        <f t="shared" si="31"/>
        <v>2</v>
      </c>
      <c r="Q202" s="182">
        <f t="shared" si="32"/>
        <v>2</v>
      </c>
      <c r="R202" s="182">
        <f t="shared" si="33"/>
        <v>1</v>
      </c>
      <c r="S202" s="182">
        <f t="shared" si="34"/>
        <v>1</v>
      </c>
    </row>
    <row r="203" spans="1:19" x14ac:dyDescent="0.15">
      <c r="A203" s="193" t="s">
        <v>131</v>
      </c>
      <c r="B203" s="192" t="s">
        <v>130</v>
      </c>
      <c r="C203" s="191" t="s">
        <v>157</v>
      </c>
      <c r="D203" s="190">
        <v>1</v>
      </c>
      <c r="E203" s="190">
        <v>2</v>
      </c>
      <c r="F203" s="190">
        <v>4</v>
      </c>
      <c r="G203" s="190">
        <v>2</v>
      </c>
      <c r="H203" s="190">
        <v>5</v>
      </c>
      <c r="I203" s="190">
        <v>2</v>
      </c>
      <c r="J203" s="190">
        <v>3</v>
      </c>
      <c r="K203" s="190">
        <v>2</v>
      </c>
      <c r="L203" s="190">
        <v>21</v>
      </c>
      <c r="M203" s="190">
        <v>13</v>
      </c>
      <c r="N203" s="194">
        <v>11</v>
      </c>
      <c r="O203" s="182">
        <f t="shared" si="30"/>
        <v>9</v>
      </c>
      <c r="P203" s="182">
        <f t="shared" si="31"/>
        <v>13</v>
      </c>
      <c r="Q203" s="182">
        <f t="shared" si="32"/>
        <v>13</v>
      </c>
      <c r="R203" s="182">
        <f t="shared" si="33"/>
        <v>12</v>
      </c>
      <c r="S203" s="182">
        <f t="shared" si="34"/>
        <v>12</v>
      </c>
    </row>
    <row r="204" spans="1:19" x14ac:dyDescent="0.15">
      <c r="A204" s="193" t="s">
        <v>129</v>
      </c>
      <c r="B204" s="192" t="s">
        <v>123</v>
      </c>
      <c r="C204" s="191" t="s">
        <v>157</v>
      </c>
      <c r="D204" s="190">
        <v>0</v>
      </c>
      <c r="E204" s="190">
        <v>1</v>
      </c>
      <c r="F204" s="190">
        <v>0</v>
      </c>
      <c r="G204" s="190">
        <v>1</v>
      </c>
      <c r="H204" s="190">
        <v>0</v>
      </c>
      <c r="I204" s="190">
        <v>1</v>
      </c>
      <c r="J204" s="190">
        <v>2</v>
      </c>
      <c r="K204" s="190">
        <v>0</v>
      </c>
      <c r="L204" s="190">
        <v>5</v>
      </c>
      <c r="M204" s="190">
        <v>4</v>
      </c>
      <c r="N204" s="194">
        <v>3</v>
      </c>
      <c r="O204" s="182">
        <f t="shared" si="30"/>
        <v>2</v>
      </c>
      <c r="P204" s="182">
        <f t="shared" si="31"/>
        <v>2</v>
      </c>
      <c r="Q204" s="182">
        <f t="shared" si="32"/>
        <v>2</v>
      </c>
      <c r="R204" s="182">
        <f t="shared" si="33"/>
        <v>4</v>
      </c>
      <c r="S204" s="182">
        <f t="shared" si="34"/>
        <v>3</v>
      </c>
    </row>
    <row r="205" spans="1:19" x14ac:dyDescent="0.15">
      <c r="A205" s="193" t="s">
        <v>128</v>
      </c>
      <c r="B205" s="192" t="s">
        <v>127</v>
      </c>
      <c r="C205" s="191" t="s">
        <v>157</v>
      </c>
      <c r="D205" s="190">
        <v>1</v>
      </c>
      <c r="E205" s="190">
        <v>2</v>
      </c>
      <c r="F205" s="190">
        <v>1</v>
      </c>
      <c r="G205" s="190">
        <v>4</v>
      </c>
      <c r="H205" s="190">
        <v>7</v>
      </c>
      <c r="I205" s="190">
        <v>2</v>
      </c>
      <c r="J205" s="190">
        <v>4</v>
      </c>
      <c r="K205" s="190">
        <v>3</v>
      </c>
      <c r="L205" s="190">
        <v>24</v>
      </c>
      <c r="M205" s="190">
        <v>17</v>
      </c>
      <c r="N205" s="194">
        <v>12</v>
      </c>
      <c r="O205" s="182">
        <f t="shared" si="30"/>
        <v>8</v>
      </c>
      <c r="P205" s="182">
        <f t="shared" si="31"/>
        <v>14</v>
      </c>
      <c r="Q205" s="182">
        <f t="shared" si="32"/>
        <v>14</v>
      </c>
      <c r="R205" s="182">
        <f t="shared" si="33"/>
        <v>17</v>
      </c>
      <c r="S205" s="182">
        <f t="shared" si="34"/>
        <v>16</v>
      </c>
    </row>
    <row r="206" spans="1:19" x14ac:dyDescent="0.15">
      <c r="A206" s="193" t="s">
        <v>126</v>
      </c>
      <c r="B206" s="192" t="s">
        <v>123</v>
      </c>
      <c r="C206" s="191" t="s">
        <v>157</v>
      </c>
      <c r="D206" s="190">
        <v>0</v>
      </c>
      <c r="E206" s="190">
        <v>1</v>
      </c>
      <c r="F206" s="190">
        <v>1</v>
      </c>
      <c r="G206" s="190">
        <v>1</v>
      </c>
      <c r="H206" s="190">
        <v>1</v>
      </c>
      <c r="I206" s="190">
        <v>0</v>
      </c>
      <c r="J206" s="190">
        <v>2</v>
      </c>
      <c r="K206" s="190">
        <v>1</v>
      </c>
      <c r="L206" s="190">
        <v>7</v>
      </c>
      <c r="M206" s="190">
        <v>4</v>
      </c>
      <c r="N206" s="194">
        <v>4</v>
      </c>
      <c r="O206" s="182">
        <f t="shared" si="30"/>
        <v>3</v>
      </c>
      <c r="P206" s="182">
        <f t="shared" si="31"/>
        <v>4</v>
      </c>
      <c r="Q206" s="182">
        <f t="shared" si="32"/>
        <v>3</v>
      </c>
      <c r="R206" s="182">
        <f t="shared" si="33"/>
        <v>4</v>
      </c>
      <c r="S206" s="182">
        <f t="shared" si="34"/>
        <v>4</v>
      </c>
    </row>
    <row r="207" spans="1:19" x14ac:dyDescent="0.15">
      <c r="A207" s="193" t="s">
        <v>125</v>
      </c>
      <c r="B207" s="192" t="s">
        <v>123</v>
      </c>
      <c r="C207" s="191" t="s">
        <v>157</v>
      </c>
      <c r="D207" s="190">
        <v>0</v>
      </c>
      <c r="E207" s="190">
        <v>1</v>
      </c>
      <c r="F207" s="190">
        <v>1</v>
      </c>
      <c r="G207" s="190">
        <v>1</v>
      </c>
      <c r="H207" s="190">
        <v>4</v>
      </c>
      <c r="I207" s="190">
        <v>0</v>
      </c>
      <c r="J207" s="190">
        <v>0</v>
      </c>
      <c r="K207" s="190">
        <v>5</v>
      </c>
      <c r="L207" s="190">
        <v>12</v>
      </c>
      <c r="M207" s="190">
        <v>9</v>
      </c>
      <c r="N207" s="194">
        <v>6</v>
      </c>
      <c r="O207" s="182">
        <f t="shared" si="30"/>
        <v>3</v>
      </c>
      <c r="P207" s="182">
        <f t="shared" si="31"/>
        <v>7</v>
      </c>
      <c r="Q207" s="182">
        <f t="shared" si="32"/>
        <v>6</v>
      </c>
      <c r="R207" s="182">
        <f t="shared" si="33"/>
        <v>5</v>
      </c>
      <c r="S207" s="182">
        <f t="shared" si="34"/>
        <v>9</v>
      </c>
    </row>
    <row r="208" spans="1:19" x14ac:dyDescent="0.15">
      <c r="A208" s="193" t="s">
        <v>124</v>
      </c>
      <c r="B208" s="192" t="s">
        <v>123</v>
      </c>
      <c r="C208" s="191" t="s">
        <v>157</v>
      </c>
      <c r="D208" s="190">
        <v>4</v>
      </c>
      <c r="E208" s="190">
        <v>14</v>
      </c>
      <c r="F208" s="190">
        <v>14</v>
      </c>
      <c r="G208" s="190">
        <v>17</v>
      </c>
      <c r="H208" s="190">
        <v>31</v>
      </c>
      <c r="I208" s="190">
        <v>18</v>
      </c>
      <c r="J208" s="190">
        <v>14</v>
      </c>
      <c r="K208" s="190">
        <v>17</v>
      </c>
      <c r="L208" s="190">
        <v>129</v>
      </c>
      <c r="M208" s="190">
        <v>80</v>
      </c>
      <c r="N208" s="194">
        <v>65</v>
      </c>
      <c r="O208" s="182">
        <f t="shared" si="30"/>
        <v>49</v>
      </c>
      <c r="P208" s="182">
        <f t="shared" si="31"/>
        <v>76</v>
      </c>
      <c r="Q208" s="182">
        <f t="shared" si="32"/>
        <v>80</v>
      </c>
      <c r="R208" s="182">
        <f t="shared" si="33"/>
        <v>80</v>
      </c>
      <c r="S208" s="182">
        <f t="shared" si="34"/>
        <v>80</v>
      </c>
    </row>
    <row r="209" spans="1:19" x14ac:dyDescent="0.15">
      <c r="A209" s="193" t="s">
        <v>122</v>
      </c>
      <c r="B209" s="192" t="s">
        <v>116</v>
      </c>
      <c r="C209" s="191" t="s">
        <v>157</v>
      </c>
      <c r="D209" s="190">
        <v>1</v>
      </c>
      <c r="E209" s="190">
        <v>1</v>
      </c>
      <c r="F209" s="190">
        <v>4</v>
      </c>
      <c r="G209" s="190">
        <v>1</v>
      </c>
      <c r="H209" s="190">
        <v>0</v>
      </c>
      <c r="I209" s="190">
        <v>2</v>
      </c>
      <c r="J209" s="190">
        <v>1</v>
      </c>
      <c r="K209" s="190">
        <v>4</v>
      </c>
      <c r="L209" s="190">
        <v>14</v>
      </c>
      <c r="M209" s="190">
        <v>7</v>
      </c>
      <c r="N209" s="194">
        <v>7</v>
      </c>
      <c r="O209" s="182">
        <f t="shared" si="30"/>
        <v>7</v>
      </c>
      <c r="P209" s="182">
        <f t="shared" si="31"/>
        <v>6</v>
      </c>
      <c r="Q209" s="182">
        <f t="shared" si="32"/>
        <v>7</v>
      </c>
      <c r="R209" s="182">
        <f t="shared" si="33"/>
        <v>4</v>
      </c>
      <c r="S209" s="182">
        <f t="shared" si="34"/>
        <v>7</v>
      </c>
    </row>
    <row r="210" spans="1:19" x14ac:dyDescent="0.15">
      <c r="A210" s="193" t="s">
        <v>121</v>
      </c>
      <c r="B210" s="192" t="s">
        <v>120</v>
      </c>
      <c r="C210" s="191" t="s">
        <v>157</v>
      </c>
      <c r="D210" s="190">
        <v>1</v>
      </c>
      <c r="E210" s="190">
        <v>0</v>
      </c>
      <c r="F210" s="190">
        <v>1</v>
      </c>
      <c r="G210" s="190">
        <v>2</v>
      </c>
      <c r="H210" s="190">
        <v>1</v>
      </c>
      <c r="I210" s="190">
        <v>0</v>
      </c>
      <c r="J210" s="190">
        <v>4</v>
      </c>
      <c r="K210" s="190">
        <v>2</v>
      </c>
      <c r="L210" s="190">
        <v>11</v>
      </c>
      <c r="M210" s="190">
        <v>7</v>
      </c>
      <c r="N210" s="194">
        <v>6</v>
      </c>
      <c r="O210" s="182">
        <f t="shared" si="30"/>
        <v>4</v>
      </c>
      <c r="P210" s="182">
        <f t="shared" si="31"/>
        <v>4</v>
      </c>
      <c r="Q210" s="182">
        <f t="shared" si="32"/>
        <v>4</v>
      </c>
      <c r="R210" s="182">
        <f t="shared" si="33"/>
        <v>7</v>
      </c>
      <c r="S210" s="182">
        <f t="shared" si="34"/>
        <v>7</v>
      </c>
    </row>
    <row r="211" spans="1:19" x14ac:dyDescent="0.15">
      <c r="A211" s="193" t="s">
        <v>119</v>
      </c>
      <c r="B211" s="192" t="s">
        <v>118</v>
      </c>
      <c r="C211" s="191" t="s">
        <v>157</v>
      </c>
      <c r="D211" s="190">
        <v>0</v>
      </c>
      <c r="E211" s="190">
        <v>6</v>
      </c>
      <c r="F211" s="190">
        <v>12</v>
      </c>
      <c r="G211" s="190">
        <v>6</v>
      </c>
      <c r="H211" s="190">
        <v>12</v>
      </c>
      <c r="I211" s="190">
        <v>15</v>
      </c>
      <c r="J211" s="190">
        <v>13</v>
      </c>
      <c r="K211" s="190">
        <v>6</v>
      </c>
      <c r="L211" s="190">
        <v>70</v>
      </c>
      <c r="M211" s="190">
        <v>46</v>
      </c>
      <c r="N211" s="194">
        <v>35</v>
      </c>
      <c r="O211" s="182">
        <f t="shared" si="30"/>
        <v>24</v>
      </c>
      <c r="P211" s="182">
        <f t="shared" si="31"/>
        <v>36</v>
      </c>
      <c r="Q211" s="182">
        <f t="shared" si="32"/>
        <v>45</v>
      </c>
      <c r="R211" s="182">
        <f t="shared" si="33"/>
        <v>46</v>
      </c>
      <c r="S211" s="182">
        <f t="shared" si="34"/>
        <v>46</v>
      </c>
    </row>
    <row r="212" spans="1:19" x14ac:dyDescent="0.15">
      <c r="A212" s="193" t="s">
        <v>117</v>
      </c>
      <c r="B212" s="192" t="s">
        <v>116</v>
      </c>
      <c r="C212" s="191" t="s">
        <v>157</v>
      </c>
      <c r="D212" s="190">
        <v>1</v>
      </c>
      <c r="E212" s="190">
        <v>0</v>
      </c>
      <c r="F212" s="190">
        <v>1</v>
      </c>
      <c r="G212" s="190">
        <v>0</v>
      </c>
      <c r="H212" s="190">
        <v>0</v>
      </c>
      <c r="I212" s="190">
        <v>0</v>
      </c>
      <c r="J212" s="190">
        <v>0</v>
      </c>
      <c r="K212" s="190">
        <v>1</v>
      </c>
      <c r="L212" s="190">
        <v>3</v>
      </c>
      <c r="M212" s="190">
        <v>2</v>
      </c>
      <c r="N212" s="194">
        <v>2</v>
      </c>
      <c r="O212" s="182">
        <f t="shared" si="30"/>
        <v>2</v>
      </c>
      <c r="P212" s="182">
        <f t="shared" si="31"/>
        <v>1</v>
      </c>
      <c r="Q212" s="182">
        <f t="shared" si="32"/>
        <v>1</v>
      </c>
      <c r="R212" s="182">
        <f t="shared" si="33"/>
        <v>0</v>
      </c>
      <c r="S212" s="182">
        <f t="shared" si="34"/>
        <v>1</v>
      </c>
    </row>
    <row r="213" spans="1:19" x14ac:dyDescent="0.15">
      <c r="A213" s="193" t="s">
        <v>19</v>
      </c>
      <c r="B213" s="192" t="s">
        <v>115</v>
      </c>
      <c r="C213" s="191" t="s">
        <v>157</v>
      </c>
      <c r="D213" s="190">
        <v>26</v>
      </c>
      <c r="E213" s="190">
        <v>29</v>
      </c>
      <c r="F213" s="190">
        <v>43</v>
      </c>
      <c r="G213" s="190">
        <v>53</v>
      </c>
      <c r="H213" s="190">
        <v>59</v>
      </c>
      <c r="I213" s="190">
        <v>63</v>
      </c>
      <c r="J213" s="190">
        <v>57</v>
      </c>
      <c r="K213" s="190">
        <v>27</v>
      </c>
      <c r="L213" s="189">
        <v>357</v>
      </c>
      <c r="M213" s="189">
        <v>232</v>
      </c>
      <c r="N213" s="188">
        <v>179</v>
      </c>
      <c r="O213" s="182">
        <f t="shared" si="30"/>
        <v>151</v>
      </c>
      <c r="P213" s="182">
        <f t="shared" si="31"/>
        <v>184</v>
      </c>
      <c r="Q213" s="182">
        <f t="shared" si="32"/>
        <v>218</v>
      </c>
      <c r="R213" s="182">
        <f t="shared" si="33"/>
        <v>232</v>
      </c>
      <c r="S213" s="182">
        <f t="shared" si="34"/>
        <v>206</v>
      </c>
    </row>
    <row r="214" spans="1:19" x14ac:dyDescent="0.15">
      <c r="A214" s="193" t="s">
        <v>114</v>
      </c>
      <c r="B214" s="192" t="s">
        <v>113</v>
      </c>
      <c r="C214" s="191" t="s">
        <v>157</v>
      </c>
      <c r="D214" s="190">
        <v>0</v>
      </c>
      <c r="E214" s="190">
        <v>1</v>
      </c>
      <c r="F214" s="190">
        <v>3</v>
      </c>
      <c r="G214" s="190">
        <v>6</v>
      </c>
      <c r="H214" s="190">
        <v>5</v>
      </c>
      <c r="I214" s="190">
        <v>4</v>
      </c>
      <c r="J214" s="190">
        <v>1</v>
      </c>
      <c r="K214" s="190">
        <v>3</v>
      </c>
      <c r="L214" s="189">
        <v>23</v>
      </c>
      <c r="M214" s="189">
        <v>18</v>
      </c>
      <c r="N214" s="188">
        <v>12</v>
      </c>
      <c r="O214" s="182">
        <f t="shared" si="30"/>
        <v>10</v>
      </c>
      <c r="P214" s="182">
        <f t="shared" si="31"/>
        <v>15</v>
      </c>
      <c r="Q214" s="182">
        <f t="shared" si="32"/>
        <v>18</v>
      </c>
      <c r="R214" s="182">
        <f t="shared" si="33"/>
        <v>16</v>
      </c>
      <c r="S214" s="182">
        <f t="shared" si="34"/>
        <v>13</v>
      </c>
    </row>
    <row r="215" spans="1:19" ht="22.5" customHeight="1" x14ac:dyDescent="0.15">
      <c r="A215" s="199" t="s">
        <v>91</v>
      </c>
      <c r="B215" s="198" t="s">
        <v>156</v>
      </c>
      <c r="C215" s="197"/>
      <c r="D215" s="196">
        <v>84</v>
      </c>
      <c r="E215" s="196">
        <v>138</v>
      </c>
      <c r="F215" s="196">
        <v>155</v>
      </c>
      <c r="G215" s="196">
        <v>210</v>
      </c>
      <c r="H215" s="196">
        <v>279</v>
      </c>
      <c r="I215" s="196">
        <v>248</v>
      </c>
      <c r="J215" s="196">
        <v>243</v>
      </c>
      <c r="K215" s="196">
        <v>199</v>
      </c>
      <c r="L215" s="196">
        <v>1556</v>
      </c>
      <c r="M215" s="196">
        <v>980</v>
      </c>
      <c r="N215" s="195">
        <v>778</v>
      </c>
      <c r="O215" s="182">
        <f t="shared" si="30"/>
        <v>587</v>
      </c>
      <c r="P215" s="182">
        <f t="shared" si="31"/>
        <v>782</v>
      </c>
      <c r="Q215" s="182">
        <f t="shared" si="32"/>
        <v>892</v>
      </c>
      <c r="R215" s="182">
        <f t="shared" si="33"/>
        <v>980</v>
      </c>
      <c r="S215" s="182">
        <f t="shared" si="34"/>
        <v>969</v>
      </c>
    </row>
    <row r="216" spans="1:19" x14ac:dyDescent="0.15">
      <c r="A216" s="193" t="s">
        <v>155</v>
      </c>
      <c r="B216" s="192" t="s">
        <v>154</v>
      </c>
      <c r="C216" s="191" t="s">
        <v>112</v>
      </c>
      <c r="D216" s="190">
        <v>0</v>
      </c>
      <c r="E216" s="190">
        <v>3</v>
      </c>
      <c r="F216" s="190">
        <v>3</v>
      </c>
      <c r="G216" s="190">
        <v>2</v>
      </c>
      <c r="H216" s="190">
        <v>4</v>
      </c>
      <c r="I216" s="190">
        <v>6</v>
      </c>
      <c r="J216" s="190">
        <v>10</v>
      </c>
      <c r="K216" s="190">
        <v>3</v>
      </c>
      <c r="L216" s="190">
        <v>31</v>
      </c>
      <c r="M216" s="190">
        <v>23</v>
      </c>
      <c r="N216" s="194">
        <v>16</v>
      </c>
      <c r="O216" s="182">
        <f t="shared" si="30"/>
        <v>8</v>
      </c>
      <c r="P216" s="182">
        <f t="shared" si="31"/>
        <v>12</v>
      </c>
      <c r="Q216" s="182">
        <f t="shared" si="32"/>
        <v>15</v>
      </c>
      <c r="R216" s="182">
        <f t="shared" si="33"/>
        <v>22</v>
      </c>
      <c r="S216" s="182">
        <f t="shared" si="34"/>
        <v>23</v>
      </c>
    </row>
    <row r="217" spans="1:19" x14ac:dyDescent="0.15">
      <c r="A217" s="193" t="s">
        <v>152</v>
      </c>
      <c r="B217" s="192" t="s">
        <v>149</v>
      </c>
      <c r="C217" s="191" t="s">
        <v>112</v>
      </c>
      <c r="D217" s="190">
        <v>0</v>
      </c>
      <c r="E217" s="190">
        <v>0</v>
      </c>
      <c r="F217" s="190">
        <v>0</v>
      </c>
      <c r="G217" s="190">
        <v>0</v>
      </c>
      <c r="H217" s="190">
        <v>0</v>
      </c>
      <c r="I217" s="190">
        <v>0</v>
      </c>
      <c r="J217" s="190">
        <v>0</v>
      </c>
      <c r="K217" s="190">
        <v>1</v>
      </c>
      <c r="L217" s="190">
        <v>1</v>
      </c>
      <c r="M217" s="190">
        <v>1</v>
      </c>
      <c r="N217" s="194">
        <v>1</v>
      </c>
      <c r="O217" s="182">
        <f t="shared" si="30"/>
        <v>0</v>
      </c>
      <c r="P217" s="182">
        <f t="shared" si="31"/>
        <v>0</v>
      </c>
      <c r="Q217" s="182">
        <f t="shared" si="32"/>
        <v>0</v>
      </c>
      <c r="R217" s="182">
        <f t="shared" si="33"/>
        <v>0</v>
      </c>
      <c r="S217" s="182">
        <f t="shared" si="34"/>
        <v>1</v>
      </c>
    </row>
    <row r="218" spans="1:19" x14ac:dyDescent="0.15">
      <c r="A218" s="193" t="s">
        <v>151</v>
      </c>
      <c r="B218" s="192" t="s">
        <v>149</v>
      </c>
      <c r="C218" s="191" t="s">
        <v>112</v>
      </c>
      <c r="D218" s="190">
        <v>0</v>
      </c>
      <c r="E218" s="190">
        <v>0</v>
      </c>
      <c r="F218" s="190">
        <v>1</v>
      </c>
      <c r="G218" s="190">
        <v>0</v>
      </c>
      <c r="H218" s="190">
        <v>1</v>
      </c>
      <c r="I218" s="190">
        <v>1</v>
      </c>
      <c r="J218" s="190">
        <v>0</v>
      </c>
      <c r="K218" s="190">
        <v>1</v>
      </c>
      <c r="L218" s="190">
        <v>4</v>
      </c>
      <c r="M218" s="190">
        <v>3</v>
      </c>
      <c r="N218" s="194">
        <v>2</v>
      </c>
      <c r="O218" s="182">
        <f t="shared" si="30"/>
        <v>1</v>
      </c>
      <c r="P218" s="182">
        <f t="shared" si="31"/>
        <v>2</v>
      </c>
      <c r="Q218" s="182">
        <f t="shared" si="32"/>
        <v>3</v>
      </c>
      <c r="R218" s="182">
        <f t="shared" si="33"/>
        <v>2</v>
      </c>
      <c r="S218" s="182">
        <f t="shared" si="34"/>
        <v>3</v>
      </c>
    </row>
    <row r="219" spans="1:19" x14ac:dyDescent="0.15">
      <c r="A219" s="193" t="s">
        <v>150</v>
      </c>
      <c r="B219" s="192" t="s">
        <v>149</v>
      </c>
      <c r="C219" s="191" t="s">
        <v>112</v>
      </c>
      <c r="D219" s="190">
        <v>0</v>
      </c>
      <c r="E219" s="190">
        <v>0</v>
      </c>
      <c r="F219" s="190">
        <v>0</v>
      </c>
      <c r="G219" s="190">
        <v>3</v>
      </c>
      <c r="H219" s="190">
        <v>1</v>
      </c>
      <c r="I219" s="190">
        <v>0</v>
      </c>
      <c r="J219" s="190">
        <v>1</v>
      </c>
      <c r="K219" s="190">
        <v>0</v>
      </c>
      <c r="L219" s="190">
        <v>5</v>
      </c>
      <c r="M219" s="190">
        <v>5</v>
      </c>
      <c r="N219" s="194">
        <v>3</v>
      </c>
      <c r="O219" s="182">
        <f t="shared" si="30"/>
        <v>3</v>
      </c>
      <c r="P219" s="182">
        <f t="shared" si="31"/>
        <v>4</v>
      </c>
      <c r="Q219" s="182">
        <f t="shared" si="32"/>
        <v>4</v>
      </c>
      <c r="R219" s="182">
        <f t="shared" si="33"/>
        <v>5</v>
      </c>
      <c r="S219" s="182">
        <f t="shared" si="34"/>
        <v>2</v>
      </c>
    </row>
    <row r="220" spans="1:19" x14ac:dyDescent="0.15">
      <c r="A220" s="193" t="s">
        <v>148</v>
      </c>
      <c r="B220" s="192" t="s">
        <v>147</v>
      </c>
      <c r="C220" s="191" t="s">
        <v>112</v>
      </c>
      <c r="D220" s="190">
        <v>2</v>
      </c>
      <c r="E220" s="190">
        <v>1</v>
      </c>
      <c r="F220" s="190">
        <v>3</v>
      </c>
      <c r="G220" s="190">
        <v>1</v>
      </c>
      <c r="H220" s="190">
        <v>2</v>
      </c>
      <c r="I220" s="190">
        <v>4</v>
      </c>
      <c r="J220" s="190">
        <v>3</v>
      </c>
      <c r="K220" s="190">
        <v>2</v>
      </c>
      <c r="L220" s="190">
        <v>18</v>
      </c>
      <c r="M220" s="190">
        <v>11</v>
      </c>
      <c r="N220" s="194">
        <v>9</v>
      </c>
      <c r="O220" s="182">
        <f t="shared" si="30"/>
        <v>7</v>
      </c>
      <c r="P220" s="182">
        <f t="shared" si="31"/>
        <v>7</v>
      </c>
      <c r="Q220" s="182">
        <f t="shared" si="32"/>
        <v>10</v>
      </c>
      <c r="R220" s="182">
        <f t="shared" si="33"/>
        <v>10</v>
      </c>
      <c r="S220" s="182">
        <f t="shared" si="34"/>
        <v>11</v>
      </c>
    </row>
    <row r="221" spans="1:19" x14ac:dyDescent="0.15">
      <c r="A221" s="193" t="s">
        <v>146</v>
      </c>
      <c r="B221" s="192" t="s">
        <v>145</v>
      </c>
      <c r="C221" s="191" t="s">
        <v>112</v>
      </c>
      <c r="D221" s="190">
        <v>0</v>
      </c>
      <c r="E221" s="190">
        <v>4</v>
      </c>
      <c r="F221" s="190">
        <v>4</v>
      </c>
      <c r="G221" s="190">
        <v>4</v>
      </c>
      <c r="H221" s="190">
        <v>6</v>
      </c>
      <c r="I221" s="190">
        <v>9</v>
      </c>
      <c r="J221" s="190">
        <v>8</v>
      </c>
      <c r="K221" s="190">
        <v>2</v>
      </c>
      <c r="L221" s="190">
        <v>37</v>
      </c>
      <c r="M221" s="190">
        <v>27</v>
      </c>
      <c r="N221" s="194">
        <v>19</v>
      </c>
      <c r="O221" s="182">
        <f>K2212</f>
        <v>0</v>
      </c>
      <c r="P221" s="182">
        <f t="shared" ref="P221:P244" si="35">SUM(E221:H221)</f>
        <v>18</v>
      </c>
      <c r="Q221" s="182">
        <f t="shared" ref="Q221:Q244" si="36">SUM(F221:I221)</f>
        <v>23</v>
      </c>
      <c r="R221" s="182">
        <f t="shared" ref="R221:R244" si="37">SUM(G221:J221)</f>
        <v>27</v>
      </c>
      <c r="S221" s="182">
        <f t="shared" ref="S221:S244" si="38">SUM(H221:K221)</f>
        <v>25</v>
      </c>
    </row>
    <row r="222" spans="1:19" x14ac:dyDescent="0.15">
      <c r="A222" s="193" t="s">
        <v>144</v>
      </c>
      <c r="B222" s="192" t="s">
        <v>142</v>
      </c>
      <c r="C222" s="191" t="s">
        <v>112</v>
      </c>
      <c r="D222" s="190">
        <v>0</v>
      </c>
      <c r="E222" s="190">
        <v>2</v>
      </c>
      <c r="F222" s="190">
        <v>2</v>
      </c>
      <c r="G222" s="190">
        <v>2</v>
      </c>
      <c r="H222" s="190">
        <v>4</v>
      </c>
      <c r="I222" s="190">
        <v>3</v>
      </c>
      <c r="J222" s="190">
        <v>5</v>
      </c>
      <c r="K222" s="190">
        <v>1</v>
      </c>
      <c r="L222" s="190">
        <v>19</v>
      </c>
      <c r="M222" s="190">
        <v>14</v>
      </c>
      <c r="N222" s="194">
        <v>10</v>
      </c>
      <c r="O222" s="182">
        <f t="shared" ref="O222:O244" si="39">SUM(D222:G222)</f>
        <v>6</v>
      </c>
      <c r="P222" s="182">
        <f t="shared" si="35"/>
        <v>10</v>
      </c>
      <c r="Q222" s="182">
        <f t="shared" si="36"/>
        <v>11</v>
      </c>
      <c r="R222" s="182">
        <f t="shared" si="37"/>
        <v>14</v>
      </c>
      <c r="S222" s="182">
        <f t="shared" si="38"/>
        <v>13</v>
      </c>
    </row>
    <row r="223" spans="1:19" x14ac:dyDescent="0.15">
      <c r="A223" s="193" t="s">
        <v>143</v>
      </c>
      <c r="B223" s="192" t="s">
        <v>142</v>
      </c>
      <c r="C223" s="191" t="s">
        <v>112</v>
      </c>
      <c r="D223" s="190">
        <v>0</v>
      </c>
      <c r="E223" s="190">
        <v>0</v>
      </c>
      <c r="F223" s="190">
        <v>0</v>
      </c>
      <c r="G223" s="190">
        <v>1</v>
      </c>
      <c r="H223" s="190">
        <v>1</v>
      </c>
      <c r="I223" s="190">
        <v>2</v>
      </c>
      <c r="J223" s="190">
        <v>3</v>
      </c>
      <c r="K223" s="190">
        <v>3</v>
      </c>
      <c r="L223" s="190">
        <v>10</v>
      </c>
      <c r="M223" s="190">
        <v>9</v>
      </c>
      <c r="N223" s="194">
        <v>5</v>
      </c>
      <c r="O223" s="182">
        <f t="shared" si="39"/>
        <v>1</v>
      </c>
      <c r="P223" s="182">
        <f t="shared" si="35"/>
        <v>2</v>
      </c>
      <c r="Q223" s="182">
        <f t="shared" si="36"/>
        <v>4</v>
      </c>
      <c r="R223" s="182">
        <f t="shared" si="37"/>
        <v>7</v>
      </c>
      <c r="S223" s="182">
        <f t="shared" si="38"/>
        <v>9</v>
      </c>
    </row>
    <row r="224" spans="1:19" x14ac:dyDescent="0.15">
      <c r="A224" s="193" t="s">
        <v>141</v>
      </c>
      <c r="B224" s="192" t="s">
        <v>138</v>
      </c>
      <c r="C224" s="191" t="s">
        <v>112</v>
      </c>
      <c r="D224" s="190">
        <v>0</v>
      </c>
      <c r="E224" s="190">
        <v>1</v>
      </c>
      <c r="F224" s="190">
        <v>0</v>
      </c>
      <c r="G224" s="190">
        <v>1</v>
      </c>
      <c r="H224" s="190">
        <v>0</v>
      </c>
      <c r="I224" s="190">
        <v>1</v>
      </c>
      <c r="J224" s="190">
        <v>0</v>
      </c>
      <c r="K224" s="190">
        <v>0</v>
      </c>
      <c r="L224" s="190">
        <v>3</v>
      </c>
      <c r="M224" s="190">
        <v>2</v>
      </c>
      <c r="N224" s="194">
        <v>2</v>
      </c>
      <c r="O224" s="182">
        <f t="shared" si="39"/>
        <v>2</v>
      </c>
      <c r="P224" s="182">
        <f t="shared" si="35"/>
        <v>2</v>
      </c>
      <c r="Q224" s="182">
        <f t="shared" si="36"/>
        <v>2</v>
      </c>
      <c r="R224" s="182">
        <f t="shared" si="37"/>
        <v>2</v>
      </c>
      <c r="S224" s="182">
        <f t="shared" si="38"/>
        <v>1</v>
      </c>
    </row>
    <row r="225" spans="1:19" x14ac:dyDescent="0.15">
      <c r="A225" s="193" t="s">
        <v>140</v>
      </c>
      <c r="B225" s="192" t="s">
        <v>138</v>
      </c>
      <c r="C225" s="191" t="s">
        <v>112</v>
      </c>
      <c r="D225" s="190">
        <v>12</v>
      </c>
      <c r="E225" s="190">
        <v>0</v>
      </c>
      <c r="F225" s="190">
        <v>2</v>
      </c>
      <c r="G225" s="190">
        <v>1</v>
      </c>
      <c r="H225" s="190">
        <v>0</v>
      </c>
      <c r="I225" s="190">
        <v>3</v>
      </c>
      <c r="J225" s="190">
        <v>1</v>
      </c>
      <c r="K225" s="190">
        <v>3</v>
      </c>
      <c r="L225" s="190">
        <v>22</v>
      </c>
      <c r="M225" s="190">
        <v>15</v>
      </c>
      <c r="N225" s="194">
        <v>11</v>
      </c>
      <c r="O225" s="182">
        <f t="shared" si="39"/>
        <v>15</v>
      </c>
      <c r="P225" s="182">
        <f t="shared" si="35"/>
        <v>3</v>
      </c>
      <c r="Q225" s="182">
        <f t="shared" si="36"/>
        <v>6</v>
      </c>
      <c r="R225" s="182">
        <f t="shared" si="37"/>
        <v>5</v>
      </c>
      <c r="S225" s="182">
        <f t="shared" si="38"/>
        <v>7</v>
      </c>
    </row>
    <row r="226" spans="1:19" x14ac:dyDescent="0.15">
      <c r="A226" s="193" t="s">
        <v>139</v>
      </c>
      <c r="B226" s="192" t="s">
        <v>138</v>
      </c>
      <c r="C226" s="191" t="s">
        <v>112</v>
      </c>
      <c r="D226" s="190">
        <v>1</v>
      </c>
      <c r="E226" s="190">
        <v>1</v>
      </c>
      <c r="F226" s="190">
        <v>1</v>
      </c>
      <c r="G226" s="190">
        <v>1</v>
      </c>
      <c r="H226" s="190">
        <v>1</v>
      </c>
      <c r="I226" s="190">
        <v>2</v>
      </c>
      <c r="J226" s="190">
        <v>0</v>
      </c>
      <c r="K226" s="190">
        <v>0</v>
      </c>
      <c r="L226" s="190">
        <v>7</v>
      </c>
      <c r="M226" s="190">
        <v>5</v>
      </c>
      <c r="N226" s="194">
        <v>4</v>
      </c>
      <c r="O226" s="182">
        <f t="shared" si="39"/>
        <v>4</v>
      </c>
      <c r="P226" s="182">
        <f t="shared" si="35"/>
        <v>4</v>
      </c>
      <c r="Q226" s="182">
        <f t="shared" si="36"/>
        <v>5</v>
      </c>
      <c r="R226" s="182">
        <f t="shared" si="37"/>
        <v>4</v>
      </c>
      <c r="S226" s="182">
        <f t="shared" si="38"/>
        <v>3</v>
      </c>
    </row>
    <row r="227" spans="1:19" x14ac:dyDescent="0.15">
      <c r="A227" s="193" t="s">
        <v>137</v>
      </c>
      <c r="B227" s="192" t="s">
        <v>132</v>
      </c>
      <c r="C227" s="191" t="s">
        <v>112</v>
      </c>
      <c r="D227" s="190">
        <v>0</v>
      </c>
      <c r="E227" s="190">
        <v>0</v>
      </c>
      <c r="F227" s="190">
        <v>0</v>
      </c>
      <c r="G227" s="190">
        <v>0</v>
      </c>
      <c r="H227" s="190">
        <v>1</v>
      </c>
      <c r="I227" s="190">
        <v>0</v>
      </c>
      <c r="J227" s="190">
        <v>2</v>
      </c>
      <c r="K227" s="190">
        <v>3</v>
      </c>
      <c r="L227" s="190">
        <v>6</v>
      </c>
      <c r="M227" s="190">
        <v>6</v>
      </c>
      <c r="N227" s="194">
        <v>3</v>
      </c>
      <c r="O227" s="182">
        <f t="shared" si="39"/>
        <v>0</v>
      </c>
      <c r="P227" s="182">
        <f t="shared" si="35"/>
        <v>1</v>
      </c>
      <c r="Q227" s="182">
        <f t="shared" si="36"/>
        <v>1</v>
      </c>
      <c r="R227" s="182">
        <f t="shared" si="37"/>
        <v>3</v>
      </c>
      <c r="S227" s="182">
        <f t="shared" si="38"/>
        <v>6</v>
      </c>
    </row>
    <row r="228" spans="1:19" x14ac:dyDescent="0.15">
      <c r="A228" s="193" t="s">
        <v>136</v>
      </c>
      <c r="B228" s="192" t="s">
        <v>132</v>
      </c>
      <c r="C228" s="191" t="s">
        <v>112</v>
      </c>
      <c r="D228" s="190">
        <v>1</v>
      </c>
      <c r="E228" s="190">
        <v>0</v>
      </c>
      <c r="F228" s="190">
        <v>3</v>
      </c>
      <c r="G228" s="190">
        <v>4</v>
      </c>
      <c r="H228" s="190">
        <v>2</v>
      </c>
      <c r="I228" s="190">
        <v>2</v>
      </c>
      <c r="J228" s="190">
        <v>1</v>
      </c>
      <c r="K228" s="190">
        <v>1</v>
      </c>
      <c r="L228" s="190">
        <v>14</v>
      </c>
      <c r="M228" s="190">
        <v>11</v>
      </c>
      <c r="N228" s="194">
        <v>7</v>
      </c>
      <c r="O228" s="182">
        <f t="shared" si="39"/>
        <v>8</v>
      </c>
      <c r="P228" s="182">
        <f t="shared" si="35"/>
        <v>9</v>
      </c>
      <c r="Q228" s="182">
        <f t="shared" si="36"/>
        <v>11</v>
      </c>
      <c r="R228" s="182">
        <f t="shared" si="37"/>
        <v>9</v>
      </c>
      <c r="S228" s="182">
        <f t="shared" si="38"/>
        <v>6</v>
      </c>
    </row>
    <row r="229" spans="1:19" x14ac:dyDescent="0.15">
      <c r="A229" s="193" t="s">
        <v>135</v>
      </c>
      <c r="B229" s="192" t="s">
        <v>132</v>
      </c>
      <c r="C229" s="191" t="s">
        <v>112</v>
      </c>
      <c r="D229" s="190">
        <v>0</v>
      </c>
      <c r="E229" s="190">
        <v>0</v>
      </c>
      <c r="F229" s="190">
        <v>0</v>
      </c>
      <c r="G229" s="190">
        <v>0</v>
      </c>
      <c r="H229" s="190">
        <v>0</v>
      </c>
      <c r="I229" s="190">
        <v>0</v>
      </c>
      <c r="J229" s="190">
        <v>0</v>
      </c>
      <c r="K229" s="190">
        <v>0</v>
      </c>
      <c r="L229" s="190">
        <v>0</v>
      </c>
      <c r="M229" s="190">
        <v>0</v>
      </c>
      <c r="N229" s="194">
        <v>0</v>
      </c>
      <c r="O229" s="182">
        <f t="shared" si="39"/>
        <v>0</v>
      </c>
      <c r="P229" s="182">
        <f t="shared" si="35"/>
        <v>0</v>
      </c>
      <c r="Q229" s="182">
        <f t="shared" si="36"/>
        <v>0</v>
      </c>
      <c r="R229" s="182">
        <f t="shared" si="37"/>
        <v>0</v>
      </c>
      <c r="S229" s="182">
        <f t="shared" si="38"/>
        <v>0</v>
      </c>
    </row>
    <row r="230" spans="1:19" x14ac:dyDescent="0.15">
      <c r="A230" s="193" t="s">
        <v>134</v>
      </c>
      <c r="B230" s="192" t="s">
        <v>132</v>
      </c>
      <c r="C230" s="191" t="s">
        <v>112</v>
      </c>
      <c r="D230" s="190">
        <v>0</v>
      </c>
      <c r="E230" s="190">
        <v>0</v>
      </c>
      <c r="F230" s="190">
        <v>0</v>
      </c>
      <c r="G230" s="190">
        <v>0</v>
      </c>
      <c r="H230" s="190">
        <v>2</v>
      </c>
      <c r="I230" s="190">
        <v>0</v>
      </c>
      <c r="J230" s="190">
        <v>1</v>
      </c>
      <c r="K230" s="190">
        <v>2</v>
      </c>
      <c r="L230" s="190">
        <v>5</v>
      </c>
      <c r="M230" s="190">
        <v>5</v>
      </c>
      <c r="N230" s="194">
        <v>3</v>
      </c>
      <c r="O230" s="182">
        <f t="shared" si="39"/>
        <v>0</v>
      </c>
      <c r="P230" s="182">
        <f t="shared" si="35"/>
        <v>2</v>
      </c>
      <c r="Q230" s="182">
        <f t="shared" si="36"/>
        <v>2</v>
      </c>
      <c r="R230" s="182">
        <f t="shared" si="37"/>
        <v>3</v>
      </c>
      <c r="S230" s="182">
        <f t="shared" si="38"/>
        <v>5</v>
      </c>
    </row>
    <row r="231" spans="1:19" x14ac:dyDescent="0.15">
      <c r="A231" s="193" t="s">
        <v>133</v>
      </c>
      <c r="B231" s="192" t="s">
        <v>132</v>
      </c>
      <c r="C231" s="191" t="s">
        <v>112</v>
      </c>
      <c r="D231" s="190">
        <v>0</v>
      </c>
      <c r="E231" s="190">
        <v>0</v>
      </c>
      <c r="F231" s="190">
        <v>1</v>
      </c>
      <c r="G231" s="190">
        <v>2</v>
      </c>
      <c r="H231" s="190">
        <v>1</v>
      </c>
      <c r="I231" s="190">
        <v>0</v>
      </c>
      <c r="J231" s="190">
        <v>0</v>
      </c>
      <c r="K231" s="190">
        <v>1</v>
      </c>
      <c r="L231" s="190">
        <v>5</v>
      </c>
      <c r="M231" s="190">
        <v>4</v>
      </c>
      <c r="N231" s="194">
        <v>3</v>
      </c>
      <c r="O231" s="182">
        <f t="shared" si="39"/>
        <v>3</v>
      </c>
      <c r="P231" s="182">
        <f t="shared" si="35"/>
        <v>4</v>
      </c>
      <c r="Q231" s="182">
        <f t="shared" si="36"/>
        <v>4</v>
      </c>
      <c r="R231" s="182">
        <f t="shared" si="37"/>
        <v>3</v>
      </c>
      <c r="S231" s="182">
        <f t="shared" si="38"/>
        <v>2</v>
      </c>
    </row>
    <row r="232" spans="1:19" x14ac:dyDescent="0.15">
      <c r="A232" s="193" t="s">
        <v>131</v>
      </c>
      <c r="B232" s="192" t="s">
        <v>130</v>
      </c>
      <c r="C232" s="191" t="s">
        <v>112</v>
      </c>
      <c r="D232" s="190">
        <v>0</v>
      </c>
      <c r="E232" s="190">
        <v>0</v>
      </c>
      <c r="F232" s="190">
        <v>0</v>
      </c>
      <c r="G232" s="190">
        <v>0</v>
      </c>
      <c r="H232" s="190">
        <v>0</v>
      </c>
      <c r="I232" s="190">
        <v>1</v>
      </c>
      <c r="J232" s="190">
        <v>1</v>
      </c>
      <c r="K232" s="190">
        <v>3</v>
      </c>
      <c r="L232" s="190">
        <v>5</v>
      </c>
      <c r="M232" s="190">
        <v>5</v>
      </c>
      <c r="N232" s="194">
        <v>3</v>
      </c>
      <c r="O232" s="182">
        <f t="shared" si="39"/>
        <v>0</v>
      </c>
      <c r="P232" s="182">
        <f t="shared" si="35"/>
        <v>0</v>
      </c>
      <c r="Q232" s="182">
        <f t="shared" si="36"/>
        <v>1</v>
      </c>
      <c r="R232" s="182">
        <f t="shared" si="37"/>
        <v>2</v>
      </c>
      <c r="S232" s="182">
        <f t="shared" si="38"/>
        <v>5</v>
      </c>
    </row>
    <row r="233" spans="1:19" x14ac:dyDescent="0.15">
      <c r="A233" s="193" t="s">
        <v>129</v>
      </c>
      <c r="B233" s="192" t="s">
        <v>123</v>
      </c>
      <c r="C233" s="191" t="s">
        <v>112</v>
      </c>
      <c r="D233" s="190">
        <v>1</v>
      </c>
      <c r="E233" s="190">
        <v>1</v>
      </c>
      <c r="F233" s="190">
        <v>0</v>
      </c>
      <c r="G233" s="190">
        <v>0</v>
      </c>
      <c r="H233" s="190">
        <v>0</v>
      </c>
      <c r="I233" s="190">
        <v>2</v>
      </c>
      <c r="J233" s="190">
        <v>1</v>
      </c>
      <c r="K233" s="190">
        <v>0</v>
      </c>
      <c r="L233" s="190">
        <v>5</v>
      </c>
      <c r="M233" s="190">
        <v>3</v>
      </c>
      <c r="N233" s="194">
        <v>3</v>
      </c>
      <c r="O233" s="182">
        <f t="shared" si="39"/>
        <v>2</v>
      </c>
      <c r="P233" s="182">
        <f t="shared" si="35"/>
        <v>1</v>
      </c>
      <c r="Q233" s="182">
        <f t="shared" si="36"/>
        <v>2</v>
      </c>
      <c r="R233" s="182">
        <f t="shared" si="37"/>
        <v>3</v>
      </c>
      <c r="S233" s="182">
        <f t="shared" si="38"/>
        <v>3</v>
      </c>
    </row>
    <row r="234" spans="1:19" x14ac:dyDescent="0.15">
      <c r="A234" s="193" t="s">
        <v>128</v>
      </c>
      <c r="B234" s="192" t="s">
        <v>127</v>
      </c>
      <c r="C234" s="191" t="s">
        <v>112</v>
      </c>
      <c r="D234" s="190">
        <v>0</v>
      </c>
      <c r="E234" s="190">
        <v>0</v>
      </c>
      <c r="F234" s="190">
        <v>0</v>
      </c>
      <c r="G234" s="190">
        <v>0</v>
      </c>
      <c r="H234" s="190">
        <v>0</v>
      </c>
      <c r="I234" s="190">
        <v>0</v>
      </c>
      <c r="J234" s="190">
        <v>0</v>
      </c>
      <c r="K234" s="190">
        <v>0</v>
      </c>
      <c r="L234" s="190">
        <v>0</v>
      </c>
      <c r="M234" s="190">
        <v>0</v>
      </c>
      <c r="N234" s="194">
        <v>0</v>
      </c>
      <c r="O234" s="182">
        <f t="shared" si="39"/>
        <v>0</v>
      </c>
      <c r="P234" s="182">
        <f t="shared" si="35"/>
        <v>0</v>
      </c>
      <c r="Q234" s="182">
        <f t="shared" si="36"/>
        <v>0</v>
      </c>
      <c r="R234" s="182">
        <f t="shared" si="37"/>
        <v>0</v>
      </c>
      <c r="S234" s="182">
        <f t="shared" si="38"/>
        <v>0</v>
      </c>
    </row>
    <row r="235" spans="1:19" x14ac:dyDescent="0.15">
      <c r="A235" s="193" t="s">
        <v>126</v>
      </c>
      <c r="B235" s="192" t="s">
        <v>123</v>
      </c>
      <c r="C235" s="191" t="s">
        <v>112</v>
      </c>
      <c r="D235" s="190">
        <v>0</v>
      </c>
      <c r="E235" s="190">
        <v>0</v>
      </c>
      <c r="F235" s="190">
        <v>0</v>
      </c>
      <c r="G235" s="190">
        <v>2</v>
      </c>
      <c r="H235" s="190">
        <v>1</v>
      </c>
      <c r="I235" s="190">
        <v>1</v>
      </c>
      <c r="J235" s="190">
        <v>1</v>
      </c>
      <c r="K235" s="190">
        <v>0</v>
      </c>
      <c r="L235" s="190">
        <v>5</v>
      </c>
      <c r="M235" s="190">
        <v>5</v>
      </c>
      <c r="N235" s="194">
        <v>3</v>
      </c>
      <c r="O235" s="182">
        <f t="shared" si="39"/>
        <v>2</v>
      </c>
      <c r="P235" s="182">
        <f t="shared" si="35"/>
        <v>3</v>
      </c>
      <c r="Q235" s="182">
        <f t="shared" si="36"/>
        <v>4</v>
      </c>
      <c r="R235" s="182">
        <f t="shared" si="37"/>
        <v>5</v>
      </c>
      <c r="S235" s="182">
        <f t="shared" si="38"/>
        <v>3</v>
      </c>
    </row>
    <row r="236" spans="1:19" x14ac:dyDescent="0.15">
      <c r="A236" s="193" t="s">
        <v>125</v>
      </c>
      <c r="B236" s="192" t="s">
        <v>123</v>
      </c>
      <c r="C236" s="191" t="s">
        <v>112</v>
      </c>
      <c r="D236" s="190">
        <v>1</v>
      </c>
      <c r="E236" s="190">
        <v>4</v>
      </c>
      <c r="F236" s="190">
        <v>3</v>
      </c>
      <c r="G236" s="190">
        <v>3</v>
      </c>
      <c r="H236" s="190">
        <v>1</v>
      </c>
      <c r="I236" s="190">
        <v>10</v>
      </c>
      <c r="J236" s="190">
        <v>1</v>
      </c>
      <c r="K236" s="190">
        <v>3</v>
      </c>
      <c r="L236" s="190">
        <v>26</v>
      </c>
      <c r="M236" s="190">
        <v>17</v>
      </c>
      <c r="N236" s="194">
        <v>13</v>
      </c>
      <c r="O236" s="182">
        <f t="shared" si="39"/>
        <v>11</v>
      </c>
      <c r="P236" s="182">
        <f t="shared" si="35"/>
        <v>11</v>
      </c>
      <c r="Q236" s="182">
        <f t="shared" si="36"/>
        <v>17</v>
      </c>
      <c r="R236" s="182">
        <f t="shared" si="37"/>
        <v>15</v>
      </c>
      <c r="S236" s="182">
        <f t="shared" si="38"/>
        <v>15</v>
      </c>
    </row>
    <row r="237" spans="1:19" x14ac:dyDescent="0.15">
      <c r="A237" s="193" t="s">
        <v>124</v>
      </c>
      <c r="B237" s="192" t="s">
        <v>123</v>
      </c>
      <c r="C237" s="191" t="s">
        <v>112</v>
      </c>
      <c r="D237" s="190">
        <v>2</v>
      </c>
      <c r="E237" s="190">
        <v>2</v>
      </c>
      <c r="F237" s="190">
        <v>2</v>
      </c>
      <c r="G237" s="190">
        <v>2</v>
      </c>
      <c r="H237" s="190">
        <v>1</v>
      </c>
      <c r="I237" s="190">
        <v>0</v>
      </c>
      <c r="J237" s="190">
        <v>0</v>
      </c>
      <c r="K237" s="190">
        <v>0</v>
      </c>
      <c r="L237" s="190">
        <v>9</v>
      </c>
      <c r="M237" s="190">
        <v>8</v>
      </c>
      <c r="N237" s="194">
        <v>5</v>
      </c>
      <c r="O237" s="182">
        <f t="shared" si="39"/>
        <v>8</v>
      </c>
      <c r="P237" s="182">
        <f t="shared" si="35"/>
        <v>7</v>
      </c>
      <c r="Q237" s="182">
        <f t="shared" si="36"/>
        <v>5</v>
      </c>
      <c r="R237" s="182">
        <f t="shared" si="37"/>
        <v>3</v>
      </c>
      <c r="S237" s="182">
        <f t="shared" si="38"/>
        <v>1</v>
      </c>
    </row>
    <row r="238" spans="1:19" x14ac:dyDescent="0.15">
      <c r="A238" s="193" t="s">
        <v>122</v>
      </c>
      <c r="B238" s="192" t="s">
        <v>116</v>
      </c>
      <c r="C238" s="191" t="s">
        <v>112</v>
      </c>
      <c r="D238" s="190">
        <v>0</v>
      </c>
      <c r="E238" s="190">
        <v>0</v>
      </c>
      <c r="F238" s="190">
        <v>0</v>
      </c>
      <c r="G238" s="190">
        <v>0</v>
      </c>
      <c r="H238" s="190">
        <v>0</v>
      </c>
      <c r="I238" s="190">
        <v>0</v>
      </c>
      <c r="J238" s="190">
        <v>0</v>
      </c>
      <c r="K238" s="190">
        <v>0</v>
      </c>
      <c r="L238" s="190">
        <v>0</v>
      </c>
      <c r="M238" s="190">
        <v>0</v>
      </c>
      <c r="N238" s="194">
        <v>0</v>
      </c>
      <c r="O238" s="182">
        <f t="shared" si="39"/>
        <v>0</v>
      </c>
      <c r="P238" s="182">
        <f t="shared" si="35"/>
        <v>0</v>
      </c>
      <c r="Q238" s="182">
        <f t="shared" si="36"/>
        <v>0</v>
      </c>
      <c r="R238" s="182">
        <f t="shared" si="37"/>
        <v>0</v>
      </c>
      <c r="S238" s="182">
        <f t="shared" si="38"/>
        <v>0</v>
      </c>
    </row>
    <row r="239" spans="1:19" x14ac:dyDescent="0.15">
      <c r="A239" s="193" t="s">
        <v>121</v>
      </c>
      <c r="B239" s="192" t="s">
        <v>120</v>
      </c>
      <c r="C239" s="191" t="s">
        <v>112</v>
      </c>
      <c r="D239" s="190">
        <v>0</v>
      </c>
      <c r="E239" s="190">
        <v>0</v>
      </c>
      <c r="F239" s="190">
        <v>0</v>
      </c>
      <c r="G239" s="190">
        <v>0</v>
      </c>
      <c r="H239" s="190">
        <v>0</v>
      </c>
      <c r="I239" s="190">
        <v>0</v>
      </c>
      <c r="J239" s="190">
        <v>0</v>
      </c>
      <c r="K239" s="190">
        <v>0</v>
      </c>
      <c r="L239" s="190">
        <v>0</v>
      </c>
      <c r="M239" s="190">
        <v>0</v>
      </c>
      <c r="N239" s="194">
        <v>0</v>
      </c>
      <c r="O239" s="182">
        <f t="shared" si="39"/>
        <v>0</v>
      </c>
      <c r="P239" s="182">
        <f t="shared" si="35"/>
        <v>0</v>
      </c>
      <c r="Q239" s="182">
        <f t="shared" si="36"/>
        <v>0</v>
      </c>
      <c r="R239" s="182">
        <f t="shared" si="37"/>
        <v>0</v>
      </c>
      <c r="S239" s="182">
        <f t="shared" si="38"/>
        <v>0</v>
      </c>
    </row>
    <row r="240" spans="1:19" x14ac:dyDescent="0.15">
      <c r="A240" s="193" t="s">
        <v>119</v>
      </c>
      <c r="B240" s="192" t="s">
        <v>118</v>
      </c>
      <c r="C240" s="191" t="s">
        <v>112</v>
      </c>
      <c r="D240" s="190">
        <v>0</v>
      </c>
      <c r="E240" s="190">
        <v>0</v>
      </c>
      <c r="F240" s="190">
        <v>0</v>
      </c>
      <c r="G240" s="190">
        <v>0</v>
      </c>
      <c r="H240" s="190">
        <v>1</v>
      </c>
      <c r="I240" s="190">
        <v>0</v>
      </c>
      <c r="J240" s="190">
        <v>0</v>
      </c>
      <c r="K240" s="190">
        <v>0</v>
      </c>
      <c r="L240" s="190">
        <v>1</v>
      </c>
      <c r="M240" s="190">
        <v>1</v>
      </c>
      <c r="N240" s="194">
        <v>1</v>
      </c>
      <c r="O240" s="182">
        <f t="shared" si="39"/>
        <v>0</v>
      </c>
      <c r="P240" s="182">
        <f t="shared" si="35"/>
        <v>1</v>
      </c>
      <c r="Q240" s="182">
        <f t="shared" si="36"/>
        <v>1</v>
      </c>
      <c r="R240" s="182">
        <f t="shared" si="37"/>
        <v>1</v>
      </c>
      <c r="S240" s="182">
        <f t="shared" si="38"/>
        <v>1</v>
      </c>
    </row>
    <row r="241" spans="1:19" x14ac:dyDescent="0.15">
      <c r="A241" s="193" t="s">
        <v>117</v>
      </c>
      <c r="B241" s="192" t="s">
        <v>116</v>
      </c>
      <c r="C241" s="191" t="s">
        <v>112</v>
      </c>
      <c r="D241" s="190">
        <v>0</v>
      </c>
      <c r="E241" s="190">
        <v>0</v>
      </c>
      <c r="F241" s="190">
        <v>0</v>
      </c>
      <c r="G241" s="190">
        <v>0</v>
      </c>
      <c r="H241" s="190">
        <v>0</v>
      </c>
      <c r="I241" s="190">
        <v>0</v>
      </c>
      <c r="J241" s="190">
        <v>0</v>
      </c>
      <c r="K241" s="190">
        <v>1</v>
      </c>
      <c r="L241" s="190">
        <v>1</v>
      </c>
      <c r="M241" s="190">
        <v>1</v>
      </c>
      <c r="N241" s="194">
        <v>1</v>
      </c>
      <c r="O241" s="182">
        <f t="shared" si="39"/>
        <v>0</v>
      </c>
      <c r="P241" s="182">
        <f t="shared" si="35"/>
        <v>0</v>
      </c>
      <c r="Q241" s="182">
        <f t="shared" si="36"/>
        <v>0</v>
      </c>
      <c r="R241" s="182">
        <f t="shared" si="37"/>
        <v>0</v>
      </c>
      <c r="S241" s="182">
        <f t="shared" si="38"/>
        <v>1</v>
      </c>
    </row>
    <row r="242" spans="1:19" x14ac:dyDescent="0.15">
      <c r="A242" s="193" t="s">
        <v>19</v>
      </c>
      <c r="B242" s="192" t="s">
        <v>115</v>
      </c>
      <c r="C242" s="191" t="s">
        <v>112</v>
      </c>
      <c r="D242" s="190">
        <v>1</v>
      </c>
      <c r="E242" s="190">
        <v>2</v>
      </c>
      <c r="F242" s="190">
        <v>3</v>
      </c>
      <c r="G242" s="190">
        <v>1</v>
      </c>
      <c r="H242" s="190">
        <v>0</v>
      </c>
      <c r="I242" s="190">
        <v>3</v>
      </c>
      <c r="J242" s="190">
        <v>2</v>
      </c>
      <c r="K242" s="190">
        <v>0</v>
      </c>
      <c r="L242" s="189">
        <v>12</v>
      </c>
      <c r="M242" s="189">
        <v>7</v>
      </c>
      <c r="N242" s="188">
        <v>6</v>
      </c>
      <c r="O242" s="182">
        <f t="shared" si="39"/>
        <v>7</v>
      </c>
      <c r="P242" s="182">
        <f t="shared" si="35"/>
        <v>6</v>
      </c>
      <c r="Q242" s="182">
        <f t="shared" si="36"/>
        <v>7</v>
      </c>
      <c r="R242" s="182">
        <f t="shared" si="37"/>
        <v>6</v>
      </c>
      <c r="S242" s="182">
        <f t="shared" si="38"/>
        <v>5</v>
      </c>
    </row>
    <row r="243" spans="1:19" x14ac:dyDescent="0.15">
      <c r="A243" s="193" t="s">
        <v>114</v>
      </c>
      <c r="B243" s="192" t="s">
        <v>113</v>
      </c>
      <c r="C243" s="191" t="s">
        <v>112</v>
      </c>
      <c r="D243" s="190">
        <v>0</v>
      </c>
      <c r="E243" s="190">
        <v>1</v>
      </c>
      <c r="F243" s="190">
        <v>3</v>
      </c>
      <c r="G243" s="190">
        <v>6</v>
      </c>
      <c r="H243" s="190">
        <v>5</v>
      </c>
      <c r="I243" s="190">
        <v>4</v>
      </c>
      <c r="J243" s="190">
        <v>1</v>
      </c>
      <c r="K243" s="190">
        <v>3</v>
      </c>
      <c r="L243" s="189">
        <v>23</v>
      </c>
      <c r="M243" s="189">
        <v>18</v>
      </c>
      <c r="N243" s="188">
        <v>12</v>
      </c>
      <c r="O243" s="182">
        <f t="shared" si="39"/>
        <v>10</v>
      </c>
      <c r="P243" s="182">
        <f t="shared" si="35"/>
        <v>15</v>
      </c>
      <c r="Q243" s="182">
        <f t="shared" si="36"/>
        <v>18</v>
      </c>
      <c r="R243" s="182">
        <f t="shared" si="37"/>
        <v>16</v>
      </c>
      <c r="S243" s="182">
        <f t="shared" si="38"/>
        <v>13</v>
      </c>
    </row>
    <row r="244" spans="1:19" ht="22.5" customHeight="1" thickBot="1" x14ac:dyDescent="0.2">
      <c r="A244" s="187" t="s">
        <v>91</v>
      </c>
      <c r="B244" s="186" t="s">
        <v>111</v>
      </c>
      <c r="C244" s="185"/>
      <c r="D244" s="184">
        <v>21</v>
      </c>
      <c r="E244" s="184">
        <v>22</v>
      </c>
      <c r="F244" s="184">
        <v>31</v>
      </c>
      <c r="G244" s="184">
        <v>36</v>
      </c>
      <c r="H244" s="184">
        <v>35</v>
      </c>
      <c r="I244" s="184">
        <v>54</v>
      </c>
      <c r="J244" s="184">
        <v>42</v>
      </c>
      <c r="K244" s="184">
        <v>33</v>
      </c>
      <c r="L244" s="184">
        <v>274</v>
      </c>
      <c r="M244" s="184">
        <v>167</v>
      </c>
      <c r="N244" s="183">
        <v>137</v>
      </c>
      <c r="O244" s="182">
        <f t="shared" si="39"/>
        <v>110</v>
      </c>
      <c r="P244" s="182">
        <f t="shared" si="35"/>
        <v>124</v>
      </c>
      <c r="Q244" s="182">
        <f t="shared" si="36"/>
        <v>156</v>
      </c>
      <c r="R244" s="182">
        <f t="shared" si="37"/>
        <v>167</v>
      </c>
      <c r="S244" s="182">
        <f t="shared" si="38"/>
        <v>164</v>
      </c>
    </row>
    <row r="245" spans="1:19" x14ac:dyDescent="0.15">
      <c r="A245" s="12" t="s">
        <v>171</v>
      </c>
      <c r="B245" s="12"/>
      <c r="C245" s="12"/>
      <c r="D245" s="207"/>
      <c r="E245" s="207"/>
      <c r="F245" s="181"/>
      <c r="G245" s="208"/>
      <c r="H245" s="181"/>
      <c r="I245" s="181"/>
      <c r="J245" s="181"/>
      <c r="K245" s="181"/>
      <c r="L245" s="181"/>
      <c r="M245" s="181"/>
      <c r="N245" s="181"/>
      <c r="O245" s="182"/>
      <c r="P245" s="182"/>
      <c r="Q245" s="182"/>
      <c r="R245" s="182"/>
      <c r="S245" s="182"/>
    </row>
    <row r="246" spans="1:19" ht="14" thickBot="1" x14ac:dyDescent="0.2">
      <c r="A246" s="12"/>
      <c r="B246" s="12" t="s">
        <v>173</v>
      </c>
      <c r="C246" s="14"/>
      <c r="D246" s="181"/>
      <c r="E246" s="207"/>
      <c r="F246" s="181"/>
      <c r="G246" s="181"/>
      <c r="H246" s="181"/>
      <c r="I246" s="181"/>
      <c r="J246" s="181"/>
      <c r="K246" s="181"/>
      <c r="L246" s="181"/>
      <c r="M246" s="181"/>
      <c r="N246" s="181"/>
      <c r="O246" s="182"/>
      <c r="P246" s="182"/>
      <c r="Q246" s="182"/>
      <c r="R246" s="182"/>
      <c r="S246" s="182"/>
    </row>
    <row r="247" spans="1:19" ht="22" x14ac:dyDescent="0.15">
      <c r="A247" s="206" t="s">
        <v>169</v>
      </c>
      <c r="B247" s="205"/>
      <c r="C247" s="204" t="s">
        <v>168</v>
      </c>
      <c r="D247" s="203" t="s">
        <v>167</v>
      </c>
      <c r="E247" s="203" t="s">
        <v>166</v>
      </c>
      <c r="F247" s="203" t="s">
        <v>165</v>
      </c>
      <c r="G247" s="203" t="s">
        <v>164</v>
      </c>
      <c r="H247" s="203" t="s">
        <v>163</v>
      </c>
      <c r="I247" s="203" t="s">
        <v>162</v>
      </c>
      <c r="J247" s="203" t="s">
        <v>161</v>
      </c>
      <c r="K247" s="203" t="s">
        <v>160</v>
      </c>
      <c r="L247" s="203" t="s">
        <v>159</v>
      </c>
      <c r="M247" s="203" t="s">
        <v>10</v>
      </c>
      <c r="N247" s="202" t="s">
        <v>158</v>
      </c>
      <c r="O247" s="201">
        <v>0.29166666666666669</v>
      </c>
      <c r="P247" s="201">
        <v>0.30208333333333331</v>
      </c>
      <c r="Q247" s="201">
        <v>0.3125</v>
      </c>
      <c r="R247" s="201">
        <v>0.32291666666666669</v>
      </c>
      <c r="S247" s="201">
        <v>0.33333333333333331</v>
      </c>
    </row>
    <row r="248" spans="1:19" ht="12.75" customHeight="1" x14ac:dyDescent="0.15">
      <c r="A248" s="193" t="s">
        <v>155</v>
      </c>
      <c r="B248" s="192" t="s">
        <v>154</v>
      </c>
      <c r="C248" s="191" t="s">
        <v>157</v>
      </c>
      <c r="D248" s="190">
        <v>23</v>
      </c>
      <c r="E248" s="190">
        <v>31</v>
      </c>
      <c r="F248" s="190">
        <v>35</v>
      </c>
      <c r="G248" s="190">
        <v>38</v>
      </c>
      <c r="H248" s="190">
        <v>50</v>
      </c>
      <c r="I248" s="190">
        <v>47</v>
      </c>
      <c r="J248" s="215" t="s">
        <v>172</v>
      </c>
      <c r="K248" s="216"/>
      <c r="L248" s="190">
        <v>224</v>
      </c>
      <c r="M248" s="190">
        <v>170</v>
      </c>
      <c r="N248" s="194">
        <v>112</v>
      </c>
      <c r="O248" s="182">
        <f t="shared" ref="O248:O279" si="40">SUM(D248:G248)</f>
        <v>127</v>
      </c>
      <c r="P248" s="182">
        <f t="shared" ref="P248:P279" si="41">SUM(E248:H248)</f>
        <v>154</v>
      </c>
      <c r="Q248" s="182">
        <f t="shared" ref="Q248:Q279" si="42">SUM(F248:I248)</f>
        <v>170</v>
      </c>
      <c r="R248" s="182">
        <f t="shared" ref="R248:R279" si="43">SUM(G248:J248)</f>
        <v>135</v>
      </c>
      <c r="S248" s="182">
        <f t="shared" ref="S248:S279" si="44">SUM(H248:K248)</f>
        <v>97</v>
      </c>
    </row>
    <row r="249" spans="1:19" x14ac:dyDescent="0.15">
      <c r="A249" s="193" t="s">
        <v>152</v>
      </c>
      <c r="B249" s="192" t="s">
        <v>149</v>
      </c>
      <c r="C249" s="191" t="s">
        <v>157</v>
      </c>
      <c r="D249" s="190">
        <v>5</v>
      </c>
      <c r="E249" s="190">
        <v>7</v>
      </c>
      <c r="F249" s="190">
        <v>6</v>
      </c>
      <c r="G249" s="190">
        <v>25</v>
      </c>
      <c r="H249" s="190">
        <v>16</v>
      </c>
      <c r="I249" s="190">
        <v>9</v>
      </c>
      <c r="J249" s="190">
        <v>13</v>
      </c>
      <c r="K249" s="190">
        <v>15</v>
      </c>
      <c r="L249" s="190">
        <v>96</v>
      </c>
      <c r="M249" s="190">
        <v>63</v>
      </c>
      <c r="N249" s="194">
        <v>48</v>
      </c>
      <c r="O249" s="182">
        <f t="shared" si="40"/>
        <v>43</v>
      </c>
      <c r="P249" s="182">
        <f t="shared" si="41"/>
        <v>54</v>
      </c>
      <c r="Q249" s="182">
        <f t="shared" si="42"/>
        <v>56</v>
      </c>
      <c r="R249" s="182">
        <f t="shared" si="43"/>
        <v>63</v>
      </c>
      <c r="S249" s="182">
        <f t="shared" si="44"/>
        <v>53</v>
      </c>
    </row>
    <row r="250" spans="1:19" x14ac:dyDescent="0.15">
      <c r="A250" s="193" t="s">
        <v>151</v>
      </c>
      <c r="B250" s="192" t="s">
        <v>149</v>
      </c>
      <c r="C250" s="191" t="s">
        <v>157</v>
      </c>
      <c r="D250" s="190">
        <v>3</v>
      </c>
      <c r="E250" s="190">
        <v>5</v>
      </c>
      <c r="F250" s="190">
        <v>4</v>
      </c>
      <c r="G250" s="190">
        <v>12</v>
      </c>
      <c r="H250" s="190">
        <v>9</v>
      </c>
      <c r="I250" s="190">
        <v>11</v>
      </c>
      <c r="J250" s="190">
        <v>12</v>
      </c>
      <c r="K250" s="190">
        <v>3</v>
      </c>
      <c r="L250" s="190">
        <v>59</v>
      </c>
      <c r="M250" s="190">
        <v>44</v>
      </c>
      <c r="N250" s="194">
        <v>30</v>
      </c>
      <c r="O250" s="182">
        <f t="shared" si="40"/>
        <v>24</v>
      </c>
      <c r="P250" s="182">
        <f t="shared" si="41"/>
        <v>30</v>
      </c>
      <c r="Q250" s="182">
        <f t="shared" si="42"/>
        <v>36</v>
      </c>
      <c r="R250" s="182">
        <f t="shared" si="43"/>
        <v>44</v>
      </c>
      <c r="S250" s="182">
        <f t="shared" si="44"/>
        <v>35</v>
      </c>
    </row>
    <row r="251" spans="1:19" x14ac:dyDescent="0.15">
      <c r="A251" s="193" t="s">
        <v>150</v>
      </c>
      <c r="B251" s="192" t="s">
        <v>149</v>
      </c>
      <c r="C251" s="191" t="s">
        <v>157</v>
      </c>
      <c r="D251" s="190">
        <v>0</v>
      </c>
      <c r="E251" s="190">
        <v>2</v>
      </c>
      <c r="F251" s="190">
        <v>2</v>
      </c>
      <c r="G251" s="190">
        <v>3</v>
      </c>
      <c r="H251" s="190">
        <v>5</v>
      </c>
      <c r="I251" s="190">
        <v>8</v>
      </c>
      <c r="J251" s="190">
        <v>4</v>
      </c>
      <c r="K251" s="190">
        <v>3</v>
      </c>
      <c r="L251" s="190">
        <v>27</v>
      </c>
      <c r="M251" s="190">
        <v>20</v>
      </c>
      <c r="N251" s="194">
        <v>14</v>
      </c>
      <c r="O251" s="182">
        <f t="shared" si="40"/>
        <v>7</v>
      </c>
      <c r="P251" s="182">
        <f t="shared" si="41"/>
        <v>12</v>
      </c>
      <c r="Q251" s="182">
        <f t="shared" si="42"/>
        <v>18</v>
      </c>
      <c r="R251" s="182">
        <f t="shared" si="43"/>
        <v>20</v>
      </c>
      <c r="S251" s="182">
        <f t="shared" si="44"/>
        <v>20</v>
      </c>
    </row>
    <row r="252" spans="1:19" x14ac:dyDescent="0.15">
      <c r="A252" s="193" t="s">
        <v>148</v>
      </c>
      <c r="B252" s="192" t="s">
        <v>147</v>
      </c>
      <c r="C252" s="191" t="s">
        <v>157</v>
      </c>
      <c r="D252" s="190">
        <v>7</v>
      </c>
      <c r="E252" s="190">
        <v>4</v>
      </c>
      <c r="F252" s="190">
        <v>16</v>
      </c>
      <c r="G252" s="190">
        <v>41</v>
      </c>
      <c r="H252" s="190">
        <v>41</v>
      </c>
      <c r="I252" s="190">
        <v>34</v>
      </c>
      <c r="J252" s="190">
        <v>42</v>
      </c>
      <c r="K252" s="190">
        <v>37</v>
      </c>
      <c r="L252" s="190">
        <v>222</v>
      </c>
      <c r="M252" s="190">
        <v>158</v>
      </c>
      <c r="N252" s="194">
        <v>111</v>
      </c>
      <c r="O252" s="182">
        <f t="shared" si="40"/>
        <v>68</v>
      </c>
      <c r="P252" s="182">
        <f t="shared" si="41"/>
        <v>102</v>
      </c>
      <c r="Q252" s="182">
        <f t="shared" si="42"/>
        <v>132</v>
      </c>
      <c r="R252" s="182">
        <f t="shared" si="43"/>
        <v>158</v>
      </c>
      <c r="S252" s="182">
        <f t="shared" si="44"/>
        <v>154</v>
      </c>
    </row>
    <row r="253" spans="1:19" x14ac:dyDescent="0.15">
      <c r="A253" s="193" t="s">
        <v>146</v>
      </c>
      <c r="B253" s="192" t="s">
        <v>145</v>
      </c>
      <c r="C253" s="191" t="s">
        <v>157</v>
      </c>
      <c r="D253" s="190">
        <v>3</v>
      </c>
      <c r="E253" s="190">
        <v>4</v>
      </c>
      <c r="F253" s="190">
        <v>9</v>
      </c>
      <c r="G253" s="190">
        <v>12</v>
      </c>
      <c r="H253" s="190">
        <v>9</v>
      </c>
      <c r="I253" s="190">
        <v>19</v>
      </c>
      <c r="J253" s="190">
        <v>18</v>
      </c>
      <c r="K253" s="190">
        <v>15</v>
      </c>
      <c r="L253" s="190">
        <v>89</v>
      </c>
      <c r="M253" s="190">
        <v>61</v>
      </c>
      <c r="N253" s="194">
        <v>45</v>
      </c>
      <c r="O253" s="182">
        <f t="shared" si="40"/>
        <v>28</v>
      </c>
      <c r="P253" s="182">
        <f t="shared" si="41"/>
        <v>34</v>
      </c>
      <c r="Q253" s="182">
        <f t="shared" si="42"/>
        <v>49</v>
      </c>
      <c r="R253" s="182">
        <f t="shared" si="43"/>
        <v>58</v>
      </c>
      <c r="S253" s="182">
        <f t="shared" si="44"/>
        <v>61</v>
      </c>
    </row>
    <row r="254" spans="1:19" x14ac:dyDescent="0.15">
      <c r="A254" s="193" t="s">
        <v>144</v>
      </c>
      <c r="B254" s="192" t="s">
        <v>142</v>
      </c>
      <c r="C254" s="191" t="s">
        <v>157</v>
      </c>
      <c r="D254" s="190">
        <v>6</v>
      </c>
      <c r="E254" s="190">
        <v>11</v>
      </c>
      <c r="F254" s="190">
        <v>12</v>
      </c>
      <c r="G254" s="190">
        <v>20</v>
      </c>
      <c r="H254" s="190">
        <v>21</v>
      </c>
      <c r="I254" s="190">
        <v>21</v>
      </c>
      <c r="J254" s="190">
        <v>20</v>
      </c>
      <c r="K254" s="190">
        <v>13</v>
      </c>
      <c r="L254" s="190">
        <v>124</v>
      </c>
      <c r="M254" s="190">
        <v>82</v>
      </c>
      <c r="N254" s="194">
        <v>62</v>
      </c>
      <c r="O254" s="182">
        <f t="shared" si="40"/>
        <v>49</v>
      </c>
      <c r="P254" s="182">
        <f t="shared" si="41"/>
        <v>64</v>
      </c>
      <c r="Q254" s="182">
        <f t="shared" si="42"/>
        <v>74</v>
      </c>
      <c r="R254" s="182">
        <f t="shared" si="43"/>
        <v>82</v>
      </c>
      <c r="S254" s="182">
        <f t="shared" si="44"/>
        <v>75</v>
      </c>
    </row>
    <row r="255" spans="1:19" x14ac:dyDescent="0.15">
      <c r="A255" s="193" t="s">
        <v>143</v>
      </c>
      <c r="B255" s="192" t="s">
        <v>142</v>
      </c>
      <c r="C255" s="191" t="s">
        <v>157</v>
      </c>
      <c r="D255" s="190">
        <v>1</v>
      </c>
      <c r="E255" s="190">
        <v>2</v>
      </c>
      <c r="F255" s="190">
        <v>5</v>
      </c>
      <c r="G255" s="190">
        <v>7</v>
      </c>
      <c r="H255" s="190">
        <v>6</v>
      </c>
      <c r="I255" s="190">
        <v>9</v>
      </c>
      <c r="J255" s="190">
        <v>5</v>
      </c>
      <c r="K255" s="190">
        <v>3</v>
      </c>
      <c r="L255" s="190">
        <v>38</v>
      </c>
      <c r="M255" s="190">
        <v>27</v>
      </c>
      <c r="N255" s="194">
        <v>19</v>
      </c>
      <c r="O255" s="182">
        <f t="shared" si="40"/>
        <v>15</v>
      </c>
      <c r="P255" s="182">
        <f t="shared" si="41"/>
        <v>20</v>
      </c>
      <c r="Q255" s="182">
        <f t="shared" si="42"/>
        <v>27</v>
      </c>
      <c r="R255" s="182">
        <f t="shared" si="43"/>
        <v>27</v>
      </c>
      <c r="S255" s="182">
        <f t="shared" si="44"/>
        <v>23</v>
      </c>
    </row>
    <row r="256" spans="1:19" x14ac:dyDescent="0.15">
      <c r="A256" s="193" t="s">
        <v>141</v>
      </c>
      <c r="B256" s="192" t="s">
        <v>138</v>
      </c>
      <c r="C256" s="191" t="s">
        <v>157</v>
      </c>
      <c r="D256" s="190">
        <v>0</v>
      </c>
      <c r="E256" s="190">
        <v>1</v>
      </c>
      <c r="F256" s="190">
        <v>1</v>
      </c>
      <c r="G256" s="190">
        <v>2</v>
      </c>
      <c r="H256" s="190">
        <v>2</v>
      </c>
      <c r="I256" s="190">
        <v>1</v>
      </c>
      <c r="J256" s="190">
        <v>5</v>
      </c>
      <c r="K256" s="190">
        <v>5</v>
      </c>
      <c r="L256" s="190">
        <v>17</v>
      </c>
      <c r="M256" s="190">
        <v>13</v>
      </c>
      <c r="N256" s="194">
        <v>9</v>
      </c>
      <c r="O256" s="182">
        <f t="shared" si="40"/>
        <v>4</v>
      </c>
      <c r="P256" s="182">
        <f t="shared" si="41"/>
        <v>6</v>
      </c>
      <c r="Q256" s="182">
        <f t="shared" si="42"/>
        <v>6</v>
      </c>
      <c r="R256" s="182">
        <f t="shared" si="43"/>
        <v>10</v>
      </c>
      <c r="S256" s="182">
        <f t="shared" si="44"/>
        <v>13</v>
      </c>
    </row>
    <row r="257" spans="1:19" x14ac:dyDescent="0.15">
      <c r="A257" s="193" t="s">
        <v>140</v>
      </c>
      <c r="B257" s="192" t="s">
        <v>138</v>
      </c>
      <c r="C257" s="191" t="s">
        <v>157</v>
      </c>
      <c r="D257" s="190">
        <v>12</v>
      </c>
      <c r="E257" s="190">
        <v>0</v>
      </c>
      <c r="F257" s="190">
        <v>2</v>
      </c>
      <c r="G257" s="190">
        <v>1</v>
      </c>
      <c r="H257" s="190">
        <v>0</v>
      </c>
      <c r="I257" s="190">
        <v>3</v>
      </c>
      <c r="J257" s="190">
        <v>1</v>
      </c>
      <c r="K257" s="190">
        <v>3</v>
      </c>
      <c r="L257" s="190">
        <v>22</v>
      </c>
      <c r="M257" s="190">
        <v>15</v>
      </c>
      <c r="N257" s="194">
        <v>11</v>
      </c>
      <c r="O257" s="182">
        <f t="shared" si="40"/>
        <v>15</v>
      </c>
      <c r="P257" s="182">
        <f t="shared" si="41"/>
        <v>3</v>
      </c>
      <c r="Q257" s="182">
        <f t="shared" si="42"/>
        <v>6</v>
      </c>
      <c r="R257" s="182">
        <f t="shared" si="43"/>
        <v>5</v>
      </c>
      <c r="S257" s="182">
        <f t="shared" si="44"/>
        <v>7</v>
      </c>
    </row>
    <row r="258" spans="1:19" x14ac:dyDescent="0.15">
      <c r="A258" s="193" t="s">
        <v>139</v>
      </c>
      <c r="B258" s="192" t="s">
        <v>138</v>
      </c>
      <c r="C258" s="191" t="s">
        <v>157</v>
      </c>
      <c r="D258" s="190">
        <v>5</v>
      </c>
      <c r="E258" s="190">
        <v>13</v>
      </c>
      <c r="F258" s="190">
        <v>8</v>
      </c>
      <c r="G258" s="190">
        <v>13</v>
      </c>
      <c r="H258" s="190">
        <v>6</v>
      </c>
      <c r="I258" s="190">
        <v>14</v>
      </c>
      <c r="J258" s="190">
        <v>5</v>
      </c>
      <c r="K258" s="190">
        <v>7</v>
      </c>
      <c r="L258" s="190">
        <v>71</v>
      </c>
      <c r="M258" s="190">
        <v>41</v>
      </c>
      <c r="N258" s="194">
        <v>36</v>
      </c>
      <c r="O258" s="182">
        <f t="shared" si="40"/>
        <v>39</v>
      </c>
      <c r="P258" s="182">
        <f t="shared" si="41"/>
        <v>40</v>
      </c>
      <c r="Q258" s="182">
        <f t="shared" si="42"/>
        <v>41</v>
      </c>
      <c r="R258" s="182">
        <f t="shared" si="43"/>
        <v>38</v>
      </c>
      <c r="S258" s="182">
        <f t="shared" si="44"/>
        <v>32</v>
      </c>
    </row>
    <row r="259" spans="1:19" x14ac:dyDescent="0.15">
      <c r="A259" s="193" t="s">
        <v>137</v>
      </c>
      <c r="B259" s="192" t="s">
        <v>132</v>
      </c>
      <c r="C259" s="191" t="s">
        <v>157</v>
      </c>
      <c r="D259" s="190">
        <v>5</v>
      </c>
      <c r="E259" s="190">
        <v>9</v>
      </c>
      <c r="F259" s="190">
        <v>11</v>
      </c>
      <c r="G259" s="190">
        <v>17</v>
      </c>
      <c r="H259" s="190">
        <v>16</v>
      </c>
      <c r="I259" s="190">
        <v>7</v>
      </c>
      <c r="J259" s="190">
        <v>10</v>
      </c>
      <c r="K259" s="190">
        <v>11</v>
      </c>
      <c r="L259" s="190">
        <v>86</v>
      </c>
      <c r="M259" s="190">
        <v>53</v>
      </c>
      <c r="N259" s="194">
        <v>43</v>
      </c>
      <c r="O259" s="182">
        <f t="shared" si="40"/>
        <v>42</v>
      </c>
      <c r="P259" s="182">
        <f t="shared" si="41"/>
        <v>53</v>
      </c>
      <c r="Q259" s="182">
        <f t="shared" si="42"/>
        <v>51</v>
      </c>
      <c r="R259" s="182">
        <f t="shared" si="43"/>
        <v>50</v>
      </c>
      <c r="S259" s="182">
        <f t="shared" si="44"/>
        <v>44</v>
      </c>
    </row>
    <row r="260" spans="1:19" x14ac:dyDescent="0.15">
      <c r="A260" s="193" t="s">
        <v>136</v>
      </c>
      <c r="B260" s="192" t="s">
        <v>132</v>
      </c>
      <c r="C260" s="191" t="s">
        <v>157</v>
      </c>
      <c r="D260" s="190">
        <v>0</v>
      </c>
      <c r="E260" s="190">
        <v>0</v>
      </c>
      <c r="F260" s="190">
        <v>0</v>
      </c>
      <c r="G260" s="190">
        <v>1</v>
      </c>
      <c r="H260" s="190">
        <v>0</v>
      </c>
      <c r="I260" s="190">
        <v>0</v>
      </c>
      <c r="J260" s="190">
        <v>2</v>
      </c>
      <c r="K260" s="190">
        <v>2</v>
      </c>
      <c r="L260" s="190">
        <v>5</v>
      </c>
      <c r="M260" s="190">
        <v>4</v>
      </c>
      <c r="N260" s="194">
        <v>3</v>
      </c>
      <c r="O260" s="182">
        <f t="shared" si="40"/>
        <v>1</v>
      </c>
      <c r="P260" s="182">
        <f t="shared" si="41"/>
        <v>1</v>
      </c>
      <c r="Q260" s="182">
        <f t="shared" si="42"/>
        <v>1</v>
      </c>
      <c r="R260" s="182">
        <f t="shared" si="43"/>
        <v>3</v>
      </c>
      <c r="S260" s="182">
        <f t="shared" si="44"/>
        <v>4</v>
      </c>
    </row>
    <row r="261" spans="1:19" x14ac:dyDescent="0.15">
      <c r="A261" s="193" t="s">
        <v>135</v>
      </c>
      <c r="B261" s="192" t="s">
        <v>132</v>
      </c>
      <c r="C261" s="191" t="s">
        <v>157</v>
      </c>
      <c r="D261" s="190">
        <v>0</v>
      </c>
      <c r="E261" s="190">
        <v>0</v>
      </c>
      <c r="F261" s="190">
        <v>0</v>
      </c>
      <c r="G261" s="190">
        <v>0</v>
      </c>
      <c r="H261" s="190">
        <v>1</v>
      </c>
      <c r="I261" s="190">
        <v>0</v>
      </c>
      <c r="J261" s="190">
        <v>1</v>
      </c>
      <c r="K261" s="190">
        <v>1</v>
      </c>
      <c r="L261" s="190">
        <v>3</v>
      </c>
      <c r="M261" s="190">
        <v>3</v>
      </c>
      <c r="N261" s="194">
        <v>2</v>
      </c>
      <c r="O261" s="182">
        <f t="shared" si="40"/>
        <v>0</v>
      </c>
      <c r="P261" s="182">
        <f t="shared" si="41"/>
        <v>1</v>
      </c>
      <c r="Q261" s="182">
        <f t="shared" si="42"/>
        <v>1</v>
      </c>
      <c r="R261" s="182">
        <f t="shared" si="43"/>
        <v>2</v>
      </c>
      <c r="S261" s="182">
        <f t="shared" si="44"/>
        <v>3</v>
      </c>
    </row>
    <row r="262" spans="1:19" x14ac:dyDescent="0.15">
      <c r="A262" s="193" t="s">
        <v>134</v>
      </c>
      <c r="B262" s="192" t="s">
        <v>132</v>
      </c>
      <c r="C262" s="191" t="s">
        <v>157</v>
      </c>
      <c r="D262" s="190">
        <v>0</v>
      </c>
      <c r="E262" s="190">
        <v>5</v>
      </c>
      <c r="F262" s="190">
        <v>5</v>
      </c>
      <c r="G262" s="190">
        <v>1</v>
      </c>
      <c r="H262" s="190">
        <v>8</v>
      </c>
      <c r="I262" s="190">
        <v>8</v>
      </c>
      <c r="J262" s="190">
        <v>8</v>
      </c>
      <c r="K262" s="190">
        <v>6</v>
      </c>
      <c r="L262" s="190">
        <v>41</v>
      </c>
      <c r="M262" s="190">
        <v>30</v>
      </c>
      <c r="N262" s="194">
        <v>21</v>
      </c>
      <c r="O262" s="182">
        <f t="shared" si="40"/>
        <v>11</v>
      </c>
      <c r="P262" s="182">
        <f t="shared" si="41"/>
        <v>19</v>
      </c>
      <c r="Q262" s="182">
        <f t="shared" si="42"/>
        <v>22</v>
      </c>
      <c r="R262" s="182">
        <f t="shared" si="43"/>
        <v>25</v>
      </c>
      <c r="S262" s="182">
        <f t="shared" si="44"/>
        <v>30</v>
      </c>
    </row>
    <row r="263" spans="1:19" x14ac:dyDescent="0.15">
      <c r="A263" s="193" t="s">
        <v>133</v>
      </c>
      <c r="B263" s="192" t="s">
        <v>132</v>
      </c>
      <c r="C263" s="191" t="s">
        <v>157</v>
      </c>
      <c r="D263" s="190">
        <v>1</v>
      </c>
      <c r="E263" s="190">
        <v>0</v>
      </c>
      <c r="F263" s="190">
        <v>2</v>
      </c>
      <c r="G263" s="190">
        <v>0</v>
      </c>
      <c r="H263" s="190">
        <v>0</v>
      </c>
      <c r="I263" s="190">
        <v>0</v>
      </c>
      <c r="J263" s="190">
        <v>0</v>
      </c>
      <c r="K263" s="190">
        <v>1</v>
      </c>
      <c r="L263" s="190">
        <v>4</v>
      </c>
      <c r="M263" s="190">
        <v>3</v>
      </c>
      <c r="N263" s="194">
        <v>2</v>
      </c>
      <c r="O263" s="182">
        <f t="shared" si="40"/>
        <v>3</v>
      </c>
      <c r="P263" s="182">
        <f t="shared" si="41"/>
        <v>2</v>
      </c>
      <c r="Q263" s="182">
        <f t="shared" si="42"/>
        <v>2</v>
      </c>
      <c r="R263" s="182">
        <f t="shared" si="43"/>
        <v>0</v>
      </c>
      <c r="S263" s="182">
        <f t="shared" si="44"/>
        <v>1</v>
      </c>
    </row>
    <row r="264" spans="1:19" x14ac:dyDescent="0.15">
      <c r="A264" s="193" t="s">
        <v>131</v>
      </c>
      <c r="B264" s="192" t="s">
        <v>130</v>
      </c>
      <c r="C264" s="191" t="s">
        <v>157</v>
      </c>
      <c r="D264" s="190">
        <v>4</v>
      </c>
      <c r="E264" s="190">
        <v>2</v>
      </c>
      <c r="F264" s="190">
        <v>6</v>
      </c>
      <c r="G264" s="190">
        <v>2</v>
      </c>
      <c r="H264" s="190">
        <v>3</v>
      </c>
      <c r="I264" s="190">
        <v>0</v>
      </c>
      <c r="J264" s="190">
        <v>4</v>
      </c>
      <c r="K264" s="190">
        <v>2</v>
      </c>
      <c r="L264" s="190">
        <v>23</v>
      </c>
      <c r="M264" s="190">
        <v>14</v>
      </c>
      <c r="N264" s="194">
        <v>12</v>
      </c>
      <c r="O264" s="182">
        <f t="shared" si="40"/>
        <v>14</v>
      </c>
      <c r="P264" s="182">
        <f t="shared" si="41"/>
        <v>13</v>
      </c>
      <c r="Q264" s="182">
        <f t="shared" si="42"/>
        <v>11</v>
      </c>
      <c r="R264" s="182">
        <f t="shared" si="43"/>
        <v>9</v>
      </c>
      <c r="S264" s="182">
        <f t="shared" si="44"/>
        <v>9</v>
      </c>
    </row>
    <row r="265" spans="1:19" x14ac:dyDescent="0.15">
      <c r="A265" s="193" t="s">
        <v>129</v>
      </c>
      <c r="B265" s="192" t="s">
        <v>123</v>
      </c>
      <c r="C265" s="191" t="s">
        <v>157</v>
      </c>
      <c r="D265" s="190">
        <v>0</v>
      </c>
      <c r="E265" s="190">
        <v>0</v>
      </c>
      <c r="F265" s="190">
        <v>0</v>
      </c>
      <c r="G265" s="190">
        <v>0</v>
      </c>
      <c r="H265" s="190">
        <v>3</v>
      </c>
      <c r="I265" s="190">
        <v>0</v>
      </c>
      <c r="J265" s="190">
        <v>2</v>
      </c>
      <c r="K265" s="190">
        <v>1</v>
      </c>
      <c r="L265" s="190">
        <v>6</v>
      </c>
      <c r="M265" s="190">
        <v>6</v>
      </c>
      <c r="N265" s="194">
        <v>3</v>
      </c>
      <c r="O265" s="182">
        <f t="shared" si="40"/>
        <v>0</v>
      </c>
      <c r="P265" s="182">
        <f t="shared" si="41"/>
        <v>3</v>
      </c>
      <c r="Q265" s="182">
        <f t="shared" si="42"/>
        <v>3</v>
      </c>
      <c r="R265" s="182">
        <f t="shared" si="43"/>
        <v>5</v>
      </c>
      <c r="S265" s="182">
        <f t="shared" si="44"/>
        <v>6</v>
      </c>
    </row>
    <row r="266" spans="1:19" x14ac:dyDescent="0.15">
      <c r="A266" s="193" t="s">
        <v>128</v>
      </c>
      <c r="B266" s="192" t="s">
        <v>127</v>
      </c>
      <c r="C266" s="191" t="s">
        <v>157</v>
      </c>
      <c r="D266" s="190">
        <v>1</v>
      </c>
      <c r="E266" s="190">
        <v>1</v>
      </c>
      <c r="F266" s="190">
        <v>2</v>
      </c>
      <c r="G266" s="190">
        <v>3</v>
      </c>
      <c r="H266" s="190">
        <v>7</v>
      </c>
      <c r="I266" s="190">
        <v>2</v>
      </c>
      <c r="J266" s="190">
        <v>8</v>
      </c>
      <c r="K266" s="190">
        <v>2</v>
      </c>
      <c r="L266" s="190">
        <v>26</v>
      </c>
      <c r="M266" s="190">
        <v>20</v>
      </c>
      <c r="N266" s="194">
        <v>13</v>
      </c>
      <c r="O266" s="182">
        <f t="shared" si="40"/>
        <v>7</v>
      </c>
      <c r="P266" s="182">
        <f t="shared" si="41"/>
        <v>13</v>
      </c>
      <c r="Q266" s="182">
        <f t="shared" si="42"/>
        <v>14</v>
      </c>
      <c r="R266" s="182">
        <f t="shared" si="43"/>
        <v>20</v>
      </c>
      <c r="S266" s="182">
        <f t="shared" si="44"/>
        <v>19</v>
      </c>
    </row>
    <row r="267" spans="1:19" x14ac:dyDescent="0.15">
      <c r="A267" s="193" t="s">
        <v>126</v>
      </c>
      <c r="B267" s="192" t="s">
        <v>123</v>
      </c>
      <c r="C267" s="191" t="s">
        <v>157</v>
      </c>
      <c r="D267" s="190">
        <v>0</v>
      </c>
      <c r="E267" s="190">
        <v>0</v>
      </c>
      <c r="F267" s="190">
        <v>0</v>
      </c>
      <c r="G267" s="190">
        <v>2</v>
      </c>
      <c r="H267" s="190">
        <v>2</v>
      </c>
      <c r="I267" s="190">
        <v>0</v>
      </c>
      <c r="J267" s="190">
        <v>2</v>
      </c>
      <c r="K267" s="190">
        <v>4</v>
      </c>
      <c r="L267" s="190">
        <v>10</v>
      </c>
      <c r="M267" s="190">
        <v>8</v>
      </c>
      <c r="N267" s="194">
        <v>5</v>
      </c>
      <c r="O267" s="182">
        <f t="shared" si="40"/>
        <v>2</v>
      </c>
      <c r="P267" s="182">
        <f t="shared" si="41"/>
        <v>4</v>
      </c>
      <c r="Q267" s="182">
        <f t="shared" si="42"/>
        <v>4</v>
      </c>
      <c r="R267" s="182">
        <f t="shared" si="43"/>
        <v>6</v>
      </c>
      <c r="S267" s="182">
        <f t="shared" si="44"/>
        <v>8</v>
      </c>
    </row>
    <row r="268" spans="1:19" x14ac:dyDescent="0.15">
      <c r="A268" s="193" t="s">
        <v>125</v>
      </c>
      <c r="B268" s="192" t="s">
        <v>123</v>
      </c>
      <c r="C268" s="191" t="s">
        <v>157</v>
      </c>
      <c r="D268" s="190">
        <v>0</v>
      </c>
      <c r="E268" s="190">
        <v>3</v>
      </c>
      <c r="F268" s="190">
        <v>0</v>
      </c>
      <c r="G268" s="190">
        <v>1</v>
      </c>
      <c r="H268" s="190">
        <v>1</v>
      </c>
      <c r="I268" s="190">
        <v>3</v>
      </c>
      <c r="J268" s="190">
        <v>3</v>
      </c>
      <c r="K268" s="190">
        <v>1</v>
      </c>
      <c r="L268" s="190">
        <v>12</v>
      </c>
      <c r="M268" s="190">
        <v>8</v>
      </c>
      <c r="N268" s="194">
        <v>6</v>
      </c>
      <c r="O268" s="182">
        <f t="shared" si="40"/>
        <v>4</v>
      </c>
      <c r="P268" s="182">
        <f t="shared" si="41"/>
        <v>5</v>
      </c>
      <c r="Q268" s="182">
        <f t="shared" si="42"/>
        <v>5</v>
      </c>
      <c r="R268" s="182">
        <f t="shared" si="43"/>
        <v>8</v>
      </c>
      <c r="S268" s="182">
        <f t="shared" si="44"/>
        <v>8</v>
      </c>
    </row>
    <row r="269" spans="1:19" x14ac:dyDescent="0.15">
      <c r="A269" s="193" t="s">
        <v>124</v>
      </c>
      <c r="B269" s="192" t="s">
        <v>123</v>
      </c>
      <c r="C269" s="191" t="s">
        <v>157</v>
      </c>
      <c r="D269" s="190">
        <v>4</v>
      </c>
      <c r="E269" s="190">
        <v>5</v>
      </c>
      <c r="F269" s="190">
        <v>10</v>
      </c>
      <c r="G269" s="190">
        <v>17</v>
      </c>
      <c r="H269" s="190">
        <v>25</v>
      </c>
      <c r="I269" s="190">
        <v>22</v>
      </c>
      <c r="J269" s="190">
        <v>26</v>
      </c>
      <c r="K269" s="190">
        <v>15</v>
      </c>
      <c r="L269" s="190">
        <v>124</v>
      </c>
      <c r="M269" s="190">
        <v>90</v>
      </c>
      <c r="N269" s="194">
        <v>62</v>
      </c>
      <c r="O269" s="182">
        <f t="shared" si="40"/>
        <v>36</v>
      </c>
      <c r="P269" s="182">
        <f t="shared" si="41"/>
        <v>57</v>
      </c>
      <c r="Q269" s="182">
        <f t="shared" si="42"/>
        <v>74</v>
      </c>
      <c r="R269" s="182">
        <f t="shared" si="43"/>
        <v>90</v>
      </c>
      <c r="S269" s="182">
        <f t="shared" si="44"/>
        <v>88</v>
      </c>
    </row>
    <row r="270" spans="1:19" x14ac:dyDescent="0.15">
      <c r="A270" s="193" t="s">
        <v>122</v>
      </c>
      <c r="B270" s="192" t="s">
        <v>116</v>
      </c>
      <c r="C270" s="191" t="s">
        <v>157</v>
      </c>
      <c r="D270" s="190">
        <v>1</v>
      </c>
      <c r="E270" s="190">
        <v>2</v>
      </c>
      <c r="F270" s="190">
        <v>1</v>
      </c>
      <c r="G270" s="190">
        <v>0</v>
      </c>
      <c r="H270" s="190">
        <v>1</v>
      </c>
      <c r="I270" s="190">
        <v>2</v>
      </c>
      <c r="J270" s="190">
        <v>3</v>
      </c>
      <c r="K270" s="190">
        <v>3</v>
      </c>
      <c r="L270" s="190">
        <v>13</v>
      </c>
      <c r="M270" s="190">
        <v>9</v>
      </c>
      <c r="N270" s="194">
        <v>7</v>
      </c>
      <c r="O270" s="182">
        <f t="shared" si="40"/>
        <v>4</v>
      </c>
      <c r="P270" s="182">
        <f t="shared" si="41"/>
        <v>4</v>
      </c>
      <c r="Q270" s="182">
        <f t="shared" si="42"/>
        <v>4</v>
      </c>
      <c r="R270" s="182">
        <f t="shared" si="43"/>
        <v>6</v>
      </c>
      <c r="S270" s="182">
        <f t="shared" si="44"/>
        <v>9</v>
      </c>
    </row>
    <row r="271" spans="1:19" x14ac:dyDescent="0.15">
      <c r="A271" s="193" t="s">
        <v>121</v>
      </c>
      <c r="B271" s="192" t="s">
        <v>120</v>
      </c>
      <c r="C271" s="191" t="s">
        <v>157</v>
      </c>
      <c r="D271" s="190">
        <v>2</v>
      </c>
      <c r="E271" s="190">
        <v>1</v>
      </c>
      <c r="F271" s="190">
        <v>1</v>
      </c>
      <c r="G271" s="190">
        <v>0</v>
      </c>
      <c r="H271" s="190">
        <v>2</v>
      </c>
      <c r="I271" s="190">
        <v>2</v>
      </c>
      <c r="J271" s="190">
        <v>1</v>
      </c>
      <c r="K271" s="190">
        <v>3</v>
      </c>
      <c r="L271" s="190">
        <v>12</v>
      </c>
      <c r="M271" s="190">
        <v>8</v>
      </c>
      <c r="N271" s="194">
        <v>6</v>
      </c>
      <c r="O271" s="182">
        <f t="shared" si="40"/>
        <v>4</v>
      </c>
      <c r="P271" s="182">
        <f t="shared" si="41"/>
        <v>4</v>
      </c>
      <c r="Q271" s="182">
        <f t="shared" si="42"/>
        <v>5</v>
      </c>
      <c r="R271" s="182">
        <f t="shared" si="43"/>
        <v>5</v>
      </c>
      <c r="S271" s="182">
        <f t="shared" si="44"/>
        <v>8</v>
      </c>
    </row>
    <row r="272" spans="1:19" x14ac:dyDescent="0.15">
      <c r="A272" s="193" t="s">
        <v>119</v>
      </c>
      <c r="B272" s="192" t="s">
        <v>118</v>
      </c>
      <c r="C272" s="191" t="s">
        <v>157</v>
      </c>
      <c r="D272" s="190">
        <v>2</v>
      </c>
      <c r="E272" s="190">
        <v>11</v>
      </c>
      <c r="F272" s="190">
        <v>9</v>
      </c>
      <c r="G272" s="190">
        <v>6</v>
      </c>
      <c r="H272" s="190">
        <v>6</v>
      </c>
      <c r="I272" s="190">
        <v>14</v>
      </c>
      <c r="J272" s="190">
        <v>10</v>
      </c>
      <c r="K272" s="190">
        <v>10</v>
      </c>
      <c r="L272" s="190">
        <v>68</v>
      </c>
      <c r="M272" s="190">
        <v>40</v>
      </c>
      <c r="N272" s="194">
        <v>34</v>
      </c>
      <c r="O272" s="182">
        <f t="shared" si="40"/>
        <v>28</v>
      </c>
      <c r="P272" s="182">
        <f t="shared" si="41"/>
        <v>32</v>
      </c>
      <c r="Q272" s="182">
        <f t="shared" si="42"/>
        <v>35</v>
      </c>
      <c r="R272" s="182">
        <f t="shared" si="43"/>
        <v>36</v>
      </c>
      <c r="S272" s="182">
        <f t="shared" si="44"/>
        <v>40</v>
      </c>
    </row>
    <row r="273" spans="1:19" x14ac:dyDescent="0.15">
      <c r="A273" s="193" t="s">
        <v>117</v>
      </c>
      <c r="B273" s="192" t="s">
        <v>116</v>
      </c>
      <c r="C273" s="191" t="s">
        <v>157</v>
      </c>
      <c r="D273" s="190">
        <v>0</v>
      </c>
      <c r="E273" s="190">
        <v>1</v>
      </c>
      <c r="F273" s="190">
        <v>0</v>
      </c>
      <c r="G273" s="190">
        <v>0</v>
      </c>
      <c r="H273" s="190">
        <v>1</v>
      </c>
      <c r="I273" s="190">
        <v>0</v>
      </c>
      <c r="J273" s="190">
        <v>0</v>
      </c>
      <c r="K273" s="190">
        <v>1</v>
      </c>
      <c r="L273" s="190">
        <v>3</v>
      </c>
      <c r="M273" s="190">
        <v>2</v>
      </c>
      <c r="N273" s="194">
        <v>2</v>
      </c>
      <c r="O273" s="182">
        <f t="shared" si="40"/>
        <v>1</v>
      </c>
      <c r="P273" s="182">
        <f t="shared" si="41"/>
        <v>2</v>
      </c>
      <c r="Q273" s="182">
        <f t="shared" si="42"/>
        <v>1</v>
      </c>
      <c r="R273" s="182">
        <f t="shared" si="43"/>
        <v>1</v>
      </c>
      <c r="S273" s="182">
        <f t="shared" si="44"/>
        <v>2</v>
      </c>
    </row>
    <row r="274" spans="1:19" x14ac:dyDescent="0.15">
      <c r="A274" s="193" t="s">
        <v>19</v>
      </c>
      <c r="B274" s="192" t="s">
        <v>115</v>
      </c>
      <c r="C274" s="191" t="s">
        <v>157</v>
      </c>
      <c r="D274" s="190">
        <v>31</v>
      </c>
      <c r="E274" s="190">
        <v>41</v>
      </c>
      <c r="F274" s="190">
        <v>60</v>
      </c>
      <c r="G274" s="190">
        <v>71</v>
      </c>
      <c r="H274" s="190">
        <v>79</v>
      </c>
      <c r="I274" s="190">
        <v>83</v>
      </c>
      <c r="J274" s="190">
        <v>50</v>
      </c>
      <c r="K274" s="190">
        <v>37</v>
      </c>
      <c r="L274" s="189">
        <v>452</v>
      </c>
      <c r="M274" s="189">
        <v>293</v>
      </c>
      <c r="N274" s="188">
        <v>226</v>
      </c>
      <c r="O274" s="182">
        <f t="shared" si="40"/>
        <v>203</v>
      </c>
      <c r="P274" s="182">
        <f t="shared" si="41"/>
        <v>251</v>
      </c>
      <c r="Q274" s="182">
        <f t="shared" si="42"/>
        <v>293</v>
      </c>
      <c r="R274" s="182">
        <f t="shared" si="43"/>
        <v>283</v>
      </c>
      <c r="S274" s="182">
        <f t="shared" si="44"/>
        <v>249</v>
      </c>
    </row>
    <row r="275" spans="1:19" x14ac:dyDescent="0.15">
      <c r="A275" s="193" t="s">
        <v>114</v>
      </c>
      <c r="B275" s="192" t="s">
        <v>113</v>
      </c>
      <c r="C275" s="191" t="s">
        <v>157</v>
      </c>
      <c r="D275" s="190">
        <v>0</v>
      </c>
      <c r="E275" s="190">
        <v>1</v>
      </c>
      <c r="F275" s="190">
        <v>0</v>
      </c>
      <c r="G275" s="190">
        <v>4</v>
      </c>
      <c r="H275" s="190">
        <v>6</v>
      </c>
      <c r="I275" s="190">
        <v>1</v>
      </c>
      <c r="J275" s="190">
        <v>1</v>
      </c>
      <c r="K275" s="190">
        <v>4</v>
      </c>
      <c r="L275" s="189">
        <v>17</v>
      </c>
      <c r="M275" s="189">
        <v>12</v>
      </c>
      <c r="N275" s="188">
        <v>9</v>
      </c>
      <c r="O275" s="182">
        <f t="shared" si="40"/>
        <v>5</v>
      </c>
      <c r="P275" s="182">
        <f t="shared" si="41"/>
        <v>11</v>
      </c>
      <c r="Q275" s="182">
        <f t="shared" si="42"/>
        <v>11</v>
      </c>
      <c r="R275" s="182">
        <f t="shared" si="43"/>
        <v>12</v>
      </c>
      <c r="S275" s="182">
        <f t="shared" si="44"/>
        <v>12</v>
      </c>
    </row>
    <row r="276" spans="1:19" ht="22.5" customHeight="1" x14ac:dyDescent="0.15">
      <c r="A276" s="199" t="s">
        <v>91</v>
      </c>
      <c r="B276" s="198" t="s">
        <v>156</v>
      </c>
      <c r="C276" s="197"/>
      <c r="D276" s="196">
        <v>116</v>
      </c>
      <c r="E276" s="196">
        <v>162</v>
      </c>
      <c r="F276" s="196">
        <v>207</v>
      </c>
      <c r="G276" s="196">
        <v>299</v>
      </c>
      <c r="H276" s="196">
        <v>326</v>
      </c>
      <c r="I276" s="196">
        <v>320</v>
      </c>
      <c r="J276" s="196">
        <v>256</v>
      </c>
      <c r="K276" s="196">
        <v>208</v>
      </c>
      <c r="L276" s="196">
        <v>1894</v>
      </c>
      <c r="M276" s="196">
        <v>1201</v>
      </c>
      <c r="N276" s="195">
        <v>947</v>
      </c>
      <c r="O276" s="182">
        <f t="shared" si="40"/>
        <v>784</v>
      </c>
      <c r="P276" s="182">
        <f t="shared" si="41"/>
        <v>994</v>
      </c>
      <c r="Q276" s="182">
        <f t="shared" si="42"/>
        <v>1152</v>
      </c>
      <c r="R276" s="182">
        <f t="shared" si="43"/>
        <v>1201</v>
      </c>
      <c r="S276" s="182">
        <f t="shared" si="44"/>
        <v>1110</v>
      </c>
    </row>
    <row r="277" spans="1:19" ht="12.75" customHeight="1" x14ac:dyDescent="0.15">
      <c r="A277" s="193" t="s">
        <v>155</v>
      </c>
      <c r="B277" s="192" t="s">
        <v>154</v>
      </c>
      <c r="C277" s="191" t="s">
        <v>112</v>
      </c>
      <c r="D277" s="190">
        <v>5</v>
      </c>
      <c r="E277" s="190">
        <v>4</v>
      </c>
      <c r="F277" s="190">
        <v>6</v>
      </c>
      <c r="G277" s="190">
        <v>9</v>
      </c>
      <c r="H277" s="190">
        <v>2</v>
      </c>
      <c r="I277" s="190">
        <v>3</v>
      </c>
      <c r="J277" s="215" t="s">
        <v>172</v>
      </c>
      <c r="K277" s="216"/>
      <c r="L277" s="190">
        <v>29</v>
      </c>
      <c r="M277" s="190">
        <v>24</v>
      </c>
      <c r="N277" s="194">
        <v>15</v>
      </c>
      <c r="O277" s="182">
        <f t="shared" si="40"/>
        <v>24</v>
      </c>
      <c r="P277" s="182">
        <f t="shared" si="41"/>
        <v>21</v>
      </c>
      <c r="Q277" s="182">
        <f t="shared" si="42"/>
        <v>20</v>
      </c>
      <c r="R277" s="182">
        <f t="shared" si="43"/>
        <v>14</v>
      </c>
      <c r="S277" s="182">
        <f t="shared" si="44"/>
        <v>5</v>
      </c>
    </row>
    <row r="278" spans="1:19" x14ac:dyDescent="0.15">
      <c r="A278" s="193" t="s">
        <v>152</v>
      </c>
      <c r="B278" s="192" t="s">
        <v>149</v>
      </c>
      <c r="C278" s="191" t="s">
        <v>112</v>
      </c>
      <c r="D278" s="190">
        <v>0</v>
      </c>
      <c r="E278" s="190">
        <v>2</v>
      </c>
      <c r="F278" s="190">
        <v>0</v>
      </c>
      <c r="G278" s="190">
        <v>0</v>
      </c>
      <c r="H278" s="190">
        <v>0</v>
      </c>
      <c r="I278" s="190">
        <v>3</v>
      </c>
      <c r="J278" s="190">
        <v>0</v>
      </c>
      <c r="K278" s="190">
        <v>0</v>
      </c>
      <c r="L278" s="190">
        <v>5</v>
      </c>
      <c r="M278" s="190">
        <v>3</v>
      </c>
      <c r="N278" s="194">
        <v>3</v>
      </c>
      <c r="O278" s="182">
        <f t="shared" si="40"/>
        <v>2</v>
      </c>
      <c r="P278" s="182">
        <f t="shared" si="41"/>
        <v>2</v>
      </c>
      <c r="Q278" s="182">
        <f t="shared" si="42"/>
        <v>3</v>
      </c>
      <c r="R278" s="182">
        <f t="shared" si="43"/>
        <v>3</v>
      </c>
      <c r="S278" s="182">
        <f t="shared" si="44"/>
        <v>3</v>
      </c>
    </row>
    <row r="279" spans="1:19" x14ac:dyDescent="0.15">
      <c r="A279" s="193" t="s">
        <v>151</v>
      </c>
      <c r="B279" s="192" t="s">
        <v>149</v>
      </c>
      <c r="C279" s="191" t="s">
        <v>112</v>
      </c>
      <c r="D279" s="190">
        <v>0</v>
      </c>
      <c r="E279" s="190">
        <v>0</v>
      </c>
      <c r="F279" s="190">
        <v>0</v>
      </c>
      <c r="G279" s="190">
        <v>0</v>
      </c>
      <c r="H279" s="190">
        <v>0</v>
      </c>
      <c r="I279" s="190">
        <v>0</v>
      </c>
      <c r="J279" s="190">
        <v>0</v>
      </c>
      <c r="K279" s="190">
        <v>0</v>
      </c>
      <c r="L279" s="190">
        <v>0</v>
      </c>
      <c r="M279" s="190">
        <v>0</v>
      </c>
      <c r="N279" s="194">
        <v>0</v>
      </c>
      <c r="O279" s="182">
        <f t="shared" si="40"/>
        <v>0</v>
      </c>
      <c r="P279" s="182">
        <f t="shared" si="41"/>
        <v>0</v>
      </c>
      <c r="Q279" s="182">
        <f t="shared" si="42"/>
        <v>0</v>
      </c>
      <c r="R279" s="182">
        <f t="shared" si="43"/>
        <v>0</v>
      </c>
      <c r="S279" s="182">
        <f t="shared" si="44"/>
        <v>0</v>
      </c>
    </row>
    <row r="280" spans="1:19" x14ac:dyDescent="0.15">
      <c r="A280" s="193" t="s">
        <v>150</v>
      </c>
      <c r="B280" s="192" t="s">
        <v>149</v>
      </c>
      <c r="C280" s="191" t="s">
        <v>112</v>
      </c>
      <c r="D280" s="190">
        <v>0</v>
      </c>
      <c r="E280" s="190">
        <v>2</v>
      </c>
      <c r="F280" s="190">
        <v>0</v>
      </c>
      <c r="G280" s="190">
        <v>2</v>
      </c>
      <c r="H280" s="190">
        <v>2</v>
      </c>
      <c r="I280" s="190">
        <v>1</v>
      </c>
      <c r="J280" s="190">
        <v>1</v>
      </c>
      <c r="K280" s="190">
        <v>1</v>
      </c>
      <c r="L280" s="190">
        <v>9</v>
      </c>
      <c r="M280" s="190">
        <v>6</v>
      </c>
      <c r="N280" s="194">
        <v>5</v>
      </c>
      <c r="O280" s="182">
        <f t="shared" ref="O280:O305" si="45">SUM(D280:G280)</f>
        <v>4</v>
      </c>
      <c r="P280" s="182">
        <f t="shared" ref="P280:P305" si="46">SUM(E280:H280)</f>
        <v>6</v>
      </c>
      <c r="Q280" s="182">
        <f t="shared" ref="Q280:Q305" si="47">SUM(F280:I280)</f>
        <v>5</v>
      </c>
      <c r="R280" s="182">
        <f t="shared" ref="R280:R305" si="48">SUM(G280:J280)</f>
        <v>6</v>
      </c>
      <c r="S280" s="182">
        <f t="shared" ref="S280:S305" si="49">SUM(H280:K280)</f>
        <v>5</v>
      </c>
    </row>
    <row r="281" spans="1:19" x14ac:dyDescent="0.15">
      <c r="A281" s="193" t="s">
        <v>148</v>
      </c>
      <c r="B281" s="192" t="s">
        <v>147</v>
      </c>
      <c r="C281" s="191" t="s">
        <v>112</v>
      </c>
      <c r="D281" s="190">
        <v>0</v>
      </c>
      <c r="E281" s="190">
        <v>4</v>
      </c>
      <c r="F281" s="190">
        <v>4</v>
      </c>
      <c r="G281" s="190">
        <v>1</v>
      </c>
      <c r="H281" s="190">
        <v>2</v>
      </c>
      <c r="I281" s="190">
        <v>7</v>
      </c>
      <c r="J281" s="190">
        <v>3</v>
      </c>
      <c r="K281" s="190">
        <v>4</v>
      </c>
      <c r="L281" s="190">
        <v>25</v>
      </c>
      <c r="M281" s="190">
        <v>16</v>
      </c>
      <c r="N281" s="194">
        <v>13</v>
      </c>
      <c r="O281" s="182">
        <f t="shared" si="45"/>
        <v>9</v>
      </c>
      <c r="P281" s="182">
        <f t="shared" si="46"/>
        <v>11</v>
      </c>
      <c r="Q281" s="182">
        <f t="shared" si="47"/>
        <v>14</v>
      </c>
      <c r="R281" s="182">
        <f t="shared" si="48"/>
        <v>13</v>
      </c>
      <c r="S281" s="182">
        <f t="shared" si="49"/>
        <v>16</v>
      </c>
    </row>
    <row r="282" spans="1:19" x14ac:dyDescent="0.15">
      <c r="A282" s="193" t="s">
        <v>146</v>
      </c>
      <c r="B282" s="192" t="s">
        <v>145</v>
      </c>
      <c r="C282" s="191" t="s">
        <v>112</v>
      </c>
      <c r="D282" s="190">
        <v>4</v>
      </c>
      <c r="E282" s="190">
        <v>1</v>
      </c>
      <c r="F282" s="190">
        <v>5</v>
      </c>
      <c r="G282" s="190">
        <v>5</v>
      </c>
      <c r="H282" s="190">
        <v>7</v>
      </c>
      <c r="I282" s="190">
        <v>8</v>
      </c>
      <c r="J282" s="190">
        <v>10</v>
      </c>
      <c r="K282" s="190">
        <v>5</v>
      </c>
      <c r="L282" s="190">
        <v>45</v>
      </c>
      <c r="M282" s="190">
        <v>30</v>
      </c>
      <c r="N282" s="194">
        <v>23</v>
      </c>
      <c r="O282" s="182">
        <f t="shared" si="45"/>
        <v>15</v>
      </c>
      <c r="P282" s="182">
        <f t="shared" si="46"/>
        <v>18</v>
      </c>
      <c r="Q282" s="182">
        <f t="shared" si="47"/>
        <v>25</v>
      </c>
      <c r="R282" s="182">
        <f t="shared" si="48"/>
        <v>30</v>
      </c>
      <c r="S282" s="182">
        <f t="shared" si="49"/>
        <v>30</v>
      </c>
    </row>
    <row r="283" spans="1:19" x14ac:dyDescent="0.15">
      <c r="A283" s="193" t="s">
        <v>144</v>
      </c>
      <c r="B283" s="192" t="s">
        <v>142</v>
      </c>
      <c r="C283" s="191" t="s">
        <v>112</v>
      </c>
      <c r="D283" s="190">
        <v>4</v>
      </c>
      <c r="E283" s="190">
        <v>1</v>
      </c>
      <c r="F283" s="190">
        <v>2</v>
      </c>
      <c r="G283" s="190">
        <v>3</v>
      </c>
      <c r="H283" s="190">
        <v>4</v>
      </c>
      <c r="I283" s="190">
        <v>3</v>
      </c>
      <c r="J283" s="190">
        <v>7</v>
      </c>
      <c r="K283" s="190">
        <v>6</v>
      </c>
      <c r="L283" s="190">
        <v>30</v>
      </c>
      <c r="M283" s="190">
        <v>20</v>
      </c>
      <c r="N283" s="194">
        <v>15</v>
      </c>
      <c r="O283" s="182">
        <f t="shared" si="45"/>
        <v>10</v>
      </c>
      <c r="P283" s="182">
        <f t="shared" si="46"/>
        <v>10</v>
      </c>
      <c r="Q283" s="182">
        <f t="shared" si="47"/>
        <v>12</v>
      </c>
      <c r="R283" s="182">
        <f t="shared" si="48"/>
        <v>17</v>
      </c>
      <c r="S283" s="182">
        <f t="shared" si="49"/>
        <v>20</v>
      </c>
    </row>
    <row r="284" spans="1:19" x14ac:dyDescent="0.15">
      <c r="A284" s="193" t="s">
        <v>143</v>
      </c>
      <c r="B284" s="192" t="s">
        <v>142</v>
      </c>
      <c r="C284" s="191" t="s">
        <v>112</v>
      </c>
      <c r="D284" s="190">
        <v>0</v>
      </c>
      <c r="E284" s="190">
        <v>0</v>
      </c>
      <c r="F284" s="190">
        <v>0</v>
      </c>
      <c r="G284" s="190">
        <v>1</v>
      </c>
      <c r="H284" s="190">
        <v>1</v>
      </c>
      <c r="I284" s="190">
        <v>3</v>
      </c>
      <c r="J284" s="190">
        <v>0</v>
      </c>
      <c r="K284" s="190">
        <v>1</v>
      </c>
      <c r="L284" s="190">
        <v>6</v>
      </c>
      <c r="M284" s="190">
        <v>5</v>
      </c>
      <c r="N284" s="194">
        <v>3</v>
      </c>
      <c r="O284" s="182">
        <f t="shared" si="45"/>
        <v>1</v>
      </c>
      <c r="P284" s="182">
        <f t="shared" si="46"/>
        <v>2</v>
      </c>
      <c r="Q284" s="182">
        <f t="shared" si="47"/>
        <v>5</v>
      </c>
      <c r="R284" s="182">
        <f t="shared" si="48"/>
        <v>5</v>
      </c>
      <c r="S284" s="182">
        <f t="shared" si="49"/>
        <v>5</v>
      </c>
    </row>
    <row r="285" spans="1:19" x14ac:dyDescent="0.15">
      <c r="A285" s="193" t="s">
        <v>141</v>
      </c>
      <c r="B285" s="192" t="s">
        <v>138</v>
      </c>
      <c r="C285" s="191" t="s">
        <v>112</v>
      </c>
      <c r="D285" s="190">
        <v>0</v>
      </c>
      <c r="E285" s="190">
        <v>0</v>
      </c>
      <c r="F285" s="190">
        <v>0</v>
      </c>
      <c r="G285" s="190">
        <v>0</v>
      </c>
      <c r="H285" s="190">
        <v>0</v>
      </c>
      <c r="I285" s="190">
        <v>0</v>
      </c>
      <c r="J285" s="190">
        <v>0</v>
      </c>
      <c r="K285" s="190">
        <v>0</v>
      </c>
      <c r="L285" s="190">
        <v>0</v>
      </c>
      <c r="M285" s="190">
        <v>0</v>
      </c>
      <c r="N285" s="194">
        <v>0</v>
      </c>
      <c r="O285" s="182">
        <f t="shared" si="45"/>
        <v>0</v>
      </c>
      <c r="P285" s="182">
        <f t="shared" si="46"/>
        <v>0</v>
      </c>
      <c r="Q285" s="182">
        <f t="shared" si="47"/>
        <v>0</v>
      </c>
      <c r="R285" s="182">
        <f t="shared" si="48"/>
        <v>0</v>
      </c>
      <c r="S285" s="182">
        <f t="shared" si="49"/>
        <v>0</v>
      </c>
    </row>
    <row r="286" spans="1:19" x14ac:dyDescent="0.15">
      <c r="A286" s="193" t="s">
        <v>140</v>
      </c>
      <c r="B286" s="192" t="s">
        <v>138</v>
      </c>
      <c r="C286" s="191" t="s">
        <v>112</v>
      </c>
      <c r="D286" s="190">
        <v>1</v>
      </c>
      <c r="E286" s="190">
        <v>0</v>
      </c>
      <c r="F286" s="190">
        <v>0</v>
      </c>
      <c r="G286" s="190">
        <v>2</v>
      </c>
      <c r="H286" s="190">
        <v>0</v>
      </c>
      <c r="I286" s="190">
        <v>0</v>
      </c>
      <c r="J286" s="190">
        <v>1</v>
      </c>
      <c r="K286" s="190">
        <v>0</v>
      </c>
      <c r="L286" s="190">
        <v>4</v>
      </c>
      <c r="M286" s="190">
        <v>3</v>
      </c>
      <c r="N286" s="194">
        <v>2</v>
      </c>
      <c r="O286" s="182">
        <f t="shared" si="45"/>
        <v>3</v>
      </c>
      <c r="P286" s="182">
        <f t="shared" si="46"/>
        <v>2</v>
      </c>
      <c r="Q286" s="182">
        <f t="shared" si="47"/>
        <v>2</v>
      </c>
      <c r="R286" s="182">
        <f t="shared" si="48"/>
        <v>3</v>
      </c>
      <c r="S286" s="182">
        <f t="shared" si="49"/>
        <v>1</v>
      </c>
    </row>
    <row r="287" spans="1:19" x14ac:dyDescent="0.15">
      <c r="A287" s="193" t="s">
        <v>139</v>
      </c>
      <c r="B287" s="192" t="s">
        <v>138</v>
      </c>
      <c r="C287" s="191" t="s">
        <v>112</v>
      </c>
      <c r="D287" s="190">
        <v>0</v>
      </c>
      <c r="E287" s="190">
        <v>3</v>
      </c>
      <c r="F287" s="190">
        <v>1</v>
      </c>
      <c r="G287" s="190">
        <v>2</v>
      </c>
      <c r="H287" s="190">
        <v>2</v>
      </c>
      <c r="I287" s="190">
        <v>0</v>
      </c>
      <c r="J287" s="190">
        <v>0</v>
      </c>
      <c r="K287" s="190">
        <v>1</v>
      </c>
      <c r="L287" s="190">
        <v>9</v>
      </c>
      <c r="M287" s="190">
        <v>8</v>
      </c>
      <c r="N287" s="194">
        <v>5</v>
      </c>
      <c r="O287" s="182">
        <f t="shared" si="45"/>
        <v>6</v>
      </c>
      <c r="P287" s="182">
        <f t="shared" si="46"/>
        <v>8</v>
      </c>
      <c r="Q287" s="182">
        <f t="shared" si="47"/>
        <v>5</v>
      </c>
      <c r="R287" s="182">
        <f t="shared" si="48"/>
        <v>4</v>
      </c>
      <c r="S287" s="182">
        <f t="shared" si="49"/>
        <v>3</v>
      </c>
    </row>
    <row r="288" spans="1:19" x14ac:dyDescent="0.15">
      <c r="A288" s="193" t="s">
        <v>137</v>
      </c>
      <c r="B288" s="192" t="s">
        <v>132</v>
      </c>
      <c r="C288" s="191" t="s">
        <v>112</v>
      </c>
      <c r="D288" s="190">
        <v>0</v>
      </c>
      <c r="E288" s="190">
        <v>0</v>
      </c>
      <c r="F288" s="190">
        <v>1</v>
      </c>
      <c r="G288" s="190">
        <v>1</v>
      </c>
      <c r="H288" s="190">
        <v>1</v>
      </c>
      <c r="I288" s="190">
        <v>1</v>
      </c>
      <c r="J288" s="190">
        <v>0</v>
      </c>
      <c r="K288" s="190">
        <v>2</v>
      </c>
      <c r="L288" s="190">
        <v>6</v>
      </c>
      <c r="M288" s="190">
        <v>4</v>
      </c>
      <c r="N288" s="194">
        <v>3</v>
      </c>
      <c r="O288" s="182">
        <f t="shared" si="45"/>
        <v>2</v>
      </c>
      <c r="P288" s="182">
        <f t="shared" si="46"/>
        <v>3</v>
      </c>
      <c r="Q288" s="182">
        <f t="shared" si="47"/>
        <v>4</v>
      </c>
      <c r="R288" s="182">
        <f t="shared" si="48"/>
        <v>3</v>
      </c>
      <c r="S288" s="182">
        <f t="shared" si="49"/>
        <v>4</v>
      </c>
    </row>
    <row r="289" spans="1:19" x14ac:dyDescent="0.15">
      <c r="A289" s="193" t="s">
        <v>136</v>
      </c>
      <c r="B289" s="192" t="s">
        <v>132</v>
      </c>
      <c r="C289" s="191" t="s">
        <v>112</v>
      </c>
      <c r="D289" s="190">
        <v>1</v>
      </c>
      <c r="E289" s="190">
        <v>0</v>
      </c>
      <c r="F289" s="190">
        <v>2</v>
      </c>
      <c r="G289" s="190">
        <v>3</v>
      </c>
      <c r="H289" s="190">
        <v>1</v>
      </c>
      <c r="I289" s="190">
        <v>3</v>
      </c>
      <c r="J289" s="190">
        <v>2</v>
      </c>
      <c r="K289" s="190">
        <v>3</v>
      </c>
      <c r="L289" s="190">
        <v>15</v>
      </c>
      <c r="M289" s="190">
        <v>9</v>
      </c>
      <c r="N289" s="194">
        <v>8</v>
      </c>
      <c r="O289" s="182">
        <f t="shared" si="45"/>
        <v>6</v>
      </c>
      <c r="P289" s="182">
        <f t="shared" si="46"/>
        <v>6</v>
      </c>
      <c r="Q289" s="182">
        <f t="shared" si="47"/>
        <v>9</v>
      </c>
      <c r="R289" s="182">
        <f t="shared" si="48"/>
        <v>9</v>
      </c>
      <c r="S289" s="182">
        <f t="shared" si="49"/>
        <v>9</v>
      </c>
    </row>
    <row r="290" spans="1:19" x14ac:dyDescent="0.15">
      <c r="A290" s="193" t="s">
        <v>135</v>
      </c>
      <c r="B290" s="192" t="s">
        <v>132</v>
      </c>
      <c r="C290" s="191" t="s">
        <v>112</v>
      </c>
      <c r="D290" s="190">
        <v>0</v>
      </c>
      <c r="E290" s="190">
        <v>0</v>
      </c>
      <c r="F290" s="190">
        <v>0</v>
      </c>
      <c r="G290" s="190">
        <v>0</v>
      </c>
      <c r="H290" s="190">
        <v>0</v>
      </c>
      <c r="I290" s="190">
        <v>0</v>
      </c>
      <c r="J290" s="190">
        <v>0</v>
      </c>
      <c r="K290" s="190">
        <v>0</v>
      </c>
      <c r="L290" s="190">
        <v>0</v>
      </c>
      <c r="M290" s="190">
        <v>0</v>
      </c>
      <c r="N290" s="194">
        <v>0</v>
      </c>
      <c r="O290" s="182">
        <f t="shared" si="45"/>
        <v>0</v>
      </c>
      <c r="P290" s="182">
        <f t="shared" si="46"/>
        <v>0</v>
      </c>
      <c r="Q290" s="182">
        <f t="shared" si="47"/>
        <v>0</v>
      </c>
      <c r="R290" s="182">
        <f t="shared" si="48"/>
        <v>0</v>
      </c>
      <c r="S290" s="182">
        <f t="shared" si="49"/>
        <v>0</v>
      </c>
    </row>
    <row r="291" spans="1:19" x14ac:dyDescent="0.15">
      <c r="A291" s="193" t="s">
        <v>134</v>
      </c>
      <c r="B291" s="192" t="s">
        <v>132</v>
      </c>
      <c r="C291" s="191" t="s">
        <v>112</v>
      </c>
      <c r="D291" s="190">
        <v>0</v>
      </c>
      <c r="E291" s="190">
        <v>0</v>
      </c>
      <c r="F291" s="190">
        <v>1</v>
      </c>
      <c r="G291" s="190">
        <v>0</v>
      </c>
      <c r="H291" s="190">
        <v>1</v>
      </c>
      <c r="I291" s="190">
        <v>1</v>
      </c>
      <c r="J291" s="190">
        <v>0</v>
      </c>
      <c r="K291" s="190">
        <v>2</v>
      </c>
      <c r="L291" s="190">
        <v>5</v>
      </c>
      <c r="M291" s="190">
        <v>4</v>
      </c>
      <c r="N291" s="194">
        <v>3</v>
      </c>
      <c r="O291" s="182">
        <f t="shared" si="45"/>
        <v>1</v>
      </c>
      <c r="P291" s="182">
        <f t="shared" si="46"/>
        <v>2</v>
      </c>
      <c r="Q291" s="182">
        <f t="shared" si="47"/>
        <v>3</v>
      </c>
      <c r="R291" s="182">
        <f t="shared" si="48"/>
        <v>2</v>
      </c>
      <c r="S291" s="182">
        <f t="shared" si="49"/>
        <v>4</v>
      </c>
    </row>
    <row r="292" spans="1:19" x14ac:dyDescent="0.15">
      <c r="A292" s="193" t="s">
        <v>133</v>
      </c>
      <c r="B292" s="192" t="s">
        <v>132</v>
      </c>
      <c r="C292" s="191" t="s">
        <v>112</v>
      </c>
      <c r="D292" s="190">
        <v>0</v>
      </c>
      <c r="E292" s="190">
        <v>0</v>
      </c>
      <c r="F292" s="190">
        <v>0</v>
      </c>
      <c r="G292" s="190">
        <v>0</v>
      </c>
      <c r="H292" s="190">
        <v>0</v>
      </c>
      <c r="I292" s="190">
        <v>0</v>
      </c>
      <c r="J292" s="190">
        <v>0</v>
      </c>
      <c r="K292" s="190">
        <v>2</v>
      </c>
      <c r="L292" s="190">
        <v>2</v>
      </c>
      <c r="M292" s="190">
        <v>2</v>
      </c>
      <c r="N292" s="194">
        <v>1</v>
      </c>
      <c r="O292" s="182">
        <f t="shared" si="45"/>
        <v>0</v>
      </c>
      <c r="P292" s="182">
        <f t="shared" si="46"/>
        <v>0</v>
      </c>
      <c r="Q292" s="182">
        <f t="shared" si="47"/>
        <v>0</v>
      </c>
      <c r="R292" s="182">
        <f t="shared" si="48"/>
        <v>0</v>
      </c>
      <c r="S292" s="182">
        <f t="shared" si="49"/>
        <v>2</v>
      </c>
    </row>
    <row r="293" spans="1:19" x14ac:dyDescent="0.15">
      <c r="A293" s="193" t="s">
        <v>131</v>
      </c>
      <c r="B293" s="192" t="s">
        <v>130</v>
      </c>
      <c r="C293" s="191" t="s">
        <v>112</v>
      </c>
      <c r="D293" s="190">
        <v>0</v>
      </c>
      <c r="E293" s="190">
        <v>0</v>
      </c>
      <c r="F293" s="190">
        <v>0</v>
      </c>
      <c r="G293" s="190">
        <v>0</v>
      </c>
      <c r="H293" s="190">
        <v>1</v>
      </c>
      <c r="I293" s="190">
        <v>0</v>
      </c>
      <c r="J293" s="190">
        <v>0</v>
      </c>
      <c r="K293" s="190">
        <v>0</v>
      </c>
      <c r="L293" s="190">
        <v>1</v>
      </c>
      <c r="M293" s="190">
        <v>1</v>
      </c>
      <c r="N293" s="194">
        <v>1</v>
      </c>
      <c r="O293" s="182">
        <f t="shared" si="45"/>
        <v>0</v>
      </c>
      <c r="P293" s="182">
        <f t="shared" si="46"/>
        <v>1</v>
      </c>
      <c r="Q293" s="182">
        <f t="shared" si="47"/>
        <v>1</v>
      </c>
      <c r="R293" s="182">
        <f t="shared" si="48"/>
        <v>1</v>
      </c>
      <c r="S293" s="182">
        <f t="shared" si="49"/>
        <v>1</v>
      </c>
    </row>
    <row r="294" spans="1:19" x14ac:dyDescent="0.15">
      <c r="A294" s="193" t="s">
        <v>129</v>
      </c>
      <c r="B294" s="192" t="s">
        <v>123</v>
      </c>
      <c r="C294" s="191" t="s">
        <v>112</v>
      </c>
      <c r="D294" s="190">
        <v>1</v>
      </c>
      <c r="E294" s="190">
        <v>1</v>
      </c>
      <c r="F294" s="190">
        <v>1</v>
      </c>
      <c r="G294" s="190">
        <v>0</v>
      </c>
      <c r="H294" s="190">
        <v>0</v>
      </c>
      <c r="I294" s="190">
        <v>0</v>
      </c>
      <c r="J294" s="190">
        <v>0</v>
      </c>
      <c r="K294" s="190">
        <v>0</v>
      </c>
      <c r="L294" s="190">
        <v>3</v>
      </c>
      <c r="M294" s="190">
        <v>3</v>
      </c>
      <c r="N294" s="194">
        <v>2</v>
      </c>
      <c r="O294" s="182">
        <f t="shared" si="45"/>
        <v>3</v>
      </c>
      <c r="P294" s="182">
        <f t="shared" si="46"/>
        <v>2</v>
      </c>
      <c r="Q294" s="182">
        <f t="shared" si="47"/>
        <v>1</v>
      </c>
      <c r="R294" s="182">
        <f t="shared" si="48"/>
        <v>0</v>
      </c>
      <c r="S294" s="182">
        <f t="shared" si="49"/>
        <v>0</v>
      </c>
    </row>
    <row r="295" spans="1:19" x14ac:dyDescent="0.15">
      <c r="A295" s="193" t="s">
        <v>128</v>
      </c>
      <c r="B295" s="192" t="s">
        <v>127</v>
      </c>
      <c r="C295" s="191" t="s">
        <v>112</v>
      </c>
      <c r="D295" s="190">
        <v>0</v>
      </c>
      <c r="E295" s="190">
        <v>0</v>
      </c>
      <c r="F295" s="190">
        <v>0</v>
      </c>
      <c r="G295" s="190">
        <v>1</v>
      </c>
      <c r="H295" s="190">
        <v>1</v>
      </c>
      <c r="I295" s="190">
        <v>1</v>
      </c>
      <c r="J295" s="190">
        <v>0</v>
      </c>
      <c r="K295" s="190">
        <v>1</v>
      </c>
      <c r="L295" s="190">
        <v>4</v>
      </c>
      <c r="M295" s="190">
        <v>3</v>
      </c>
      <c r="N295" s="194">
        <v>2</v>
      </c>
      <c r="O295" s="182">
        <f t="shared" si="45"/>
        <v>1</v>
      </c>
      <c r="P295" s="182">
        <f t="shared" si="46"/>
        <v>2</v>
      </c>
      <c r="Q295" s="182">
        <f t="shared" si="47"/>
        <v>3</v>
      </c>
      <c r="R295" s="182">
        <f t="shared" si="48"/>
        <v>3</v>
      </c>
      <c r="S295" s="182">
        <f t="shared" si="49"/>
        <v>3</v>
      </c>
    </row>
    <row r="296" spans="1:19" x14ac:dyDescent="0.15">
      <c r="A296" s="193" t="s">
        <v>126</v>
      </c>
      <c r="B296" s="192" t="s">
        <v>123</v>
      </c>
      <c r="C296" s="191" t="s">
        <v>112</v>
      </c>
      <c r="D296" s="190">
        <v>0</v>
      </c>
      <c r="E296" s="190">
        <v>0</v>
      </c>
      <c r="F296" s="190">
        <v>1</v>
      </c>
      <c r="G296" s="190">
        <v>1</v>
      </c>
      <c r="H296" s="190">
        <v>6</v>
      </c>
      <c r="I296" s="190">
        <v>3</v>
      </c>
      <c r="J296" s="190">
        <v>2</v>
      </c>
      <c r="K296" s="190">
        <v>1</v>
      </c>
      <c r="L296" s="190">
        <v>14</v>
      </c>
      <c r="M296" s="190">
        <v>12</v>
      </c>
      <c r="N296" s="194">
        <v>7</v>
      </c>
      <c r="O296" s="182">
        <f t="shared" si="45"/>
        <v>2</v>
      </c>
      <c r="P296" s="182">
        <f t="shared" si="46"/>
        <v>8</v>
      </c>
      <c r="Q296" s="182">
        <f t="shared" si="47"/>
        <v>11</v>
      </c>
      <c r="R296" s="182">
        <f t="shared" si="48"/>
        <v>12</v>
      </c>
      <c r="S296" s="182">
        <f t="shared" si="49"/>
        <v>12</v>
      </c>
    </row>
    <row r="297" spans="1:19" x14ac:dyDescent="0.15">
      <c r="A297" s="193" t="s">
        <v>125</v>
      </c>
      <c r="B297" s="192" t="s">
        <v>123</v>
      </c>
      <c r="C297" s="191" t="s">
        <v>112</v>
      </c>
      <c r="D297" s="190">
        <v>1</v>
      </c>
      <c r="E297" s="190">
        <v>0</v>
      </c>
      <c r="F297" s="190">
        <v>5</v>
      </c>
      <c r="G297" s="190">
        <v>2</v>
      </c>
      <c r="H297" s="190">
        <v>4</v>
      </c>
      <c r="I297" s="190">
        <v>3</v>
      </c>
      <c r="J297" s="190">
        <v>4</v>
      </c>
      <c r="K297" s="190">
        <v>3</v>
      </c>
      <c r="L297" s="190">
        <v>22</v>
      </c>
      <c r="M297" s="190">
        <v>14</v>
      </c>
      <c r="N297" s="194">
        <v>11</v>
      </c>
      <c r="O297" s="182">
        <f t="shared" si="45"/>
        <v>8</v>
      </c>
      <c r="P297" s="182">
        <f t="shared" si="46"/>
        <v>11</v>
      </c>
      <c r="Q297" s="182">
        <f t="shared" si="47"/>
        <v>14</v>
      </c>
      <c r="R297" s="182">
        <f t="shared" si="48"/>
        <v>13</v>
      </c>
      <c r="S297" s="182">
        <f t="shared" si="49"/>
        <v>14</v>
      </c>
    </row>
    <row r="298" spans="1:19" x14ac:dyDescent="0.15">
      <c r="A298" s="193" t="s">
        <v>124</v>
      </c>
      <c r="B298" s="192" t="s">
        <v>123</v>
      </c>
      <c r="C298" s="191" t="s">
        <v>112</v>
      </c>
      <c r="D298" s="190">
        <v>1</v>
      </c>
      <c r="E298" s="190">
        <v>15</v>
      </c>
      <c r="F298" s="190">
        <v>2</v>
      </c>
      <c r="G298" s="190">
        <v>0</v>
      </c>
      <c r="H298" s="190">
        <v>4</v>
      </c>
      <c r="I298" s="190">
        <v>1</v>
      </c>
      <c r="J298" s="190">
        <v>0</v>
      </c>
      <c r="K298" s="190">
        <v>0</v>
      </c>
      <c r="L298" s="190">
        <v>23</v>
      </c>
      <c r="M298" s="190">
        <v>21</v>
      </c>
      <c r="N298" s="194">
        <v>12</v>
      </c>
      <c r="O298" s="182">
        <f t="shared" si="45"/>
        <v>18</v>
      </c>
      <c r="P298" s="182">
        <f t="shared" si="46"/>
        <v>21</v>
      </c>
      <c r="Q298" s="182">
        <f t="shared" si="47"/>
        <v>7</v>
      </c>
      <c r="R298" s="182">
        <f t="shared" si="48"/>
        <v>5</v>
      </c>
      <c r="S298" s="182">
        <f t="shared" si="49"/>
        <v>5</v>
      </c>
    </row>
    <row r="299" spans="1:19" x14ac:dyDescent="0.15">
      <c r="A299" s="193" t="s">
        <v>122</v>
      </c>
      <c r="B299" s="192" t="s">
        <v>116</v>
      </c>
      <c r="C299" s="191" t="s">
        <v>112</v>
      </c>
      <c r="D299" s="190">
        <v>0</v>
      </c>
      <c r="E299" s="190">
        <v>0</v>
      </c>
      <c r="F299" s="190">
        <v>0</v>
      </c>
      <c r="G299" s="190">
        <v>0</v>
      </c>
      <c r="H299" s="190">
        <v>0</v>
      </c>
      <c r="I299" s="190">
        <v>0</v>
      </c>
      <c r="J299" s="190">
        <v>0</v>
      </c>
      <c r="K299" s="190">
        <v>0</v>
      </c>
      <c r="L299" s="190">
        <v>0</v>
      </c>
      <c r="M299" s="190">
        <v>0</v>
      </c>
      <c r="N299" s="194">
        <v>0</v>
      </c>
      <c r="O299" s="182">
        <f t="shared" si="45"/>
        <v>0</v>
      </c>
      <c r="P299" s="182">
        <f t="shared" si="46"/>
        <v>0</v>
      </c>
      <c r="Q299" s="182">
        <f t="shared" si="47"/>
        <v>0</v>
      </c>
      <c r="R299" s="182">
        <f t="shared" si="48"/>
        <v>0</v>
      </c>
      <c r="S299" s="182">
        <f t="shared" si="49"/>
        <v>0</v>
      </c>
    </row>
    <row r="300" spans="1:19" x14ac:dyDescent="0.15">
      <c r="A300" s="193" t="s">
        <v>121</v>
      </c>
      <c r="B300" s="192" t="s">
        <v>120</v>
      </c>
      <c r="C300" s="191" t="s">
        <v>112</v>
      </c>
      <c r="D300" s="190">
        <v>0</v>
      </c>
      <c r="E300" s="190">
        <v>0</v>
      </c>
      <c r="F300" s="190">
        <v>0</v>
      </c>
      <c r="G300" s="190">
        <v>0</v>
      </c>
      <c r="H300" s="190">
        <v>0</v>
      </c>
      <c r="I300" s="190">
        <v>0</v>
      </c>
      <c r="J300" s="190">
        <v>0</v>
      </c>
      <c r="K300" s="190">
        <v>0</v>
      </c>
      <c r="L300" s="190">
        <v>0</v>
      </c>
      <c r="M300" s="190">
        <v>0</v>
      </c>
      <c r="N300" s="194">
        <v>0</v>
      </c>
      <c r="O300" s="182">
        <f t="shared" si="45"/>
        <v>0</v>
      </c>
      <c r="P300" s="182">
        <f t="shared" si="46"/>
        <v>0</v>
      </c>
      <c r="Q300" s="182">
        <f t="shared" si="47"/>
        <v>0</v>
      </c>
      <c r="R300" s="182">
        <f t="shared" si="48"/>
        <v>0</v>
      </c>
      <c r="S300" s="182">
        <f t="shared" si="49"/>
        <v>0</v>
      </c>
    </row>
    <row r="301" spans="1:19" x14ac:dyDescent="0.15">
      <c r="A301" s="193" t="s">
        <v>119</v>
      </c>
      <c r="B301" s="192" t="s">
        <v>118</v>
      </c>
      <c r="C301" s="191" t="s">
        <v>112</v>
      </c>
      <c r="D301" s="190">
        <v>0</v>
      </c>
      <c r="E301" s="190">
        <v>0</v>
      </c>
      <c r="F301" s="190">
        <v>0</v>
      </c>
      <c r="G301" s="190">
        <v>0</v>
      </c>
      <c r="H301" s="190">
        <v>0</v>
      </c>
      <c r="I301" s="190">
        <v>1</v>
      </c>
      <c r="J301" s="190">
        <v>0</v>
      </c>
      <c r="K301" s="190">
        <v>0</v>
      </c>
      <c r="L301" s="190">
        <v>1</v>
      </c>
      <c r="M301" s="190">
        <v>1</v>
      </c>
      <c r="N301" s="194">
        <v>1</v>
      </c>
      <c r="O301" s="182">
        <f t="shared" si="45"/>
        <v>0</v>
      </c>
      <c r="P301" s="182">
        <f t="shared" si="46"/>
        <v>0</v>
      </c>
      <c r="Q301" s="182">
        <f t="shared" si="47"/>
        <v>1</v>
      </c>
      <c r="R301" s="182">
        <f t="shared" si="48"/>
        <v>1</v>
      </c>
      <c r="S301" s="182">
        <f t="shared" si="49"/>
        <v>1</v>
      </c>
    </row>
    <row r="302" spans="1:19" x14ac:dyDescent="0.15">
      <c r="A302" s="193" t="s">
        <v>117</v>
      </c>
      <c r="B302" s="192" t="s">
        <v>116</v>
      </c>
      <c r="C302" s="191" t="s">
        <v>112</v>
      </c>
      <c r="D302" s="190">
        <v>0</v>
      </c>
      <c r="E302" s="190">
        <v>0</v>
      </c>
      <c r="F302" s="190">
        <v>0</v>
      </c>
      <c r="G302" s="190">
        <v>0</v>
      </c>
      <c r="H302" s="190">
        <v>0</v>
      </c>
      <c r="I302" s="190">
        <v>0</v>
      </c>
      <c r="J302" s="190">
        <v>0</v>
      </c>
      <c r="K302" s="190">
        <v>1</v>
      </c>
      <c r="L302" s="190">
        <v>1</v>
      </c>
      <c r="M302" s="190">
        <v>1</v>
      </c>
      <c r="N302" s="194">
        <v>1</v>
      </c>
      <c r="O302" s="182">
        <f t="shared" si="45"/>
        <v>0</v>
      </c>
      <c r="P302" s="182">
        <f t="shared" si="46"/>
        <v>0</v>
      </c>
      <c r="Q302" s="182">
        <f t="shared" si="47"/>
        <v>0</v>
      </c>
      <c r="R302" s="182">
        <f t="shared" si="48"/>
        <v>0</v>
      </c>
      <c r="S302" s="182">
        <f t="shared" si="49"/>
        <v>1</v>
      </c>
    </row>
    <row r="303" spans="1:19" x14ac:dyDescent="0.15">
      <c r="A303" s="193" t="s">
        <v>19</v>
      </c>
      <c r="B303" s="192" t="s">
        <v>115</v>
      </c>
      <c r="C303" s="191" t="s">
        <v>112</v>
      </c>
      <c r="D303" s="190">
        <v>4</v>
      </c>
      <c r="E303" s="190">
        <v>3</v>
      </c>
      <c r="F303" s="190">
        <v>3</v>
      </c>
      <c r="G303" s="190">
        <v>4</v>
      </c>
      <c r="H303" s="190">
        <v>2</v>
      </c>
      <c r="I303" s="190">
        <v>0</v>
      </c>
      <c r="J303" s="190">
        <v>1</v>
      </c>
      <c r="K303" s="190">
        <v>2</v>
      </c>
      <c r="L303" s="189">
        <v>19</v>
      </c>
      <c r="M303" s="189">
        <v>14</v>
      </c>
      <c r="N303" s="188">
        <v>10</v>
      </c>
      <c r="O303" s="182">
        <f t="shared" si="45"/>
        <v>14</v>
      </c>
      <c r="P303" s="182">
        <f t="shared" si="46"/>
        <v>12</v>
      </c>
      <c r="Q303" s="182">
        <f t="shared" si="47"/>
        <v>9</v>
      </c>
      <c r="R303" s="182">
        <f t="shared" si="48"/>
        <v>7</v>
      </c>
      <c r="S303" s="182">
        <f t="shared" si="49"/>
        <v>5</v>
      </c>
    </row>
    <row r="304" spans="1:19" x14ac:dyDescent="0.15">
      <c r="A304" s="193" t="s">
        <v>114</v>
      </c>
      <c r="B304" s="192" t="s">
        <v>113</v>
      </c>
      <c r="C304" s="191" t="s">
        <v>112</v>
      </c>
      <c r="D304" s="190">
        <v>2</v>
      </c>
      <c r="E304" s="190">
        <v>1</v>
      </c>
      <c r="F304" s="190">
        <v>5</v>
      </c>
      <c r="G304" s="190">
        <v>6</v>
      </c>
      <c r="H304" s="190">
        <v>5</v>
      </c>
      <c r="I304" s="190">
        <v>6</v>
      </c>
      <c r="J304" s="190">
        <v>1</v>
      </c>
      <c r="K304" s="190">
        <v>2</v>
      </c>
      <c r="L304" s="189">
        <v>28</v>
      </c>
      <c r="M304" s="189">
        <v>22</v>
      </c>
      <c r="N304" s="188">
        <v>14</v>
      </c>
      <c r="O304" s="182">
        <f t="shared" si="45"/>
        <v>14</v>
      </c>
      <c r="P304" s="182">
        <f t="shared" si="46"/>
        <v>17</v>
      </c>
      <c r="Q304" s="182">
        <f t="shared" si="47"/>
        <v>22</v>
      </c>
      <c r="R304" s="182">
        <f t="shared" si="48"/>
        <v>18</v>
      </c>
      <c r="S304" s="182">
        <f t="shared" si="49"/>
        <v>14</v>
      </c>
    </row>
    <row r="305" spans="1:19" ht="22.5" customHeight="1" thickBot="1" x14ac:dyDescent="0.2">
      <c r="A305" s="187" t="s">
        <v>91</v>
      </c>
      <c r="B305" s="186" t="s">
        <v>111</v>
      </c>
      <c r="C305" s="185"/>
      <c r="D305" s="184">
        <v>24</v>
      </c>
      <c r="E305" s="184">
        <v>37</v>
      </c>
      <c r="F305" s="184">
        <v>39</v>
      </c>
      <c r="G305" s="184">
        <v>43</v>
      </c>
      <c r="H305" s="184">
        <v>46</v>
      </c>
      <c r="I305" s="184">
        <v>48</v>
      </c>
      <c r="J305" s="184">
        <v>32</v>
      </c>
      <c r="K305" s="184">
        <v>37</v>
      </c>
      <c r="L305" s="184">
        <v>306</v>
      </c>
      <c r="M305" s="184">
        <v>176</v>
      </c>
      <c r="N305" s="183">
        <v>153</v>
      </c>
      <c r="O305" s="182">
        <f t="shared" si="45"/>
        <v>143</v>
      </c>
      <c r="P305" s="182">
        <f t="shared" si="46"/>
        <v>165</v>
      </c>
      <c r="Q305" s="182">
        <f t="shared" si="47"/>
        <v>176</v>
      </c>
      <c r="R305" s="182">
        <f t="shared" si="48"/>
        <v>169</v>
      </c>
      <c r="S305" s="182">
        <f t="shared" si="49"/>
        <v>163</v>
      </c>
    </row>
    <row r="306" spans="1:19" x14ac:dyDescent="0.15">
      <c r="A306" s="12" t="s">
        <v>171</v>
      </c>
      <c r="B306" s="12"/>
      <c r="C306" s="12"/>
      <c r="D306" s="207"/>
      <c r="E306" s="207"/>
      <c r="F306" s="181"/>
      <c r="G306" s="208"/>
      <c r="H306" s="181"/>
      <c r="I306" s="181"/>
      <c r="J306" s="181"/>
      <c r="K306" s="181"/>
      <c r="L306" s="181"/>
      <c r="M306" s="181"/>
      <c r="N306" s="181"/>
      <c r="O306" s="182"/>
      <c r="P306" s="182"/>
      <c r="Q306" s="182"/>
      <c r="R306" s="182"/>
      <c r="S306" s="182"/>
    </row>
    <row r="307" spans="1:19" ht="14" thickBot="1" x14ac:dyDescent="0.2">
      <c r="A307" s="12"/>
      <c r="B307" s="12" t="s">
        <v>170</v>
      </c>
      <c r="C307" s="14"/>
      <c r="D307" s="181"/>
      <c r="E307" s="207"/>
      <c r="F307" s="181"/>
      <c r="G307" s="181"/>
      <c r="H307" s="181"/>
      <c r="I307" s="181"/>
      <c r="J307" s="181"/>
      <c r="K307" s="181"/>
      <c r="L307" s="181"/>
      <c r="M307" s="181"/>
      <c r="N307" s="181"/>
      <c r="O307" s="182"/>
      <c r="P307" s="182"/>
      <c r="Q307" s="182"/>
      <c r="R307" s="182"/>
      <c r="S307" s="182"/>
    </row>
    <row r="308" spans="1:19" ht="22" x14ac:dyDescent="0.15">
      <c r="A308" s="206" t="s">
        <v>169</v>
      </c>
      <c r="B308" s="205"/>
      <c r="C308" s="204" t="s">
        <v>168</v>
      </c>
      <c r="D308" s="203" t="s">
        <v>167</v>
      </c>
      <c r="E308" s="203" t="s">
        <v>166</v>
      </c>
      <c r="F308" s="203" t="s">
        <v>165</v>
      </c>
      <c r="G308" s="203" t="s">
        <v>164</v>
      </c>
      <c r="H308" s="203" t="s">
        <v>163</v>
      </c>
      <c r="I308" s="203" t="s">
        <v>162</v>
      </c>
      <c r="J308" s="203" t="s">
        <v>161</v>
      </c>
      <c r="K308" s="203" t="s">
        <v>160</v>
      </c>
      <c r="L308" s="203" t="s">
        <v>159</v>
      </c>
      <c r="M308" s="203" t="s">
        <v>10</v>
      </c>
      <c r="N308" s="202" t="s">
        <v>158</v>
      </c>
      <c r="O308" s="201">
        <v>0.29166666666666669</v>
      </c>
      <c r="P308" s="201">
        <v>0.30208333333333331</v>
      </c>
      <c r="Q308" s="201">
        <v>0.3125</v>
      </c>
      <c r="R308" s="201">
        <v>0.32291666666666669</v>
      </c>
      <c r="S308" s="201">
        <v>0.33333333333333331</v>
      </c>
    </row>
    <row r="309" spans="1:19" x14ac:dyDescent="0.15">
      <c r="A309" s="193" t="s">
        <v>155</v>
      </c>
      <c r="B309" s="192" t="s">
        <v>154</v>
      </c>
      <c r="C309" s="191" t="s">
        <v>157</v>
      </c>
      <c r="D309" s="190">
        <v>19</v>
      </c>
      <c r="E309" s="190">
        <v>20</v>
      </c>
      <c r="F309" s="190">
        <v>25</v>
      </c>
      <c r="G309" s="190">
        <v>41</v>
      </c>
      <c r="H309" s="190">
        <v>39</v>
      </c>
      <c r="I309" s="190">
        <v>50</v>
      </c>
      <c r="J309" s="190">
        <v>39</v>
      </c>
      <c r="K309" s="190" t="s">
        <v>153</v>
      </c>
      <c r="L309" s="190">
        <v>233</v>
      </c>
      <c r="M309" s="190">
        <v>169</v>
      </c>
      <c r="N309" s="194">
        <v>117</v>
      </c>
      <c r="O309" s="182">
        <f t="shared" ref="O309:O340" si="50">SUM(D309:G309)</f>
        <v>105</v>
      </c>
      <c r="P309" s="182">
        <f t="shared" ref="P309:P340" si="51">SUM(E309:H309)</f>
        <v>125</v>
      </c>
      <c r="Q309" s="182">
        <f t="shared" ref="Q309:Q340" si="52">SUM(F309:I309)</f>
        <v>155</v>
      </c>
      <c r="R309" s="182">
        <f t="shared" ref="R309:R340" si="53">SUM(G309:J309)</f>
        <v>169</v>
      </c>
      <c r="S309" s="182">
        <f t="shared" ref="S309:S340" si="54">SUM(H309:K309)</f>
        <v>128</v>
      </c>
    </row>
    <row r="310" spans="1:19" x14ac:dyDescent="0.15">
      <c r="A310" s="193" t="s">
        <v>152</v>
      </c>
      <c r="B310" s="192" t="s">
        <v>149</v>
      </c>
      <c r="C310" s="191" t="s">
        <v>157</v>
      </c>
      <c r="D310" s="190">
        <v>5</v>
      </c>
      <c r="E310" s="190">
        <v>4</v>
      </c>
      <c r="F310" s="190">
        <v>8</v>
      </c>
      <c r="G310" s="190">
        <v>8</v>
      </c>
      <c r="H310" s="190">
        <v>10</v>
      </c>
      <c r="I310" s="190">
        <v>15</v>
      </c>
      <c r="J310" s="190">
        <v>8</v>
      </c>
      <c r="K310" s="190">
        <v>11</v>
      </c>
      <c r="L310" s="190">
        <v>69</v>
      </c>
      <c r="M310" s="190">
        <v>44</v>
      </c>
      <c r="N310" s="194">
        <v>35</v>
      </c>
      <c r="O310" s="182">
        <f t="shared" si="50"/>
        <v>25</v>
      </c>
      <c r="P310" s="182">
        <f t="shared" si="51"/>
        <v>30</v>
      </c>
      <c r="Q310" s="182">
        <f t="shared" si="52"/>
        <v>41</v>
      </c>
      <c r="R310" s="182">
        <f t="shared" si="53"/>
        <v>41</v>
      </c>
      <c r="S310" s="182">
        <f t="shared" si="54"/>
        <v>44</v>
      </c>
    </row>
    <row r="311" spans="1:19" x14ac:dyDescent="0.15">
      <c r="A311" s="193" t="s">
        <v>151</v>
      </c>
      <c r="B311" s="192" t="s">
        <v>149</v>
      </c>
      <c r="C311" s="191" t="s">
        <v>157</v>
      </c>
      <c r="D311" s="190">
        <v>3</v>
      </c>
      <c r="E311" s="190">
        <v>4</v>
      </c>
      <c r="F311" s="190">
        <v>4</v>
      </c>
      <c r="G311" s="190">
        <v>4</v>
      </c>
      <c r="H311" s="190">
        <v>11</v>
      </c>
      <c r="I311" s="190">
        <v>9</v>
      </c>
      <c r="J311" s="190">
        <v>9</v>
      </c>
      <c r="K311" s="190">
        <v>11</v>
      </c>
      <c r="L311" s="190">
        <v>55</v>
      </c>
      <c r="M311" s="190">
        <v>40</v>
      </c>
      <c r="N311" s="194">
        <v>28</v>
      </c>
      <c r="O311" s="182">
        <f t="shared" si="50"/>
        <v>15</v>
      </c>
      <c r="P311" s="182">
        <f t="shared" si="51"/>
        <v>23</v>
      </c>
      <c r="Q311" s="182">
        <f t="shared" si="52"/>
        <v>28</v>
      </c>
      <c r="R311" s="182">
        <f t="shared" si="53"/>
        <v>33</v>
      </c>
      <c r="S311" s="182">
        <f t="shared" si="54"/>
        <v>40</v>
      </c>
    </row>
    <row r="312" spans="1:19" x14ac:dyDescent="0.15">
      <c r="A312" s="193" t="s">
        <v>150</v>
      </c>
      <c r="B312" s="192" t="s">
        <v>149</v>
      </c>
      <c r="C312" s="191" t="s">
        <v>157</v>
      </c>
      <c r="D312" s="190">
        <v>0</v>
      </c>
      <c r="E312" s="190">
        <v>0</v>
      </c>
      <c r="F312" s="190">
        <v>3</v>
      </c>
      <c r="G312" s="190">
        <v>4</v>
      </c>
      <c r="H312" s="190">
        <v>4</v>
      </c>
      <c r="I312" s="190">
        <v>9</v>
      </c>
      <c r="J312" s="190">
        <v>5</v>
      </c>
      <c r="K312" s="190">
        <v>3</v>
      </c>
      <c r="L312" s="190">
        <v>28</v>
      </c>
      <c r="M312" s="190">
        <v>22</v>
      </c>
      <c r="N312" s="194">
        <v>14</v>
      </c>
      <c r="O312" s="182">
        <f t="shared" si="50"/>
        <v>7</v>
      </c>
      <c r="P312" s="182">
        <f t="shared" si="51"/>
        <v>11</v>
      </c>
      <c r="Q312" s="182">
        <f t="shared" si="52"/>
        <v>20</v>
      </c>
      <c r="R312" s="182">
        <f t="shared" si="53"/>
        <v>22</v>
      </c>
      <c r="S312" s="182">
        <f t="shared" si="54"/>
        <v>21</v>
      </c>
    </row>
    <row r="313" spans="1:19" x14ac:dyDescent="0.15">
      <c r="A313" s="193" t="s">
        <v>148</v>
      </c>
      <c r="B313" s="192" t="s">
        <v>147</v>
      </c>
      <c r="C313" s="191" t="s">
        <v>157</v>
      </c>
      <c r="D313" s="190">
        <v>2</v>
      </c>
      <c r="E313" s="190">
        <v>7</v>
      </c>
      <c r="F313" s="190">
        <v>18</v>
      </c>
      <c r="G313" s="190">
        <v>9</v>
      </c>
      <c r="H313" s="190">
        <v>32</v>
      </c>
      <c r="I313" s="190">
        <v>40</v>
      </c>
      <c r="J313" s="190">
        <v>22</v>
      </c>
      <c r="K313" s="190">
        <v>18</v>
      </c>
      <c r="L313" s="190">
        <v>148</v>
      </c>
      <c r="M313" s="190">
        <v>112</v>
      </c>
      <c r="N313" s="194">
        <v>74</v>
      </c>
      <c r="O313" s="182">
        <f t="shared" si="50"/>
        <v>36</v>
      </c>
      <c r="P313" s="182">
        <f t="shared" si="51"/>
        <v>66</v>
      </c>
      <c r="Q313" s="182">
        <f t="shared" si="52"/>
        <v>99</v>
      </c>
      <c r="R313" s="182">
        <f t="shared" si="53"/>
        <v>103</v>
      </c>
      <c r="S313" s="182">
        <f t="shared" si="54"/>
        <v>112</v>
      </c>
    </row>
    <row r="314" spans="1:19" x14ac:dyDescent="0.15">
      <c r="A314" s="193" t="s">
        <v>146</v>
      </c>
      <c r="B314" s="192" t="s">
        <v>145</v>
      </c>
      <c r="C314" s="191" t="s">
        <v>157</v>
      </c>
      <c r="D314" s="190">
        <v>6</v>
      </c>
      <c r="E314" s="190">
        <v>8</v>
      </c>
      <c r="F314" s="190">
        <v>9</v>
      </c>
      <c r="G314" s="190">
        <v>5</v>
      </c>
      <c r="H314" s="190">
        <v>8</v>
      </c>
      <c r="I314" s="190">
        <v>15</v>
      </c>
      <c r="J314" s="190">
        <v>18</v>
      </c>
      <c r="K314" s="190">
        <v>12</v>
      </c>
      <c r="L314" s="190">
        <v>81</v>
      </c>
      <c r="M314" s="190">
        <v>53</v>
      </c>
      <c r="N314" s="194">
        <v>41</v>
      </c>
      <c r="O314" s="182">
        <f t="shared" si="50"/>
        <v>28</v>
      </c>
      <c r="P314" s="182">
        <f t="shared" si="51"/>
        <v>30</v>
      </c>
      <c r="Q314" s="182">
        <f t="shared" si="52"/>
        <v>37</v>
      </c>
      <c r="R314" s="182">
        <f t="shared" si="53"/>
        <v>46</v>
      </c>
      <c r="S314" s="182">
        <f t="shared" si="54"/>
        <v>53</v>
      </c>
    </row>
    <row r="315" spans="1:19" x14ac:dyDescent="0.15">
      <c r="A315" s="193" t="s">
        <v>144</v>
      </c>
      <c r="B315" s="192" t="s">
        <v>142</v>
      </c>
      <c r="C315" s="191" t="s">
        <v>157</v>
      </c>
      <c r="D315" s="190">
        <v>7</v>
      </c>
      <c r="E315" s="190">
        <v>9</v>
      </c>
      <c r="F315" s="190">
        <v>14</v>
      </c>
      <c r="G315" s="190">
        <v>9</v>
      </c>
      <c r="H315" s="190">
        <v>11</v>
      </c>
      <c r="I315" s="190">
        <v>19</v>
      </c>
      <c r="J315" s="190">
        <v>17</v>
      </c>
      <c r="K315" s="190">
        <v>21</v>
      </c>
      <c r="L315" s="190">
        <v>107</v>
      </c>
      <c r="M315" s="190">
        <v>68</v>
      </c>
      <c r="N315" s="194">
        <v>54</v>
      </c>
      <c r="O315" s="182">
        <f t="shared" si="50"/>
        <v>39</v>
      </c>
      <c r="P315" s="182">
        <f t="shared" si="51"/>
        <v>43</v>
      </c>
      <c r="Q315" s="182">
        <f t="shared" si="52"/>
        <v>53</v>
      </c>
      <c r="R315" s="182">
        <f t="shared" si="53"/>
        <v>56</v>
      </c>
      <c r="S315" s="182">
        <f t="shared" si="54"/>
        <v>68</v>
      </c>
    </row>
    <row r="316" spans="1:19" x14ac:dyDescent="0.15">
      <c r="A316" s="193" t="s">
        <v>143</v>
      </c>
      <c r="B316" s="192" t="s">
        <v>142</v>
      </c>
      <c r="C316" s="191" t="s">
        <v>157</v>
      </c>
      <c r="D316" s="190">
        <v>2</v>
      </c>
      <c r="E316" s="190">
        <v>2</v>
      </c>
      <c r="F316" s="190">
        <v>1</v>
      </c>
      <c r="G316" s="190">
        <v>2</v>
      </c>
      <c r="H316" s="190">
        <v>6</v>
      </c>
      <c r="I316" s="190">
        <v>8</v>
      </c>
      <c r="J316" s="190">
        <v>4</v>
      </c>
      <c r="K316" s="190">
        <v>5</v>
      </c>
      <c r="L316" s="190">
        <v>30</v>
      </c>
      <c r="M316" s="190">
        <v>23</v>
      </c>
      <c r="N316" s="194">
        <v>15</v>
      </c>
      <c r="O316" s="182">
        <f t="shared" si="50"/>
        <v>7</v>
      </c>
      <c r="P316" s="182">
        <f t="shared" si="51"/>
        <v>11</v>
      </c>
      <c r="Q316" s="182">
        <f t="shared" si="52"/>
        <v>17</v>
      </c>
      <c r="R316" s="182">
        <f t="shared" si="53"/>
        <v>20</v>
      </c>
      <c r="S316" s="182">
        <f t="shared" si="54"/>
        <v>23</v>
      </c>
    </row>
    <row r="317" spans="1:19" x14ac:dyDescent="0.15">
      <c r="A317" s="193" t="s">
        <v>141</v>
      </c>
      <c r="B317" s="192" t="s">
        <v>138</v>
      </c>
      <c r="C317" s="191" t="s">
        <v>157</v>
      </c>
      <c r="D317" s="190">
        <v>2</v>
      </c>
      <c r="E317" s="190">
        <v>2</v>
      </c>
      <c r="F317" s="190">
        <v>1</v>
      </c>
      <c r="G317" s="190">
        <v>3</v>
      </c>
      <c r="H317" s="190">
        <v>1</v>
      </c>
      <c r="I317" s="190">
        <v>2</v>
      </c>
      <c r="J317" s="190">
        <v>3</v>
      </c>
      <c r="K317" s="190">
        <v>2</v>
      </c>
      <c r="L317" s="190">
        <v>16</v>
      </c>
      <c r="M317" s="190">
        <v>9</v>
      </c>
      <c r="N317" s="194">
        <v>8</v>
      </c>
      <c r="O317" s="182">
        <f t="shared" si="50"/>
        <v>8</v>
      </c>
      <c r="P317" s="182">
        <f t="shared" si="51"/>
        <v>7</v>
      </c>
      <c r="Q317" s="182">
        <f t="shared" si="52"/>
        <v>7</v>
      </c>
      <c r="R317" s="182">
        <f t="shared" si="53"/>
        <v>9</v>
      </c>
      <c r="S317" s="182">
        <f t="shared" si="54"/>
        <v>8</v>
      </c>
    </row>
    <row r="318" spans="1:19" x14ac:dyDescent="0.15">
      <c r="A318" s="193" t="s">
        <v>140</v>
      </c>
      <c r="B318" s="192" t="s">
        <v>138</v>
      </c>
      <c r="C318" s="191" t="s">
        <v>157</v>
      </c>
      <c r="D318" s="190">
        <v>1</v>
      </c>
      <c r="E318" s="190">
        <v>1</v>
      </c>
      <c r="F318" s="190">
        <v>3</v>
      </c>
      <c r="G318" s="190">
        <v>2</v>
      </c>
      <c r="H318" s="190">
        <v>1</v>
      </c>
      <c r="I318" s="190">
        <v>1</v>
      </c>
      <c r="J318" s="190">
        <v>2</v>
      </c>
      <c r="K318" s="190">
        <v>5</v>
      </c>
      <c r="L318" s="190">
        <v>16</v>
      </c>
      <c r="M318" s="190">
        <v>9</v>
      </c>
      <c r="N318" s="194">
        <v>8</v>
      </c>
      <c r="O318" s="182">
        <f t="shared" si="50"/>
        <v>7</v>
      </c>
      <c r="P318" s="182">
        <f t="shared" si="51"/>
        <v>7</v>
      </c>
      <c r="Q318" s="182">
        <f t="shared" si="52"/>
        <v>7</v>
      </c>
      <c r="R318" s="182">
        <f t="shared" si="53"/>
        <v>6</v>
      </c>
      <c r="S318" s="182">
        <f t="shared" si="54"/>
        <v>9</v>
      </c>
    </row>
    <row r="319" spans="1:19" x14ac:dyDescent="0.15">
      <c r="A319" s="193" t="s">
        <v>139</v>
      </c>
      <c r="B319" s="192" t="s">
        <v>138</v>
      </c>
      <c r="C319" s="191" t="s">
        <v>157</v>
      </c>
      <c r="D319" s="190">
        <v>4</v>
      </c>
      <c r="E319" s="190">
        <v>7</v>
      </c>
      <c r="F319" s="190">
        <v>9</v>
      </c>
      <c r="G319" s="190">
        <v>4</v>
      </c>
      <c r="H319" s="190">
        <v>4</v>
      </c>
      <c r="I319" s="190">
        <v>5</v>
      </c>
      <c r="J319" s="190">
        <v>14</v>
      </c>
      <c r="K319" s="190">
        <v>7</v>
      </c>
      <c r="L319" s="190">
        <v>54</v>
      </c>
      <c r="M319" s="190">
        <v>30</v>
      </c>
      <c r="N319" s="194">
        <v>27</v>
      </c>
      <c r="O319" s="182">
        <f t="shared" si="50"/>
        <v>24</v>
      </c>
      <c r="P319" s="182">
        <f t="shared" si="51"/>
        <v>24</v>
      </c>
      <c r="Q319" s="182">
        <f t="shared" si="52"/>
        <v>22</v>
      </c>
      <c r="R319" s="182">
        <f t="shared" si="53"/>
        <v>27</v>
      </c>
      <c r="S319" s="182">
        <f t="shared" si="54"/>
        <v>30</v>
      </c>
    </row>
    <row r="320" spans="1:19" x14ac:dyDescent="0.15">
      <c r="A320" s="193" t="s">
        <v>137</v>
      </c>
      <c r="B320" s="192" t="s">
        <v>132</v>
      </c>
      <c r="C320" s="191" t="s">
        <v>157</v>
      </c>
      <c r="D320" s="190">
        <v>4</v>
      </c>
      <c r="E320" s="190">
        <v>3</v>
      </c>
      <c r="F320" s="190">
        <v>10</v>
      </c>
      <c r="G320" s="190">
        <v>11</v>
      </c>
      <c r="H320" s="190">
        <v>10</v>
      </c>
      <c r="I320" s="190">
        <v>13</v>
      </c>
      <c r="J320" s="190">
        <v>12</v>
      </c>
      <c r="K320" s="190">
        <v>13</v>
      </c>
      <c r="L320" s="190">
        <v>76</v>
      </c>
      <c r="M320" s="190">
        <v>48</v>
      </c>
      <c r="N320" s="194">
        <v>38</v>
      </c>
      <c r="O320" s="182">
        <f t="shared" si="50"/>
        <v>28</v>
      </c>
      <c r="P320" s="182">
        <f t="shared" si="51"/>
        <v>34</v>
      </c>
      <c r="Q320" s="182">
        <f t="shared" si="52"/>
        <v>44</v>
      </c>
      <c r="R320" s="182">
        <f t="shared" si="53"/>
        <v>46</v>
      </c>
      <c r="S320" s="182">
        <f t="shared" si="54"/>
        <v>48</v>
      </c>
    </row>
    <row r="321" spans="1:19" x14ac:dyDescent="0.15">
      <c r="A321" s="193" t="s">
        <v>136</v>
      </c>
      <c r="B321" s="192" t="s">
        <v>132</v>
      </c>
      <c r="C321" s="191" t="s">
        <v>157</v>
      </c>
      <c r="D321" s="190">
        <v>0</v>
      </c>
      <c r="E321" s="190">
        <v>1</v>
      </c>
      <c r="F321" s="190">
        <v>1</v>
      </c>
      <c r="G321" s="190">
        <v>0</v>
      </c>
      <c r="H321" s="190">
        <v>0</v>
      </c>
      <c r="I321" s="190">
        <v>1</v>
      </c>
      <c r="J321" s="190">
        <v>0</v>
      </c>
      <c r="K321" s="190">
        <v>1</v>
      </c>
      <c r="L321" s="190">
        <v>4</v>
      </c>
      <c r="M321" s="190">
        <v>2</v>
      </c>
      <c r="N321" s="194">
        <v>2</v>
      </c>
      <c r="O321" s="182">
        <f t="shared" si="50"/>
        <v>2</v>
      </c>
      <c r="P321" s="182">
        <f t="shared" si="51"/>
        <v>2</v>
      </c>
      <c r="Q321" s="182">
        <f t="shared" si="52"/>
        <v>2</v>
      </c>
      <c r="R321" s="182">
        <f t="shared" si="53"/>
        <v>1</v>
      </c>
      <c r="S321" s="182">
        <f t="shared" si="54"/>
        <v>2</v>
      </c>
    </row>
    <row r="322" spans="1:19" x14ac:dyDescent="0.15">
      <c r="A322" s="193" t="s">
        <v>135</v>
      </c>
      <c r="B322" s="192" t="s">
        <v>132</v>
      </c>
      <c r="C322" s="191" t="s">
        <v>157</v>
      </c>
      <c r="D322" s="190">
        <v>0</v>
      </c>
      <c r="E322" s="190">
        <v>0</v>
      </c>
      <c r="F322" s="190">
        <v>0</v>
      </c>
      <c r="G322" s="190">
        <v>0</v>
      </c>
      <c r="H322" s="190">
        <v>0</v>
      </c>
      <c r="I322" s="190">
        <v>1</v>
      </c>
      <c r="J322" s="190">
        <v>1</v>
      </c>
      <c r="K322" s="190">
        <v>1</v>
      </c>
      <c r="L322" s="190">
        <v>3</v>
      </c>
      <c r="M322" s="190">
        <v>3</v>
      </c>
      <c r="N322" s="194">
        <v>2</v>
      </c>
      <c r="O322" s="182">
        <f t="shared" si="50"/>
        <v>0</v>
      </c>
      <c r="P322" s="182">
        <f t="shared" si="51"/>
        <v>0</v>
      </c>
      <c r="Q322" s="182">
        <f t="shared" si="52"/>
        <v>1</v>
      </c>
      <c r="R322" s="182">
        <f t="shared" si="53"/>
        <v>2</v>
      </c>
      <c r="S322" s="182">
        <f t="shared" si="54"/>
        <v>3</v>
      </c>
    </row>
    <row r="323" spans="1:19" x14ac:dyDescent="0.15">
      <c r="A323" s="193" t="s">
        <v>134</v>
      </c>
      <c r="B323" s="192" t="s">
        <v>132</v>
      </c>
      <c r="C323" s="191" t="s">
        <v>157</v>
      </c>
      <c r="D323" s="190">
        <v>0</v>
      </c>
      <c r="E323" s="190">
        <v>7</v>
      </c>
      <c r="F323" s="190">
        <v>1</v>
      </c>
      <c r="G323" s="190">
        <v>3</v>
      </c>
      <c r="H323" s="190">
        <v>3</v>
      </c>
      <c r="I323" s="190">
        <v>9</v>
      </c>
      <c r="J323" s="190">
        <v>9</v>
      </c>
      <c r="K323" s="190">
        <v>16</v>
      </c>
      <c r="L323" s="190">
        <v>48</v>
      </c>
      <c r="M323" s="190">
        <v>37</v>
      </c>
      <c r="N323" s="194">
        <v>24</v>
      </c>
      <c r="O323" s="182">
        <f t="shared" si="50"/>
        <v>11</v>
      </c>
      <c r="P323" s="182">
        <f t="shared" si="51"/>
        <v>14</v>
      </c>
      <c r="Q323" s="182">
        <f t="shared" si="52"/>
        <v>16</v>
      </c>
      <c r="R323" s="182">
        <f t="shared" si="53"/>
        <v>24</v>
      </c>
      <c r="S323" s="182">
        <f t="shared" si="54"/>
        <v>37</v>
      </c>
    </row>
    <row r="324" spans="1:19" x14ac:dyDescent="0.15">
      <c r="A324" s="193" t="s">
        <v>133</v>
      </c>
      <c r="B324" s="192" t="s">
        <v>132</v>
      </c>
      <c r="C324" s="191" t="s">
        <v>157</v>
      </c>
      <c r="D324" s="190">
        <v>1</v>
      </c>
      <c r="E324" s="190">
        <v>0</v>
      </c>
      <c r="F324" s="190">
        <v>1</v>
      </c>
      <c r="G324" s="190">
        <v>0</v>
      </c>
      <c r="H324" s="190">
        <v>0</v>
      </c>
      <c r="I324" s="190">
        <v>0</v>
      </c>
      <c r="J324" s="190">
        <v>2</v>
      </c>
      <c r="K324" s="190">
        <v>0</v>
      </c>
      <c r="L324" s="190">
        <v>4</v>
      </c>
      <c r="M324" s="190">
        <v>2</v>
      </c>
      <c r="N324" s="194">
        <v>2</v>
      </c>
      <c r="O324" s="182">
        <f t="shared" si="50"/>
        <v>2</v>
      </c>
      <c r="P324" s="182">
        <f t="shared" si="51"/>
        <v>1</v>
      </c>
      <c r="Q324" s="182">
        <f t="shared" si="52"/>
        <v>1</v>
      </c>
      <c r="R324" s="182">
        <f t="shared" si="53"/>
        <v>2</v>
      </c>
      <c r="S324" s="182">
        <f t="shared" si="54"/>
        <v>2</v>
      </c>
    </row>
    <row r="325" spans="1:19" x14ac:dyDescent="0.15">
      <c r="A325" s="193" t="s">
        <v>131</v>
      </c>
      <c r="B325" s="192" t="s">
        <v>130</v>
      </c>
      <c r="C325" s="191" t="s">
        <v>157</v>
      </c>
      <c r="D325" s="190">
        <v>2</v>
      </c>
      <c r="E325" s="190">
        <v>0</v>
      </c>
      <c r="F325" s="190">
        <v>4</v>
      </c>
      <c r="G325" s="190">
        <v>2</v>
      </c>
      <c r="H325" s="190">
        <v>3</v>
      </c>
      <c r="I325" s="190">
        <v>1</v>
      </c>
      <c r="J325" s="190">
        <v>5</v>
      </c>
      <c r="K325" s="190">
        <v>2</v>
      </c>
      <c r="L325" s="190">
        <v>19</v>
      </c>
      <c r="M325" s="190">
        <v>11</v>
      </c>
      <c r="N325" s="194">
        <v>10</v>
      </c>
      <c r="O325" s="182">
        <f t="shared" si="50"/>
        <v>8</v>
      </c>
      <c r="P325" s="182">
        <f t="shared" si="51"/>
        <v>9</v>
      </c>
      <c r="Q325" s="182">
        <f t="shared" si="52"/>
        <v>10</v>
      </c>
      <c r="R325" s="182">
        <f t="shared" si="53"/>
        <v>11</v>
      </c>
      <c r="S325" s="182">
        <f t="shared" si="54"/>
        <v>11</v>
      </c>
    </row>
    <row r="326" spans="1:19" x14ac:dyDescent="0.15">
      <c r="A326" s="193" t="s">
        <v>129</v>
      </c>
      <c r="B326" s="192" t="s">
        <v>123</v>
      </c>
      <c r="C326" s="191" t="s">
        <v>157</v>
      </c>
      <c r="D326" s="190">
        <v>0</v>
      </c>
      <c r="E326" s="190">
        <v>0</v>
      </c>
      <c r="F326" s="190">
        <v>0</v>
      </c>
      <c r="G326" s="190">
        <v>0</v>
      </c>
      <c r="H326" s="190">
        <v>1</v>
      </c>
      <c r="I326" s="190">
        <v>0</v>
      </c>
      <c r="J326" s="190">
        <v>1</v>
      </c>
      <c r="K326" s="190">
        <v>2</v>
      </c>
      <c r="L326" s="190">
        <v>4</v>
      </c>
      <c r="M326" s="190">
        <v>4</v>
      </c>
      <c r="N326" s="194">
        <v>2</v>
      </c>
      <c r="O326" s="182">
        <f t="shared" si="50"/>
        <v>0</v>
      </c>
      <c r="P326" s="182">
        <f t="shared" si="51"/>
        <v>1</v>
      </c>
      <c r="Q326" s="182">
        <f t="shared" si="52"/>
        <v>1</v>
      </c>
      <c r="R326" s="182">
        <f t="shared" si="53"/>
        <v>2</v>
      </c>
      <c r="S326" s="182">
        <f t="shared" si="54"/>
        <v>4</v>
      </c>
    </row>
    <row r="327" spans="1:19" x14ac:dyDescent="0.15">
      <c r="A327" s="193" t="s">
        <v>128</v>
      </c>
      <c r="B327" s="192" t="s">
        <v>127</v>
      </c>
      <c r="C327" s="191" t="s">
        <v>157</v>
      </c>
      <c r="D327" s="190">
        <v>0</v>
      </c>
      <c r="E327" s="190">
        <v>2</v>
      </c>
      <c r="F327" s="190">
        <v>1</v>
      </c>
      <c r="G327" s="190">
        <v>5</v>
      </c>
      <c r="H327" s="190">
        <v>7</v>
      </c>
      <c r="I327" s="190">
        <v>4</v>
      </c>
      <c r="J327" s="190">
        <v>4</v>
      </c>
      <c r="K327" s="190">
        <v>2</v>
      </c>
      <c r="L327" s="190">
        <v>25</v>
      </c>
      <c r="M327" s="190">
        <v>20</v>
      </c>
      <c r="N327" s="194">
        <v>13</v>
      </c>
      <c r="O327" s="182">
        <f t="shared" si="50"/>
        <v>8</v>
      </c>
      <c r="P327" s="182">
        <f t="shared" si="51"/>
        <v>15</v>
      </c>
      <c r="Q327" s="182">
        <f t="shared" si="52"/>
        <v>17</v>
      </c>
      <c r="R327" s="182">
        <f t="shared" si="53"/>
        <v>20</v>
      </c>
      <c r="S327" s="182">
        <f t="shared" si="54"/>
        <v>17</v>
      </c>
    </row>
    <row r="328" spans="1:19" x14ac:dyDescent="0.15">
      <c r="A328" s="193" t="s">
        <v>126</v>
      </c>
      <c r="B328" s="192" t="s">
        <v>123</v>
      </c>
      <c r="C328" s="191" t="s">
        <v>157</v>
      </c>
      <c r="D328" s="190">
        <v>0</v>
      </c>
      <c r="E328" s="190">
        <v>0</v>
      </c>
      <c r="F328" s="190">
        <v>2</v>
      </c>
      <c r="G328" s="190">
        <v>1</v>
      </c>
      <c r="H328" s="190">
        <v>3</v>
      </c>
      <c r="I328" s="190">
        <v>3</v>
      </c>
      <c r="J328" s="190">
        <v>2</v>
      </c>
      <c r="K328" s="190">
        <v>2</v>
      </c>
      <c r="L328" s="190">
        <v>13</v>
      </c>
      <c r="M328" s="190">
        <v>10</v>
      </c>
      <c r="N328" s="194">
        <v>7</v>
      </c>
      <c r="O328" s="182">
        <f t="shared" si="50"/>
        <v>3</v>
      </c>
      <c r="P328" s="182">
        <f t="shared" si="51"/>
        <v>6</v>
      </c>
      <c r="Q328" s="182">
        <f t="shared" si="52"/>
        <v>9</v>
      </c>
      <c r="R328" s="182">
        <f t="shared" si="53"/>
        <v>9</v>
      </c>
      <c r="S328" s="182">
        <f t="shared" si="54"/>
        <v>10</v>
      </c>
    </row>
    <row r="329" spans="1:19" x14ac:dyDescent="0.15">
      <c r="A329" s="193" t="s">
        <v>125</v>
      </c>
      <c r="B329" s="192" t="s">
        <v>123</v>
      </c>
      <c r="C329" s="191" t="s">
        <v>157</v>
      </c>
      <c r="D329" s="190">
        <v>0</v>
      </c>
      <c r="E329" s="190">
        <v>1</v>
      </c>
      <c r="F329" s="190">
        <v>0</v>
      </c>
      <c r="G329" s="190">
        <v>3</v>
      </c>
      <c r="H329" s="190">
        <v>0</v>
      </c>
      <c r="I329" s="190">
        <v>2</v>
      </c>
      <c r="J329" s="190">
        <v>2</v>
      </c>
      <c r="K329" s="190">
        <v>1</v>
      </c>
      <c r="L329" s="190">
        <v>9</v>
      </c>
      <c r="M329" s="190">
        <v>7</v>
      </c>
      <c r="N329" s="194">
        <v>5</v>
      </c>
      <c r="O329" s="182">
        <f t="shared" si="50"/>
        <v>4</v>
      </c>
      <c r="P329" s="182">
        <f t="shared" si="51"/>
        <v>4</v>
      </c>
      <c r="Q329" s="182">
        <f t="shared" si="52"/>
        <v>5</v>
      </c>
      <c r="R329" s="182">
        <f t="shared" si="53"/>
        <v>7</v>
      </c>
      <c r="S329" s="182">
        <f t="shared" si="54"/>
        <v>5</v>
      </c>
    </row>
    <row r="330" spans="1:19" x14ac:dyDescent="0.15">
      <c r="A330" s="193" t="s">
        <v>124</v>
      </c>
      <c r="B330" s="192" t="s">
        <v>123</v>
      </c>
      <c r="C330" s="191" t="s">
        <v>157</v>
      </c>
      <c r="D330" s="190">
        <v>6</v>
      </c>
      <c r="E330" s="190">
        <v>9</v>
      </c>
      <c r="F330" s="190">
        <v>16</v>
      </c>
      <c r="G330" s="190">
        <v>15</v>
      </c>
      <c r="H330" s="190">
        <v>15</v>
      </c>
      <c r="I330" s="190">
        <v>21</v>
      </c>
      <c r="J330" s="190">
        <v>29</v>
      </c>
      <c r="K330" s="190">
        <v>18</v>
      </c>
      <c r="L330" s="190">
        <v>129</v>
      </c>
      <c r="M330" s="190">
        <v>83</v>
      </c>
      <c r="N330" s="194">
        <v>65</v>
      </c>
      <c r="O330" s="200">
        <f t="shared" si="50"/>
        <v>46</v>
      </c>
      <c r="P330" s="200">
        <f t="shared" si="51"/>
        <v>55</v>
      </c>
      <c r="Q330" s="200">
        <f t="shared" si="52"/>
        <v>67</v>
      </c>
      <c r="R330" s="200">
        <f t="shared" si="53"/>
        <v>80</v>
      </c>
      <c r="S330" s="200">
        <f t="shared" si="54"/>
        <v>83</v>
      </c>
    </row>
    <row r="331" spans="1:19" x14ac:dyDescent="0.15">
      <c r="A331" s="193" t="s">
        <v>122</v>
      </c>
      <c r="B331" s="192" t="s">
        <v>116</v>
      </c>
      <c r="C331" s="191" t="s">
        <v>157</v>
      </c>
      <c r="D331" s="190">
        <v>0</v>
      </c>
      <c r="E331" s="190">
        <v>1</v>
      </c>
      <c r="F331" s="190">
        <v>2</v>
      </c>
      <c r="G331" s="190">
        <v>2</v>
      </c>
      <c r="H331" s="190">
        <v>2</v>
      </c>
      <c r="I331" s="190">
        <v>1</v>
      </c>
      <c r="J331" s="190">
        <v>3</v>
      </c>
      <c r="K331" s="190">
        <v>6</v>
      </c>
      <c r="L331" s="190">
        <v>17</v>
      </c>
      <c r="M331" s="190">
        <v>12</v>
      </c>
      <c r="N331" s="194">
        <v>9</v>
      </c>
      <c r="O331" s="182">
        <f t="shared" si="50"/>
        <v>5</v>
      </c>
      <c r="P331" s="182">
        <f t="shared" si="51"/>
        <v>7</v>
      </c>
      <c r="Q331" s="182">
        <f t="shared" si="52"/>
        <v>7</v>
      </c>
      <c r="R331" s="182">
        <f t="shared" si="53"/>
        <v>8</v>
      </c>
      <c r="S331" s="182">
        <f t="shared" si="54"/>
        <v>12</v>
      </c>
    </row>
    <row r="332" spans="1:19" x14ac:dyDescent="0.15">
      <c r="A332" s="193" t="s">
        <v>121</v>
      </c>
      <c r="B332" s="192" t="s">
        <v>120</v>
      </c>
      <c r="C332" s="191" t="s">
        <v>157</v>
      </c>
      <c r="D332" s="190">
        <v>2</v>
      </c>
      <c r="E332" s="190">
        <v>0</v>
      </c>
      <c r="F332" s="190">
        <v>1</v>
      </c>
      <c r="G332" s="190">
        <v>1</v>
      </c>
      <c r="H332" s="190">
        <v>1</v>
      </c>
      <c r="I332" s="190">
        <v>3</v>
      </c>
      <c r="J332" s="190">
        <v>2</v>
      </c>
      <c r="K332" s="190">
        <v>3</v>
      </c>
      <c r="L332" s="190">
        <v>13</v>
      </c>
      <c r="M332" s="190">
        <v>9</v>
      </c>
      <c r="N332" s="194">
        <v>7</v>
      </c>
      <c r="O332" s="182">
        <f t="shared" si="50"/>
        <v>4</v>
      </c>
      <c r="P332" s="182">
        <f t="shared" si="51"/>
        <v>3</v>
      </c>
      <c r="Q332" s="182">
        <f t="shared" si="52"/>
        <v>6</v>
      </c>
      <c r="R332" s="182">
        <f t="shared" si="53"/>
        <v>7</v>
      </c>
      <c r="S332" s="182">
        <f t="shared" si="54"/>
        <v>9</v>
      </c>
    </row>
    <row r="333" spans="1:19" x14ac:dyDescent="0.15">
      <c r="A333" s="193" t="s">
        <v>119</v>
      </c>
      <c r="B333" s="192" t="s">
        <v>118</v>
      </c>
      <c r="C333" s="191" t="s">
        <v>157</v>
      </c>
      <c r="D333" s="190">
        <v>2</v>
      </c>
      <c r="E333" s="190">
        <v>5</v>
      </c>
      <c r="F333" s="190">
        <v>13</v>
      </c>
      <c r="G333" s="190">
        <v>7</v>
      </c>
      <c r="H333" s="190">
        <v>7</v>
      </c>
      <c r="I333" s="190">
        <v>12</v>
      </c>
      <c r="J333" s="190">
        <v>12</v>
      </c>
      <c r="K333" s="190">
        <v>8</v>
      </c>
      <c r="L333" s="190">
        <v>66</v>
      </c>
      <c r="M333" s="190">
        <v>39</v>
      </c>
      <c r="N333" s="194">
        <v>33</v>
      </c>
      <c r="O333" s="182">
        <f t="shared" si="50"/>
        <v>27</v>
      </c>
      <c r="P333" s="182">
        <f t="shared" si="51"/>
        <v>32</v>
      </c>
      <c r="Q333" s="182">
        <f t="shared" si="52"/>
        <v>39</v>
      </c>
      <c r="R333" s="182">
        <f t="shared" si="53"/>
        <v>38</v>
      </c>
      <c r="S333" s="182">
        <f t="shared" si="54"/>
        <v>39</v>
      </c>
    </row>
    <row r="334" spans="1:19" x14ac:dyDescent="0.15">
      <c r="A334" s="193" t="s">
        <v>117</v>
      </c>
      <c r="B334" s="192" t="s">
        <v>116</v>
      </c>
      <c r="C334" s="191" t="s">
        <v>157</v>
      </c>
      <c r="D334" s="190">
        <v>0</v>
      </c>
      <c r="E334" s="190">
        <v>0</v>
      </c>
      <c r="F334" s="190">
        <v>1</v>
      </c>
      <c r="G334" s="190">
        <v>0</v>
      </c>
      <c r="H334" s="190">
        <v>0</v>
      </c>
      <c r="I334" s="190">
        <v>0</v>
      </c>
      <c r="J334" s="190">
        <v>2</v>
      </c>
      <c r="K334" s="190">
        <v>0</v>
      </c>
      <c r="L334" s="190">
        <v>3</v>
      </c>
      <c r="M334" s="190">
        <v>2</v>
      </c>
      <c r="N334" s="194">
        <v>2</v>
      </c>
      <c r="O334" s="182">
        <f t="shared" si="50"/>
        <v>1</v>
      </c>
      <c r="P334" s="182">
        <f t="shared" si="51"/>
        <v>1</v>
      </c>
      <c r="Q334" s="182">
        <f t="shared" si="52"/>
        <v>1</v>
      </c>
      <c r="R334" s="182">
        <f t="shared" si="53"/>
        <v>2</v>
      </c>
      <c r="S334" s="182">
        <f t="shared" si="54"/>
        <v>2</v>
      </c>
    </row>
    <row r="335" spans="1:19" x14ac:dyDescent="0.15">
      <c r="A335" s="193" t="s">
        <v>19</v>
      </c>
      <c r="B335" s="192" t="s">
        <v>115</v>
      </c>
      <c r="C335" s="191" t="s">
        <v>157</v>
      </c>
      <c r="D335" s="190">
        <v>19</v>
      </c>
      <c r="E335" s="190">
        <v>40</v>
      </c>
      <c r="F335" s="190">
        <v>53</v>
      </c>
      <c r="G335" s="190">
        <v>64</v>
      </c>
      <c r="H335" s="190">
        <v>50</v>
      </c>
      <c r="I335" s="190">
        <v>62</v>
      </c>
      <c r="J335" s="190">
        <v>62</v>
      </c>
      <c r="K335" s="190">
        <v>27</v>
      </c>
      <c r="L335" s="189">
        <v>377</v>
      </c>
      <c r="M335" s="189">
        <v>238</v>
      </c>
      <c r="N335" s="188">
        <v>189</v>
      </c>
      <c r="O335" s="182">
        <f t="shared" si="50"/>
        <v>176</v>
      </c>
      <c r="P335" s="182">
        <f t="shared" si="51"/>
        <v>207</v>
      </c>
      <c r="Q335" s="182">
        <f t="shared" si="52"/>
        <v>229</v>
      </c>
      <c r="R335" s="182">
        <f t="shared" si="53"/>
        <v>238</v>
      </c>
      <c r="S335" s="182">
        <f t="shared" si="54"/>
        <v>201</v>
      </c>
    </row>
    <row r="336" spans="1:19" x14ac:dyDescent="0.15">
      <c r="A336" s="193" t="s">
        <v>114</v>
      </c>
      <c r="B336" s="192" t="s">
        <v>113</v>
      </c>
      <c r="C336" s="191" t="s">
        <v>157</v>
      </c>
      <c r="D336" s="190">
        <v>1</v>
      </c>
      <c r="E336" s="190">
        <v>1</v>
      </c>
      <c r="F336" s="190">
        <v>2</v>
      </c>
      <c r="G336" s="190">
        <v>1</v>
      </c>
      <c r="H336" s="190">
        <v>2</v>
      </c>
      <c r="I336" s="190">
        <v>2</v>
      </c>
      <c r="J336" s="190">
        <v>4</v>
      </c>
      <c r="K336" s="190">
        <v>1</v>
      </c>
      <c r="L336" s="189">
        <v>14</v>
      </c>
      <c r="M336" s="189">
        <v>9</v>
      </c>
      <c r="N336" s="188">
        <v>7</v>
      </c>
      <c r="O336" s="182">
        <f t="shared" si="50"/>
        <v>5</v>
      </c>
      <c r="P336" s="182">
        <f t="shared" si="51"/>
        <v>6</v>
      </c>
      <c r="Q336" s="182">
        <f t="shared" si="52"/>
        <v>7</v>
      </c>
      <c r="R336" s="182">
        <f t="shared" si="53"/>
        <v>9</v>
      </c>
      <c r="S336" s="182">
        <f t="shared" si="54"/>
        <v>9</v>
      </c>
    </row>
    <row r="337" spans="1:19" ht="22.5" customHeight="1" x14ac:dyDescent="0.15">
      <c r="A337" s="199" t="s">
        <v>91</v>
      </c>
      <c r="B337" s="198" t="s">
        <v>156</v>
      </c>
      <c r="C337" s="197"/>
      <c r="D337" s="196">
        <v>88</v>
      </c>
      <c r="E337" s="196">
        <v>134</v>
      </c>
      <c r="F337" s="196">
        <v>203</v>
      </c>
      <c r="G337" s="196">
        <v>206</v>
      </c>
      <c r="H337" s="196">
        <v>231</v>
      </c>
      <c r="I337" s="196">
        <v>308</v>
      </c>
      <c r="J337" s="196">
        <v>293</v>
      </c>
      <c r="K337" s="196">
        <v>198</v>
      </c>
      <c r="L337" s="196">
        <v>1661</v>
      </c>
      <c r="M337" s="196">
        <v>1038</v>
      </c>
      <c r="N337" s="195">
        <v>831</v>
      </c>
      <c r="O337" s="182">
        <f t="shared" si="50"/>
        <v>631</v>
      </c>
      <c r="P337" s="182">
        <f t="shared" si="51"/>
        <v>774</v>
      </c>
      <c r="Q337" s="182">
        <f t="shared" si="52"/>
        <v>948</v>
      </c>
      <c r="R337" s="182">
        <f t="shared" si="53"/>
        <v>1038</v>
      </c>
      <c r="S337" s="182">
        <f t="shared" si="54"/>
        <v>1030</v>
      </c>
    </row>
    <row r="338" spans="1:19" x14ac:dyDescent="0.15">
      <c r="A338" s="193" t="s">
        <v>155</v>
      </c>
      <c r="B338" s="192" t="s">
        <v>154</v>
      </c>
      <c r="C338" s="191" t="s">
        <v>112</v>
      </c>
      <c r="D338" s="190">
        <v>5</v>
      </c>
      <c r="E338" s="190">
        <v>6</v>
      </c>
      <c r="F338" s="190">
        <v>3</v>
      </c>
      <c r="G338" s="190">
        <v>6</v>
      </c>
      <c r="H338" s="190">
        <v>2</v>
      </c>
      <c r="I338" s="190">
        <v>6</v>
      </c>
      <c r="J338" s="190">
        <v>2</v>
      </c>
      <c r="K338" s="190" t="s">
        <v>153</v>
      </c>
      <c r="L338" s="190">
        <v>30</v>
      </c>
      <c r="M338" s="190">
        <v>20</v>
      </c>
      <c r="N338" s="194">
        <v>15</v>
      </c>
      <c r="O338" s="182">
        <f t="shared" si="50"/>
        <v>20</v>
      </c>
      <c r="P338" s="182">
        <f t="shared" si="51"/>
        <v>17</v>
      </c>
      <c r="Q338" s="182">
        <f t="shared" si="52"/>
        <v>17</v>
      </c>
      <c r="R338" s="182">
        <f t="shared" si="53"/>
        <v>16</v>
      </c>
      <c r="S338" s="182">
        <f t="shared" si="54"/>
        <v>10</v>
      </c>
    </row>
    <row r="339" spans="1:19" x14ac:dyDescent="0.15">
      <c r="A339" s="193" t="s">
        <v>152</v>
      </c>
      <c r="B339" s="192" t="s">
        <v>149</v>
      </c>
      <c r="C339" s="191" t="s">
        <v>112</v>
      </c>
      <c r="D339" s="190">
        <v>3</v>
      </c>
      <c r="E339" s="190">
        <v>0</v>
      </c>
      <c r="F339" s="190">
        <v>1</v>
      </c>
      <c r="G339" s="190">
        <v>2</v>
      </c>
      <c r="H339" s="190">
        <v>1</v>
      </c>
      <c r="I339" s="190">
        <v>0</v>
      </c>
      <c r="J339" s="190">
        <v>1</v>
      </c>
      <c r="K339" s="190">
        <v>0</v>
      </c>
      <c r="L339" s="190">
        <v>8</v>
      </c>
      <c r="M339" s="190">
        <v>6</v>
      </c>
      <c r="N339" s="194">
        <v>4</v>
      </c>
      <c r="O339" s="182">
        <f t="shared" si="50"/>
        <v>6</v>
      </c>
      <c r="P339" s="182">
        <f t="shared" si="51"/>
        <v>4</v>
      </c>
      <c r="Q339" s="182">
        <f t="shared" si="52"/>
        <v>4</v>
      </c>
      <c r="R339" s="182">
        <f t="shared" si="53"/>
        <v>4</v>
      </c>
      <c r="S339" s="182">
        <f t="shared" si="54"/>
        <v>2</v>
      </c>
    </row>
    <row r="340" spans="1:19" x14ac:dyDescent="0.15">
      <c r="A340" s="193" t="s">
        <v>151</v>
      </c>
      <c r="B340" s="192" t="s">
        <v>149</v>
      </c>
      <c r="C340" s="191" t="s">
        <v>112</v>
      </c>
      <c r="D340" s="190">
        <v>0</v>
      </c>
      <c r="E340" s="190">
        <v>0</v>
      </c>
      <c r="F340" s="190">
        <v>1</v>
      </c>
      <c r="G340" s="190">
        <v>0</v>
      </c>
      <c r="H340" s="190">
        <v>0</v>
      </c>
      <c r="I340" s="190">
        <v>1</v>
      </c>
      <c r="J340" s="190">
        <v>0</v>
      </c>
      <c r="K340" s="190">
        <v>0</v>
      </c>
      <c r="L340" s="190">
        <v>2</v>
      </c>
      <c r="M340" s="190">
        <v>2</v>
      </c>
      <c r="N340" s="194">
        <v>1</v>
      </c>
      <c r="O340" s="182">
        <f t="shared" si="50"/>
        <v>1</v>
      </c>
      <c r="P340" s="182">
        <f t="shared" si="51"/>
        <v>1</v>
      </c>
      <c r="Q340" s="182">
        <f t="shared" si="52"/>
        <v>2</v>
      </c>
      <c r="R340" s="182">
        <f t="shared" si="53"/>
        <v>1</v>
      </c>
      <c r="S340" s="182">
        <f t="shared" si="54"/>
        <v>1</v>
      </c>
    </row>
    <row r="341" spans="1:19" x14ac:dyDescent="0.15">
      <c r="A341" s="193" t="s">
        <v>150</v>
      </c>
      <c r="B341" s="192" t="s">
        <v>149</v>
      </c>
      <c r="C341" s="191" t="s">
        <v>112</v>
      </c>
      <c r="D341" s="190">
        <v>0</v>
      </c>
      <c r="E341" s="190">
        <v>1</v>
      </c>
      <c r="F341" s="190">
        <v>1</v>
      </c>
      <c r="G341" s="190">
        <v>0</v>
      </c>
      <c r="H341" s="190">
        <v>0</v>
      </c>
      <c r="I341" s="190">
        <v>0</v>
      </c>
      <c r="J341" s="190">
        <v>3</v>
      </c>
      <c r="K341" s="190">
        <v>1</v>
      </c>
      <c r="L341" s="190">
        <v>6</v>
      </c>
      <c r="M341" s="190">
        <v>4</v>
      </c>
      <c r="N341" s="194">
        <v>3</v>
      </c>
      <c r="O341" s="182">
        <f t="shared" ref="O341:O366" si="55">SUM(D341:G341)</f>
        <v>2</v>
      </c>
      <c r="P341" s="182">
        <f t="shared" ref="P341:P366" si="56">SUM(E341:H341)</f>
        <v>2</v>
      </c>
      <c r="Q341" s="182">
        <f t="shared" ref="Q341:Q366" si="57">SUM(F341:I341)</f>
        <v>1</v>
      </c>
      <c r="R341" s="182">
        <f t="shared" ref="R341:R366" si="58">SUM(G341:J341)</f>
        <v>3</v>
      </c>
      <c r="S341" s="182">
        <f t="shared" ref="S341:S366" si="59">SUM(H341:K341)</f>
        <v>4</v>
      </c>
    </row>
    <row r="342" spans="1:19" x14ac:dyDescent="0.15">
      <c r="A342" s="193" t="s">
        <v>148</v>
      </c>
      <c r="B342" s="192" t="s">
        <v>147</v>
      </c>
      <c r="C342" s="191" t="s">
        <v>112</v>
      </c>
      <c r="D342" s="190">
        <v>1</v>
      </c>
      <c r="E342" s="190">
        <v>0</v>
      </c>
      <c r="F342" s="190">
        <v>3</v>
      </c>
      <c r="G342" s="190">
        <v>2</v>
      </c>
      <c r="H342" s="190">
        <v>1</v>
      </c>
      <c r="I342" s="190">
        <v>4</v>
      </c>
      <c r="J342" s="190">
        <v>3</v>
      </c>
      <c r="K342" s="190">
        <v>2</v>
      </c>
      <c r="L342" s="190">
        <v>16</v>
      </c>
      <c r="M342" s="190">
        <v>10</v>
      </c>
      <c r="N342" s="194">
        <v>8</v>
      </c>
      <c r="O342" s="182">
        <f t="shared" si="55"/>
        <v>6</v>
      </c>
      <c r="P342" s="182">
        <f t="shared" si="56"/>
        <v>6</v>
      </c>
      <c r="Q342" s="182">
        <f t="shared" si="57"/>
        <v>10</v>
      </c>
      <c r="R342" s="182">
        <f t="shared" si="58"/>
        <v>10</v>
      </c>
      <c r="S342" s="182">
        <f t="shared" si="59"/>
        <v>10</v>
      </c>
    </row>
    <row r="343" spans="1:19" x14ac:dyDescent="0.15">
      <c r="A343" s="193" t="s">
        <v>146</v>
      </c>
      <c r="B343" s="192" t="s">
        <v>145</v>
      </c>
      <c r="C343" s="191" t="s">
        <v>112</v>
      </c>
      <c r="D343" s="190">
        <v>6</v>
      </c>
      <c r="E343" s="190">
        <v>0</v>
      </c>
      <c r="F343" s="190">
        <v>5</v>
      </c>
      <c r="G343" s="190">
        <v>4</v>
      </c>
      <c r="H343" s="190">
        <v>3</v>
      </c>
      <c r="I343" s="190">
        <v>10</v>
      </c>
      <c r="J343" s="190">
        <v>4</v>
      </c>
      <c r="K343" s="190">
        <v>7</v>
      </c>
      <c r="L343" s="190">
        <v>39</v>
      </c>
      <c r="M343" s="190">
        <v>24</v>
      </c>
      <c r="N343" s="194">
        <v>20</v>
      </c>
      <c r="O343" s="182">
        <f t="shared" si="55"/>
        <v>15</v>
      </c>
      <c r="P343" s="182">
        <f t="shared" si="56"/>
        <v>12</v>
      </c>
      <c r="Q343" s="182">
        <f t="shared" si="57"/>
        <v>22</v>
      </c>
      <c r="R343" s="182">
        <f t="shared" si="58"/>
        <v>21</v>
      </c>
      <c r="S343" s="182">
        <f t="shared" si="59"/>
        <v>24</v>
      </c>
    </row>
    <row r="344" spans="1:19" x14ac:dyDescent="0.15">
      <c r="A344" s="193" t="s">
        <v>144</v>
      </c>
      <c r="B344" s="192" t="s">
        <v>142</v>
      </c>
      <c r="C344" s="191" t="s">
        <v>112</v>
      </c>
      <c r="D344" s="190">
        <v>4</v>
      </c>
      <c r="E344" s="190">
        <v>1</v>
      </c>
      <c r="F344" s="190">
        <v>2</v>
      </c>
      <c r="G344" s="190">
        <v>3</v>
      </c>
      <c r="H344" s="190">
        <v>4</v>
      </c>
      <c r="I344" s="190">
        <v>9</v>
      </c>
      <c r="J344" s="190">
        <v>5</v>
      </c>
      <c r="K344" s="190">
        <v>5</v>
      </c>
      <c r="L344" s="190">
        <v>33</v>
      </c>
      <c r="M344" s="190">
        <v>23</v>
      </c>
      <c r="N344" s="194">
        <v>17</v>
      </c>
      <c r="O344" s="182">
        <f t="shared" si="55"/>
        <v>10</v>
      </c>
      <c r="P344" s="182">
        <f t="shared" si="56"/>
        <v>10</v>
      </c>
      <c r="Q344" s="182">
        <f t="shared" si="57"/>
        <v>18</v>
      </c>
      <c r="R344" s="182">
        <f t="shared" si="58"/>
        <v>21</v>
      </c>
      <c r="S344" s="182">
        <f t="shared" si="59"/>
        <v>23</v>
      </c>
    </row>
    <row r="345" spans="1:19" x14ac:dyDescent="0.15">
      <c r="A345" s="193" t="s">
        <v>143</v>
      </c>
      <c r="B345" s="192" t="s">
        <v>142</v>
      </c>
      <c r="C345" s="191" t="s">
        <v>112</v>
      </c>
      <c r="D345" s="190">
        <v>0</v>
      </c>
      <c r="E345" s="190">
        <v>1</v>
      </c>
      <c r="F345" s="190">
        <v>0</v>
      </c>
      <c r="G345" s="190">
        <v>1</v>
      </c>
      <c r="H345" s="190">
        <v>0</v>
      </c>
      <c r="I345" s="190">
        <v>3</v>
      </c>
      <c r="J345" s="190">
        <v>1</v>
      </c>
      <c r="K345" s="190">
        <v>4</v>
      </c>
      <c r="L345" s="190">
        <v>10</v>
      </c>
      <c r="M345" s="190">
        <v>8</v>
      </c>
      <c r="N345" s="194">
        <v>5</v>
      </c>
      <c r="O345" s="182">
        <f t="shared" si="55"/>
        <v>2</v>
      </c>
      <c r="P345" s="182">
        <f t="shared" si="56"/>
        <v>2</v>
      </c>
      <c r="Q345" s="182">
        <f t="shared" si="57"/>
        <v>4</v>
      </c>
      <c r="R345" s="182">
        <f t="shared" si="58"/>
        <v>5</v>
      </c>
      <c r="S345" s="182">
        <f t="shared" si="59"/>
        <v>8</v>
      </c>
    </row>
    <row r="346" spans="1:19" x14ac:dyDescent="0.15">
      <c r="A346" s="193" t="s">
        <v>141</v>
      </c>
      <c r="B346" s="192" t="s">
        <v>138</v>
      </c>
      <c r="C346" s="191" t="s">
        <v>112</v>
      </c>
      <c r="D346" s="190">
        <v>0</v>
      </c>
      <c r="E346" s="190">
        <v>0</v>
      </c>
      <c r="F346" s="190">
        <v>0</v>
      </c>
      <c r="G346" s="190">
        <v>0</v>
      </c>
      <c r="H346" s="190">
        <v>0</v>
      </c>
      <c r="I346" s="190">
        <v>1</v>
      </c>
      <c r="J346" s="190">
        <v>0</v>
      </c>
      <c r="K346" s="190">
        <v>0</v>
      </c>
      <c r="L346" s="190">
        <v>1</v>
      </c>
      <c r="M346" s="190">
        <v>1</v>
      </c>
      <c r="N346" s="194">
        <v>1</v>
      </c>
      <c r="O346" s="182">
        <f t="shared" si="55"/>
        <v>0</v>
      </c>
      <c r="P346" s="182">
        <f t="shared" si="56"/>
        <v>0</v>
      </c>
      <c r="Q346" s="182">
        <f t="shared" si="57"/>
        <v>1</v>
      </c>
      <c r="R346" s="182">
        <f t="shared" si="58"/>
        <v>1</v>
      </c>
      <c r="S346" s="182">
        <f t="shared" si="59"/>
        <v>1</v>
      </c>
    </row>
    <row r="347" spans="1:19" x14ac:dyDescent="0.15">
      <c r="A347" s="193" t="s">
        <v>140</v>
      </c>
      <c r="B347" s="192" t="s">
        <v>138</v>
      </c>
      <c r="C347" s="191" t="s">
        <v>112</v>
      </c>
      <c r="D347" s="190">
        <v>1</v>
      </c>
      <c r="E347" s="190">
        <v>0</v>
      </c>
      <c r="F347" s="190">
        <v>2</v>
      </c>
      <c r="G347" s="190">
        <v>1</v>
      </c>
      <c r="H347" s="190">
        <v>2</v>
      </c>
      <c r="I347" s="190">
        <v>1</v>
      </c>
      <c r="J347" s="190">
        <v>3</v>
      </c>
      <c r="K347" s="190">
        <v>3</v>
      </c>
      <c r="L347" s="190">
        <v>13</v>
      </c>
      <c r="M347" s="190">
        <v>9</v>
      </c>
      <c r="N347" s="194">
        <v>7</v>
      </c>
      <c r="O347" s="182">
        <f t="shared" si="55"/>
        <v>4</v>
      </c>
      <c r="P347" s="182">
        <f t="shared" si="56"/>
        <v>5</v>
      </c>
      <c r="Q347" s="182">
        <f t="shared" si="57"/>
        <v>6</v>
      </c>
      <c r="R347" s="182">
        <f t="shared" si="58"/>
        <v>7</v>
      </c>
      <c r="S347" s="182">
        <f t="shared" si="59"/>
        <v>9</v>
      </c>
    </row>
    <row r="348" spans="1:19" x14ac:dyDescent="0.15">
      <c r="A348" s="193" t="s">
        <v>139</v>
      </c>
      <c r="B348" s="192" t="s">
        <v>138</v>
      </c>
      <c r="C348" s="191" t="s">
        <v>112</v>
      </c>
      <c r="D348" s="190">
        <v>0</v>
      </c>
      <c r="E348" s="190">
        <v>0</v>
      </c>
      <c r="F348" s="190">
        <v>1</v>
      </c>
      <c r="G348" s="190">
        <v>1</v>
      </c>
      <c r="H348" s="190">
        <v>1</v>
      </c>
      <c r="I348" s="190">
        <v>1</v>
      </c>
      <c r="J348" s="190">
        <v>1</v>
      </c>
      <c r="K348" s="190">
        <v>0</v>
      </c>
      <c r="L348" s="190">
        <v>5</v>
      </c>
      <c r="M348" s="190">
        <v>4</v>
      </c>
      <c r="N348" s="194">
        <v>3</v>
      </c>
      <c r="O348" s="182">
        <f t="shared" si="55"/>
        <v>2</v>
      </c>
      <c r="P348" s="182">
        <f t="shared" si="56"/>
        <v>3</v>
      </c>
      <c r="Q348" s="182">
        <f t="shared" si="57"/>
        <v>4</v>
      </c>
      <c r="R348" s="182">
        <f t="shared" si="58"/>
        <v>4</v>
      </c>
      <c r="S348" s="182">
        <f t="shared" si="59"/>
        <v>3</v>
      </c>
    </row>
    <row r="349" spans="1:19" x14ac:dyDescent="0.15">
      <c r="A349" s="193" t="s">
        <v>137</v>
      </c>
      <c r="B349" s="192" t="s">
        <v>132</v>
      </c>
      <c r="C349" s="191" t="s">
        <v>112</v>
      </c>
      <c r="D349" s="190">
        <v>0</v>
      </c>
      <c r="E349" s="190">
        <v>0</v>
      </c>
      <c r="F349" s="190">
        <v>1</v>
      </c>
      <c r="G349" s="190">
        <v>1</v>
      </c>
      <c r="H349" s="190">
        <v>1</v>
      </c>
      <c r="I349" s="190">
        <v>0</v>
      </c>
      <c r="J349" s="190">
        <v>1</v>
      </c>
      <c r="K349" s="190">
        <v>2</v>
      </c>
      <c r="L349" s="190">
        <v>6</v>
      </c>
      <c r="M349" s="190">
        <v>4</v>
      </c>
      <c r="N349" s="194">
        <v>3</v>
      </c>
      <c r="O349" s="182">
        <f t="shared" si="55"/>
        <v>2</v>
      </c>
      <c r="P349" s="182">
        <f t="shared" si="56"/>
        <v>3</v>
      </c>
      <c r="Q349" s="182">
        <f t="shared" si="57"/>
        <v>3</v>
      </c>
      <c r="R349" s="182">
        <f t="shared" si="58"/>
        <v>3</v>
      </c>
      <c r="S349" s="182">
        <f t="shared" si="59"/>
        <v>4</v>
      </c>
    </row>
    <row r="350" spans="1:19" x14ac:dyDescent="0.15">
      <c r="A350" s="193" t="s">
        <v>136</v>
      </c>
      <c r="B350" s="192" t="s">
        <v>132</v>
      </c>
      <c r="C350" s="191" t="s">
        <v>112</v>
      </c>
      <c r="D350" s="190">
        <v>0</v>
      </c>
      <c r="E350" s="190">
        <v>0</v>
      </c>
      <c r="F350" s="190">
        <v>4</v>
      </c>
      <c r="G350" s="190">
        <v>0</v>
      </c>
      <c r="H350" s="190">
        <v>1</v>
      </c>
      <c r="I350" s="190">
        <v>1</v>
      </c>
      <c r="J350" s="190">
        <v>5</v>
      </c>
      <c r="K350" s="190">
        <v>2</v>
      </c>
      <c r="L350" s="190">
        <v>13</v>
      </c>
      <c r="M350" s="190">
        <v>9</v>
      </c>
      <c r="N350" s="194">
        <v>7</v>
      </c>
      <c r="O350" s="182">
        <f t="shared" si="55"/>
        <v>4</v>
      </c>
      <c r="P350" s="182">
        <f t="shared" si="56"/>
        <v>5</v>
      </c>
      <c r="Q350" s="182">
        <f t="shared" si="57"/>
        <v>6</v>
      </c>
      <c r="R350" s="182">
        <f t="shared" si="58"/>
        <v>7</v>
      </c>
      <c r="S350" s="182">
        <f t="shared" si="59"/>
        <v>9</v>
      </c>
    </row>
    <row r="351" spans="1:19" x14ac:dyDescent="0.15">
      <c r="A351" s="193" t="s">
        <v>135</v>
      </c>
      <c r="B351" s="192" t="s">
        <v>132</v>
      </c>
      <c r="C351" s="191" t="s">
        <v>112</v>
      </c>
      <c r="D351" s="190">
        <v>0</v>
      </c>
      <c r="E351" s="190">
        <v>0</v>
      </c>
      <c r="F351" s="190">
        <v>0</v>
      </c>
      <c r="G351" s="190">
        <v>0</v>
      </c>
      <c r="H351" s="190">
        <v>0</v>
      </c>
      <c r="I351" s="190">
        <v>0</v>
      </c>
      <c r="J351" s="190">
        <v>0</v>
      </c>
      <c r="K351" s="190">
        <v>0</v>
      </c>
      <c r="L351" s="190">
        <v>0</v>
      </c>
      <c r="M351" s="190">
        <v>0</v>
      </c>
      <c r="N351" s="194">
        <v>0</v>
      </c>
      <c r="O351" s="182">
        <f t="shared" si="55"/>
        <v>0</v>
      </c>
      <c r="P351" s="182">
        <f t="shared" si="56"/>
        <v>0</v>
      </c>
      <c r="Q351" s="182">
        <f t="shared" si="57"/>
        <v>0</v>
      </c>
      <c r="R351" s="182">
        <f t="shared" si="58"/>
        <v>0</v>
      </c>
      <c r="S351" s="182">
        <f t="shared" si="59"/>
        <v>0</v>
      </c>
    </row>
    <row r="352" spans="1:19" x14ac:dyDescent="0.15">
      <c r="A352" s="193" t="s">
        <v>134</v>
      </c>
      <c r="B352" s="192" t="s">
        <v>132</v>
      </c>
      <c r="C352" s="191" t="s">
        <v>112</v>
      </c>
      <c r="D352" s="190">
        <v>0</v>
      </c>
      <c r="E352" s="190">
        <v>1</v>
      </c>
      <c r="F352" s="190">
        <v>0</v>
      </c>
      <c r="G352" s="190">
        <v>1</v>
      </c>
      <c r="H352" s="190">
        <v>1</v>
      </c>
      <c r="I352" s="190">
        <v>3</v>
      </c>
      <c r="J352" s="190">
        <v>1</v>
      </c>
      <c r="K352" s="190">
        <v>1</v>
      </c>
      <c r="L352" s="190">
        <v>8</v>
      </c>
      <c r="M352" s="190">
        <v>6</v>
      </c>
      <c r="N352" s="194">
        <v>4</v>
      </c>
      <c r="O352" s="182">
        <f t="shared" si="55"/>
        <v>2</v>
      </c>
      <c r="P352" s="182">
        <f t="shared" si="56"/>
        <v>3</v>
      </c>
      <c r="Q352" s="182">
        <f t="shared" si="57"/>
        <v>5</v>
      </c>
      <c r="R352" s="182">
        <f t="shared" si="58"/>
        <v>6</v>
      </c>
      <c r="S352" s="182">
        <f t="shared" si="59"/>
        <v>6</v>
      </c>
    </row>
    <row r="353" spans="1:19" x14ac:dyDescent="0.15">
      <c r="A353" s="193" t="s">
        <v>133</v>
      </c>
      <c r="B353" s="192" t="s">
        <v>132</v>
      </c>
      <c r="C353" s="191" t="s">
        <v>112</v>
      </c>
      <c r="D353" s="190">
        <v>0</v>
      </c>
      <c r="E353" s="190">
        <v>0</v>
      </c>
      <c r="F353" s="190">
        <v>1</v>
      </c>
      <c r="G353" s="190">
        <v>0</v>
      </c>
      <c r="H353" s="190">
        <v>0</v>
      </c>
      <c r="I353" s="190">
        <v>1</v>
      </c>
      <c r="J353" s="190">
        <v>0</v>
      </c>
      <c r="K353" s="190">
        <v>1</v>
      </c>
      <c r="L353" s="190">
        <v>3</v>
      </c>
      <c r="M353" s="190">
        <v>2</v>
      </c>
      <c r="N353" s="194">
        <v>2</v>
      </c>
      <c r="O353" s="182">
        <f t="shared" si="55"/>
        <v>1</v>
      </c>
      <c r="P353" s="182">
        <f t="shared" si="56"/>
        <v>1</v>
      </c>
      <c r="Q353" s="182">
        <f t="shared" si="57"/>
        <v>2</v>
      </c>
      <c r="R353" s="182">
        <f t="shared" si="58"/>
        <v>1</v>
      </c>
      <c r="S353" s="182">
        <f t="shared" si="59"/>
        <v>2</v>
      </c>
    </row>
    <row r="354" spans="1:19" x14ac:dyDescent="0.15">
      <c r="A354" s="193" t="s">
        <v>131</v>
      </c>
      <c r="B354" s="192" t="s">
        <v>130</v>
      </c>
      <c r="C354" s="191" t="s">
        <v>112</v>
      </c>
      <c r="D354" s="190">
        <v>0</v>
      </c>
      <c r="E354" s="190">
        <v>0</v>
      </c>
      <c r="F354" s="190">
        <v>0</v>
      </c>
      <c r="G354" s="190">
        <v>1</v>
      </c>
      <c r="H354" s="190">
        <v>1</v>
      </c>
      <c r="I354" s="190">
        <v>0</v>
      </c>
      <c r="J354" s="190">
        <v>2</v>
      </c>
      <c r="K354" s="190">
        <v>1</v>
      </c>
      <c r="L354" s="190">
        <v>5</v>
      </c>
      <c r="M354" s="190">
        <v>4</v>
      </c>
      <c r="N354" s="194">
        <v>3</v>
      </c>
      <c r="O354" s="182">
        <f t="shared" si="55"/>
        <v>1</v>
      </c>
      <c r="P354" s="182">
        <f t="shared" si="56"/>
        <v>2</v>
      </c>
      <c r="Q354" s="182">
        <f t="shared" si="57"/>
        <v>2</v>
      </c>
      <c r="R354" s="182">
        <f t="shared" si="58"/>
        <v>4</v>
      </c>
      <c r="S354" s="182">
        <f t="shared" si="59"/>
        <v>4</v>
      </c>
    </row>
    <row r="355" spans="1:19" x14ac:dyDescent="0.15">
      <c r="A355" s="193" t="s">
        <v>129</v>
      </c>
      <c r="B355" s="192" t="s">
        <v>123</v>
      </c>
      <c r="C355" s="191" t="s">
        <v>112</v>
      </c>
      <c r="D355" s="190">
        <v>1</v>
      </c>
      <c r="E355" s="190">
        <v>0</v>
      </c>
      <c r="F355" s="190">
        <v>0</v>
      </c>
      <c r="G355" s="190">
        <v>1</v>
      </c>
      <c r="H355" s="190">
        <v>2</v>
      </c>
      <c r="I355" s="190">
        <v>1</v>
      </c>
      <c r="J355" s="190">
        <v>0</v>
      </c>
      <c r="K355" s="190">
        <v>0</v>
      </c>
      <c r="L355" s="190">
        <v>5</v>
      </c>
      <c r="M355" s="190">
        <v>4</v>
      </c>
      <c r="N355" s="194">
        <v>3</v>
      </c>
      <c r="O355" s="182">
        <f t="shared" si="55"/>
        <v>2</v>
      </c>
      <c r="P355" s="182">
        <f t="shared" si="56"/>
        <v>3</v>
      </c>
      <c r="Q355" s="182">
        <f t="shared" si="57"/>
        <v>4</v>
      </c>
      <c r="R355" s="182">
        <f t="shared" si="58"/>
        <v>4</v>
      </c>
      <c r="S355" s="182">
        <f t="shared" si="59"/>
        <v>3</v>
      </c>
    </row>
    <row r="356" spans="1:19" x14ac:dyDescent="0.15">
      <c r="A356" s="193" t="s">
        <v>128</v>
      </c>
      <c r="B356" s="192" t="s">
        <v>127</v>
      </c>
      <c r="C356" s="191" t="s">
        <v>112</v>
      </c>
      <c r="D356" s="190">
        <v>0</v>
      </c>
      <c r="E356" s="190">
        <v>0</v>
      </c>
      <c r="F356" s="190">
        <v>0</v>
      </c>
      <c r="G356" s="190">
        <v>0</v>
      </c>
      <c r="H356" s="190">
        <v>2</v>
      </c>
      <c r="I356" s="190">
        <v>1</v>
      </c>
      <c r="J356" s="190">
        <v>0</v>
      </c>
      <c r="K356" s="190">
        <v>0</v>
      </c>
      <c r="L356" s="190">
        <v>3</v>
      </c>
      <c r="M356" s="190">
        <v>3</v>
      </c>
      <c r="N356" s="194">
        <v>2</v>
      </c>
      <c r="O356" s="182">
        <f t="shared" si="55"/>
        <v>0</v>
      </c>
      <c r="P356" s="182">
        <f t="shared" si="56"/>
        <v>2</v>
      </c>
      <c r="Q356" s="182">
        <f t="shared" si="57"/>
        <v>3</v>
      </c>
      <c r="R356" s="182">
        <f t="shared" si="58"/>
        <v>3</v>
      </c>
      <c r="S356" s="182">
        <f t="shared" si="59"/>
        <v>3</v>
      </c>
    </row>
    <row r="357" spans="1:19" x14ac:dyDescent="0.15">
      <c r="A357" s="193" t="s">
        <v>126</v>
      </c>
      <c r="B357" s="192" t="s">
        <v>123</v>
      </c>
      <c r="C357" s="191" t="s">
        <v>112</v>
      </c>
      <c r="D357" s="190">
        <v>1</v>
      </c>
      <c r="E357" s="190">
        <v>0</v>
      </c>
      <c r="F357" s="190">
        <v>2</v>
      </c>
      <c r="G357" s="190">
        <v>1</v>
      </c>
      <c r="H357" s="190">
        <v>2</v>
      </c>
      <c r="I357" s="190">
        <v>1</v>
      </c>
      <c r="J357" s="190">
        <v>2</v>
      </c>
      <c r="K357" s="190">
        <v>2</v>
      </c>
      <c r="L357" s="190">
        <v>11</v>
      </c>
      <c r="M357" s="190">
        <v>7</v>
      </c>
      <c r="N357" s="194">
        <v>6</v>
      </c>
      <c r="O357" s="182">
        <f t="shared" si="55"/>
        <v>4</v>
      </c>
      <c r="P357" s="182">
        <f t="shared" si="56"/>
        <v>5</v>
      </c>
      <c r="Q357" s="182">
        <f t="shared" si="57"/>
        <v>6</v>
      </c>
      <c r="R357" s="182">
        <f t="shared" si="58"/>
        <v>6</v>
      </c>
      <c r="S357" s="182">
        <f t="shared" si="59"/>
        <v>7</v>
      </c>
    </row>
    <row r="358" spans="1:19" x14ac:dyDescent="0.15">
      <c r="A358" s="193" t="s">
        <v>125</v>
      </c>
      <c r="B358" s="192" t="s">
        <v>123</v>
      </c>
      <c r="C358" s="191" t="s">
        <v>112</v>
      </c>
      <c r="D358" s="190">
        <v>5</v>
      </c>
      <c r="E358" s="190">
        <v>1</v>
      </c>
      <c r="F358" s="190">
        <v>2</v>
      </c>
      <c r="G358" s="190">
        <v>2</v>
      </c>
      <c r="H358" s="190">
        <v>0</v>
      </c>
      <c r="I358" s="190">
        <v>5</v>
      </c>
      <c r="J358" s="190">
        <v>6</v>
      </c>
      <c r="K358" s="190">
        <v>1</v>
      </c>
      <c r="L358" s="190">
        <v>22</v>
      </c>
      <c r="M358" s="190">
        <v>13</v>
      </c>
      <c r="N358" s="194">
        <v>11</v>
      </c>
      <c r="O358" s="182">
        <f t="shared" si="55"/>
        <v>10</v>
      </c>
      <c r="P358" s="182">
        <f t="shared" si="56"/>
        <v>5</v>
      </c>
      <c r="Q358" s="182">
        <f t="shared" si="57"/>
        <v>9</v>
      </c>
      <c r="R358" s="182">
        <f t="shared" si="58"/>
        <v>13</v>
      </c>
      <c r="S358" s="182">
        <f t="shared" si="59"/>
        <v>12</v>
      </c>
    </row>
    <row r="359" spans="1:19" x14ac:dyDescent="0.15">
      <c r="A359" s="193" t="s">
        <v>124</v>
      </c>
      <c r="B359" s="192" t="s">
        <v>123</v>
      </c>
      <c r="C359" s="191" t="s">
        <v>112</v>
      </c>
      <c r="D359" s="190">
        <v>1</v>
      </c>
      <c r="E359" s="190">
        <v>1</v>
      </c>
      <c r="F359" s="190">
        <v>0</v>
      </c>
      <c r="G359" s="190">
        <v>0</v>
      </c>
      <c r="H359" s="190">
        <v>2</v>
      </c>
      <c r="I359" s="190">
        <v>0</v>
      </c>
      <c r="J359" s="190">
        <v>3</v>
      </c>
      <c r="K359" s="190">
        <v>2</v>
      </c>
      <c r="L359" s="190">
        <v>9</v>
      </c>
      <c r="M359" s="190">
        <v>7</v>
      </c>
      <c r="N359" s="194">
        <v>5</v>
      </c>
      <c r="O359" s="182">
        <f t="shared" si="55"/>
        <v>2</v>
      </c>
      <c r="P359" s="182">
        <f t="shared" si="56"/>
        <v>3</v>
      </c>
      <c r="Q359" s="182">
        <f t="shared" si="57"/>
        <v>2</v>
      </c>
      <c r="R359" s="182">
        <f t="shared" si="58"/>
        <v>5</v>
      </c>
      <c r="S359" s="182">
        <f t="shared" si="59"/>
        <v>7</v>
      </c>
    </row>
    <row r="360" spans="1:19" x14ac:dyDescent="0.15">
      <c r="A360" s="193" t="s">
        <v>122</v>
      </c>
      <c r="B360" s="192" t="s">
        <v>116</v>
      </c>
      <c r="C360" s="191" t="s">
        <v>112</v>
      </c>
      <c r="D360" s="190">
        <v>0</v>
      </c>
      <c r="E360" s="190">
        <v>0</v>
      </c>
      <c r="F360" s="190">
        <v>0</v>
      </c>
      <c r="G360" s="190">
        <v>0</v>
      </c>
      <c r="H360" s="190">
        <v>1</v>
      </c>
      <c r="I360" s="190">
        <v>0</v>
      </c>
      <c r="J360" s="190">
        <v>0</v>
      </c>
      <c r="K360" s="190">
        <v>0</v>
      </c>
      <c r="L360" s="190">
        <v>1</v>
      </c>
      <c r="M360" s="190">
        <v>1</v>
      </c>
      <c r="N360" s="194">
        <v>1</v>
      </c>
      <c r="O360" s="182">
        <f t="shared" si="55"/>
        <v>0</v>
      </c>
      <c r="P360" s="182">
        <f t="shared" si="56"/>
        <v>1</v>
      </c>
      <c r="Q360" s="182">
        <f t="shared" si="57"/>
        <v>1</v>
      </c>
      <c r="R360" s="182">
        <f t="shared" si="58"/>
        <v>1</v>
      </c>
      <c r="S360" s="182">
        <f t="shared" si="59"/>
        <v>1</v>
      </c>
    </row>
    <row r="361" spans="1:19" x14ac:dyDescent="0.15">
      <c r="A361" s="193" t="s">
        <v>121</v>
      </c>
      <c r="B361" s="192" t="s">
        <v>120</v>
      </c>
      <c r="C361" s="191" t="s">
        <v>112</v>
      </c>
      <c r="D361" s="190">
        <v>0</v>
      </c>
      <c r="E361" s="190">
        <v>0</v>
      </c>
      <c r="F361" s="190">
        <v>0</v>
      </c>
      <c r="G361" s="190">
        <v>0</v>
      </c>
      <c r="H361" s="190">
        <v>0</v>
      </c>
      <c r="I361" s="190">
        <v>0</v>
      </c>
      <c r="J361" s="190">
        <v>0</v>
      </c>
      <c r="K361" s="190">
        <v>0</v>
      </c>
      <c r="L361" s="190">
        <v>0</v>
      </c>
      <c r="M361" s="190">
        <v>0</v>
      </c>
      <c r="N361" s="194">
        <v>0</v>
      </c>
      <c r="O361" s="182">
        <f t="shared" si="55"/>
        <v>0</v>
      </c>
      <c r="P361" s="182">
        <f t="shared" si="56"/>
        <v>0</v>
      </c>
      <c r="Q361" s="182">
        <f t="shared" si="57"/>
        <v>0</v>
      </c>
      <c r="R361" s="182">
        <f t="shared" si="58"/>
        <v>0</v>
      </c>
      <c r="S361" s="182">
        <f t="shared" si="59"/>
        <v>0</v>
      </c>
    </row>
    <row r="362" spans="1:19" x14ac:dyDescent="0.15">
      <c r="A362" s="193" t="s">
        <v>119</v>
      </c>
      <c r="B362" s="192" t="s">
        <v>118</v>
      </c>
      <c r="C362" s="191" t="s">
        <v>112</v>
      </c>
      <c r="D362" s="190">
        <v>0</v>
      </c>
      <c r="E362" s="190">
        <v>0</v>
      </c>
      <c r="F362" s="190">
        <v>1</v>
      </c>
      <c r="G362" s="190">
        <v>0</v>
      </c>
      <c r="H362" s="190">
        <v>0</v>
      </c>
      <c r="I362" s="190">
        <v>0</v>
      </c>
      <c r="J362" s="190">
        <v>0</v>
      </c>
      <c r="K362" s="190">
        <v>0</v>
      </c>
      <c r="L362" s="190">
        <v>1</v>
      </c>
      <c r="M362" s="190">
        <v>1</v>
      </c>
      <c r="N362" s="194">
        <v>1</v>
      </c>
      <c r="O362" s="182">
        <f t="shared" si="55"/>
        <v>1</v>
      </c>
      <c r="P362" s="182">
        <f t="shared" si="56"/>
        <v>1</v>
      </c>
      <c r="Q362" s="182">
        <f t="shared" si="57"/>
        <v>1</v>
      </c>
      <c r="R362" s="182">
        <f t="shared" si="58"/>
        <v>0</v>
      </c>
      <c r="S362" s="182">
        <f t="shared" si="59"/>
        <v>0</v>
      </c>
    </row>
    <row r="363" spans="1:19" x14ac:dyDescent="0.15">
      <c r="A363" s="193" t="s">
        <v>117</v>
      </c>
      <c r="B363" s="192" t="s">
        <v>116</v>
      </c>
      <c r="C363" s="191" t="s">
        <v>112</v>
      </c>
      <c r="D363" s="190">
        <v>0</v>
      </c>
      <c r="E363" s="190">
        <v>0</v>
      </c>
      <c r="F363" s="190">
        <v>0</v>
      </c>
      <c r="G363" s="190">
        <v>0</v>
      </c>
      <c r="H363" s="190">
        <v>0</v>
      </c>
      <c r="I363" s="190">
        <v>0</v>
      </c>
      <c r="J363" s="190">
        <v>0</v>
      </c>
      <c r="K363" s="190">
        <v>0</v>
      </c>
      <c r="L363" s="190">
        <v>0</v>
      </c>
      <c r="M363" s="190">
        <v>0</v>
      </c>
      <c r="N363" s="194">
        <v>0</v>
      </c>
      <c r="O363" s="182">
        <f t="shared" si="55"/>
        <v>0</v>
      </c>
      <c r="P363" s="182">
        <f t="shared" si="56"/>
        <v>0</v>
      </c>
      <c r="Q363" s="182">
        <f t="shared" si="57"/>
        <v>0</v>
      </c>
      <c r="R363" s="182">
        <f t="shared" si="58"/>
        <v>0</v>
      </c>
      <c r="S363" s="182">
        <f t="shared" si="59"/>
        <v>0</v>
      </c>
    </row>
    <row r="364" spans="1:19" x14ac:dyDescent="0.15">
      <c r="A364" s="193" t="s">
        <v>19</v>
      </c>
      <c r="B364" s="192" t="s">
        <v>115</v>
      </c>
      <c r="C364" s="191" t="s">
        <v>112</v>
      </c>
      <c r="D364" s="190">
        <v>4</v>
      </c>
      <c r="E364" s="190">
        <v>1</v>
      </c>
      <c r="F364" s="190">
        <v>3</v>
      </c>
      <c r="G364" s="190">
        <v>5</v>
      </c>
      <c r="H364" s="190">
        <v>0</v>
      </c>
      <c r="I364" s="190">
        <v>0</v>
      </c>
      <c r="J364" s="190">
        <v>3</v>
      </c>
      <c r="K364" s="190">
        <v>3</v>
      </c>
      <c r="L364" s="189">
        <v>19</v>
      </c>
      <c r="M364" s="189">
        <v>13</v>
      </c>
      <c r="N364" s="188">
        <v>10</v>
      </c>
      <c r="O364" s="182">
        <f t="shared" si="55"/>
        <v>13</v>
      </c>
      <c r="P364" s="182">
        <f t="shared" si="56"/>
        <v>9</v>
      </c>
      <c r="Q364" s="182">
        <f t="shared" si="57"/>
        <v>8</v>
      </c>
      <c r="R364" s="182">
        <f t="shared" si="58"/>
        <v>8</v>
      </c>
      <c r="S364" s="182">
        <f t="shared" si="59"/>
        <v>6</v>
      </c>
    </row>
    <row r="365" spans="1:19" x14ac:dyDescent="0.15">
      <c r="A365" s="193" t="s">
        <v>114</v>
      </c>
      <c r="B365" s="192" t="s">
        <v>113</v>
      </c>
      <c r="C365" s="191" t="s">
        <v>112</v>
      </c>
      <c r="D365" s="190">
        <v>1</v>
      </c>
      <c r="E365" s="190">
        <v>2</v>
      </c>
      <c r="F365" s="190">
        <v>6</v>
      </c>
      <c r="G365" s="190">
        <v>3</v>
      </c>
      <c r="H365" s="190">
        <v>6</v>
      </c>
      <c r="I365" s="190">
        <v>2</v>
      </c>
      <c r="J365" s="190">
        <v>1</v>
      </c>
      <c r="K365" s="190">
        <v>5</v>
      </c>
      <c r="L365" s="189">
        <v>26</v>
      </c>
      <c r="M365" s="189">
        <v>17</v>
      </c>
      <c r="N365" s="188">
        <v>13</v>
      </c>
      <c r="O365" s="182">
        <f t="shared" si="55"/>
        <v>12</v>
      </c>
      <c r="P365" s="182">
        <f t="shared" si="56"/>
        <v>17</v>
      </c>
      <c r="Q365" s="182">
        <f t="shared" si="57"/>
        <v>17</v>
      </c>
      <c r="R365" s="182">
        <f t="shared" si="58"/>
        <v>12</v>
      </c>
      <c r="S365" s="182">
        <f t="shared" si="59"/>
        <v>14</v>
      </c>
    </row>
    <row r="366" spans="1:19" ht="22.5" customHeight="1" thickBot="1" x14ac:dyDescent="0.2">
      <c r="A366" s="187" t="s">
        <v>91</v>
      </c>
      <c r="B366" s="186" t="s">
        <v>111</v>
      </c>
      <c r="C366" s="185"/>
      <c r="D366" s="184">
        <v>33</v>
      </c>
      <c r="E366" s="184">
        <v>15</v>
      </c>
      <c r="F366" s="184">
        <v>39</v>
      </c>
      <c r="G366" s="184">
        <v>35</v>
      </c>
      <c r="H366" s="184">
        <v>33</v>
      </c>
      <c r="I366" s="184">
        <v>51</v>
      </c>
      <c r="J366" s="184">
        <v>47</v>
      </c>
      <c r="K366" s="184">
        <v>42</v>
      </c>
      <c r="L366" s="184">
        <v>295</v>
      </c>
      <c r="M366" s="184">
        <v>173</v>
      </c>
      <c r="N366" s="183">
        <v>148</v>
      </c>
      <c r="O366" s="182">
        <f t="shared" si="55"/>
        <v>122</v>
      </c>
      <c r="P366" s="182">
        <f t="shared" si="56"/>
        <v>122</v>
      </c>
      <c r="Q366" s="182">
        <f t="shared" si="57"/>
        <v>158</v>
      </c>
      <c r="R366" s="182">
        <f t="shared" si="58"/>
        <v>166</v>
      </c>
      <c r="S366" s="182">
        <f t="shared" si="59"/>
        <v>173</v>
      </c>
    </row>
    <row r="367" spans="1:19" x14ac:dyDescent="0.15">
      <c r="D367" s="181"/>
      <c r="E367" s="181"/>
      <c r="F367" s="181"/>
      <c r="G367" s="181"/>
      <c r="H367" s="181"/>
      <c r="I367" s="181"/>
      <c r="J367" s="181"/>
      <c r="K367" s="181"/>
      <c r="L367" s="181"/>
      <c r="M367" s="181"/>
      <c r="N367" s="181"/>
    </row>
    <row r="368" spans="1:19" x14ac:dyDescent="0.15">
      <c r="D368" s="181"/>
      <c r="E368" s="181"/>
      <c r="F368" s="181"/>
      <c r="G368" s="181"/>
      <c r="H368" s="181"/>
      <c r="I368" s="181"/>
      <c r="J368" s="181"/>
      <c r="K368" s="181"/>
      <c r="L368" s="181"/>
      <c r="M368" s="181"/>
      <c r="N368" s="181"/>
    </row>
    <row r="369" spans="4:14" x14ac:dyDescent="0.15">
      <c r="D369" s="181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</row>
    <row r="370" spans="4:14" x14ac:dyDescent="0.15">
      <c r="D370" s="181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</row>
  </sheetData>
  <mergeCells count="2">
    <mergeCell ref="J248:K248"/>
    <mergeCell ref="J277:K277"/>
  </mergeCells>
  <printOptions horizontalCentered="1" verticalCentered="1"/>
  <pageMargins left="0" right="0" top="0" bottom="0" header="0" footer="0"/>
  <pageSetup paperSize="9" scale="97" orientation="portrait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A53D5-F052-4E44-8BDF-C8059E157A51}">
  <dimension ref="A1:T212"/>
  <sheetViews>
    <sheetView workbookViewId="0">
      <selection sqref="A1:XFD1048576"/>
    </sheetView>
  </sheetViews>
  <sheetFormatPr baseColWidth="10" defaultColWidth="9.1640625" defaultRowHeight="13" x14ac:dyDescent="0.15"/>
  <cols>
    <col min="1" max="1" width="13.5" style="14" customWidth="1"/>
    <col min="2" max="3" width="5.6640625" style="14" customWidth="1"/>
    <col min="4" max="4" width="5.6640625" style="14" hidden="1" customWidth="1"/>
    <col min="5" max="5" width="5.6640625" style="14" customWidth="1"/>
    <col min="6" max="10" width="5.6640625" style="14" hidden="1" customWidth="1"/>
    <col min="11" max="14" width="5.6640625" style="14" customWidth="1"/>
    <col min="15" max="15" width="5.6640625" style="14" hidden="1" customWidth="1"/>
    <col min="16" max="16" width="5.6640625" style="14" customWidth="1"/>
    <col min="17" max="17" width="5.6640625" style="14" hidden="1" customWidth="1"/>
    <col min="18" max="18" width="5.6640625" style="14" customWidth="1"/>
    <col min="19" max="256" width="9.1640625" style="14"/>
    <col min="257" max="257" width="13.5" style="14" customWidth="1"/>
    <col min="258" max="259" width="5.6640625" style="14" customWidth="1"/>
    <col min="260" max="260" width="0" style="14" hidden="1" customWidth="1"/>
    <col min="261" max="261" width="5.6640625" style="14" customWidth="1"/>
    <col min="262" max="266" width="0" style="14" hidden="1" customWidth="1"/>
    <col min="267" max="270" width="5.6640625" style="14" customWidth="1"/>
    <col min="271" max="271" width="0" style="14" hidden="1" customWidth="1"/>
    <col min="272" max="272" width="5.6640625" style="14" customWidth="1"/>
    <col min="273" max="273" width="0" style="14" hidden="1" customWidth="1"/>
    <col min="274" max="274" width="5.6640625" style="14" customWidth="1"/>
    <col min="275" max="512" width="9.1640625" style="14"/>
    <col min="513" max="513" width="13.5" style="14" customWidth="1"/>
    <col min="514" max="515" width="5.6640625" style="14" customWidth="1"/>
    <col min="516" max="516" width="0" style="14" hidden="1" customWidth="1"/>
    <col min="517" max="517" width="5.6640625" style="14" customWidth="1"/>
    <col min="518" max="522" width="0" style="14" hidden="1" customWidth="1"/>
    <col min="523" max="526" width="5.6640625" style="14" customWidth="1"/>
    <col min="527" max="527" width="0" style="14" hidden="1" customWidth="1"/>
    <col min="528" max="528" width="5.6640625" style="14" customWidth="1"/>
    <col min="529" max="529" width="0" style="14" hidden="1" customWidth="1"/>
    <col min="530" max="530" width="5.6640625" style="14" customWidth="1"/>
    <col min="531" max="768" width="9.1640625" style="14"/>
    <col min="769" max="769" width="13.5" style="14" customWidth="1"/>
    <col min="770" max="771" width="5.6640625" style="14" customWidth="1"/>
    <col min="772" max="772" width="0" style="14" hidden="1" customWidth="1"/>
    <col min="773" max="773" width="5.6640625" style="14" customWidth="1"/>
    <col min="774" max="778" width="0" style="14" hidden="1" customWidth="1"/>
    <col min="779" max="782" width="5.6640625" style="14" customWidth="1"/>
    <col min="783" max="783" width="0" style="14" hidden="1" customWidth="1"/>
    <col min="784" max="784" width="5.6640625" style="14" customWidth="1"/>
    <col min="785" max="785" width="0" style="14" hidden="1" customWidth="1"/>
    <col min="786" max="786" width="5.6640625" style="14" customWidth="1"/>
    <col min="787" max="1024" width="9.1640625" style="14"/>
    <col min="1025" max="1025" width="13.5" style="14" customWidth="1"/>
    <col min="1026" max="1027" width="5.6640625" style="14" customWidth="1"/>
    <col min="1028" max="1028" width="0" style="14" hidden="1" customWidth="1"/>
    <col min="1029" max="1029" width="5.6640625" style="14" customWidth="1"/>
    <col min="1030" max="1034" width="0" style="14" hidden="1" customWidth="1"/>
    <col min="1035" max="1038" width="5.6640625" style="14" customWidth="1"/>
    <col min="1039" max="1039" width="0" style="14" hidden="1" customWidth="1"/>
    <col min="1040" max="1040" width="5.6640625" style="14" customWidth="1"/>
    <col min="1041" max="1041" width="0" style="14" hidden="1" customWidth="1"/>
    <col min="1042" max="1042" width="5.6640625" style="14" customWidth="1"/>
    <col min="1043" max="1280" width="9.1640625" style="14"/>
    <col min="1281" max="1281" width="13.5" style="14" customWidth="1"/>
    <col min="1282" max="1283" width="5.6640625" style="14" customWidth="1"/>
    <col min="1284" max="1284" width="0" style="14" hidden="1" customWidth="1"/>
    <col min="1285" max="1285" width="5.6640625" style="14" customWidth="1"/>
    <col min="1286" max="1290" width="0" style="14" hidden="1" customWidth="1"/>
    <col min="1291" max="1294" width="5.6640625" style="14" customWidth="1"/>
    <col min="1295" max="1295" width="0" style="14" hidden="1" customWidth="1"/>
    <col min="1296" max="1296" width="5.6640625" style="14" customWidth="1"/>
    <col min="1297" max="1297" width="0" style="14" hidden="1" customWidth="1"/>
    <col min="1298" max="1298" width="5.6640625" style="14" customWidth="1"/>
    <col min="1299" max="1536" width="9.1640625" style="14"/>
    <col min="1537" max="1537" width="13.5" style="14" customWidth="1"/>
    <col min="1538" max="1539" width="5.6640625" style="14" customWidth="1"/>
    <col min="1540" max="1540" width="0" style="14" hidden="1" customWidth="1"/>
    <col min="1541" max="1541" width="5.6640625" style="14" customWidth="1"/>
    <col min="1542" max="1546" width="0" style="14" hidden="1" customWidth="1"/>
    <col min="1547" max="1550" width="5.6640625" style="14" customWidth="1"/>
    <col min="1551" max="1551" width="0" style="14" hidden="1" customWidth="1"/>
    <col min="1552" max="1552" width="5.6640625" style="14" customWidth="1"/>
    <col min="1553" max="1553" width="0" style="14" hidden="1" customWidth="1"/>
    <col min="1554" max="1554" width="5.6640625" style="14" customWidth="1"/>
    <col min="1555" max="1792" width="9.1640625" style="14"/>
    <col min="1793" max="1793" width="13.5" style="14" customWidth="1"/>
    <col min="1794" max="1795" width="5.6640625" style="14" customWidth="1"/>
    <col min="1796" max="1796" width="0" style="14" hidden="1" customWidth="1"/>
    <col min="1797" max="1797" width="5.6640625" style="14" customWidth="1"/>
    <col min="1798" max="1802" width="0" style="14" hidden="1" customWidth="1"/>
    <col min="1803" max="1806" width="5.6640625" style="14" customWidth="1"/>
    <col min="1807" max="1807" width="0" style="14" hidden="1" customWidth="1"/>
    <col min="1808" max="1808" width="5.6640625" style="14" customWidth="1"/>
    <col min="1809" max="1809" width="0" style="14" hidden="1" customWidth="1"/>
    <col min="1810" max="1810" width="5.6640625" style="14" customWidth="1"/>
    <col min="1811" max="2048" width="9.1640625" style="14"/>
    <col min="2049" max="2049" width="13.5" style="14" customWidth="1"/>
    <col min="2050" max="2051" width="5.6640625" style="14" customWidth="1"/>
    <col min="2052" max="2052" width="0" style="14" hidden="1" customWidth="1"/>
    <col min="2053" max="2053" width="5.6640625" style="14" customWidth="1"/>
    <col min="2054" max="2058" width="0" style="14" hidden="1" customWidth="1"/>
    <col min="2059" max="2062" width="5.6640625" style="14" customWidth="1"/>
    <col min="2063" max="2063" width="0" style="14" hidden="1" customWidth="1"/>
    <col min="2064" max="2064" width="5.6640625" style="14" customWidth="1"/>
    <col min="2065" max="2065" width="0" style="14" hidden="1" customWidth="1"/>
    <col min="2066" max="2066" width="5.6640625" style="14" customWidth="1"/>
    <col min="2067" max="2304" width="9.1640625" style="14"/>
    <col min="2305" max="2305" width="13.5" style="14" customWidth="1"/>
    <col min="2306" max="2307" width="5.6640625" style="14" customWidth="1"/>
    <col min="2308" max="2308" width="0" style="14" hidden="1" customWidth="1"/>
    <col min="2309" max="2309" width="5.6640625" style="14" customWidth="1"/>
    <col min="2310" max="2314" width="0" style="14" hidden="1" customWidth="1"/>
    <col min="2315" max="2318" width="5.6640625" style="14" customWidth="1"/>
    <col min="2319" max="2319" width="0" style="14" hidden="1" customWidth="1"/>
    <col min="2320" max="2320" width="5.6640625" style="14" customWidth="1"/>
    <col min="2321" max="2321" width="0" style="14" hidden="1" customWidth="1"/>
    <col min="2322" max="2322" width="5.6640625" style="14" customWidth="1"/>
    <col min="2323" max="2560" width="9.1640625" style="14"/>
    <col min="2561" max="2561" width="13.5" style="14" customWidth="1"/>
    <col min="2562" max="2563" width="5.6640625" style="14" customWidth="1"/>
    <col min="2564" max="2564" width="0" style="14" hidden="1" customWidth="1"/>
    <col min="2565" max="2565" width="5.6640625" style="14" customWidth="1"/>
    <col min="2566" max="2570" width="0" style="14" hidden="1" customWidth="1"/>
    <col min="2571" max="2574" width="5.6640625" style="14" customWidth="1"/>
    <col min="2575" max="2575" width="0" style="14" hidden="1" customWidth="1"/>
    <col min="2576" max="2576" width="5.6640625" style="14" customWidth="1"/>
    <col min="2577" max="2577" width="0" style="14" hidden="1" customWidth="1"/>
    <col min="2578" max="2578" width="5.6640625" style="14" customWidth="1"/>
    <col min="2579" max="2816" width="9.1640625" style="14"/>
    <col min="2817" max="2817" width="13.5" style="14" customWidth="1"/>
    <col min="2818" max="2819" width="5.6640625" style="14" customWidth="1"/>
    <col min="2820" max="2820" width="0" style="14" hidden="1" customWidth="1"/>
    <col min="2821" max="2821" width="5.6640625" style="14" customWidth="1"/>
    <col min="2822" max="2826" width="0" style="14" hidden="1" customWidth="1"/>
    <col min="2827" max="2830" width="5.6640625" style="14" customWidth="1"/>
    <col min="2831" max="2831" width="0" style="14" hidden="1" customWidth="1"/>
    <col min="2832" max="2832" width="5.6640625" style="14" customWidth="1"/>
    <col min="2833" max="2833" width="0" style="14" hidden="1" customWidth="1"/>
    <col min="2834" max="2834" width="5.6640625" style="14" customWidth="1"/>
    <col min="2835" max="3072" width="9.1640625" style="14"/>
    <col min="3073" max="3073" width="13.5" style="14" customWidth="1"/>
    <col min="3074" max="3075" width="5.6640625" style="14" customWidth="1"/>
    <col min="3076" max="3076" width="0" style="14" hidden="1" customWidth="1"/>
    <col min="3077" max="3077" width="5.6640625" style="14" customWidth="1"/>
    <col min="3078" max="3082" width="0" style="14" hidden="1" customWidth="1"/>
    <col min="3083" max="3086" width="5.6640625" style="14" customWidth="1"/>
    <col min="3087" max="3087" width="0" style="14" hidden="1" customWidth="1"/>
    <col min="3088" max="3088" width="5.6640625" style="14" customWidth="1"/>
    <col min="3089" max="3089" width="0" style="14" hidden="1" customWidth="1"/>
    <col min="3090" max="3090" width="5.6640625" style="14" customWidth="1"/>
    <col min="3091" max="3328" width="9.1640625" style="14"/>
    <col min="3329" max="3329" width="13.5" style="14" customWidth="1"/>
    <col min="3330" max="3331" width="5.6640625" style="14" customWidth="1"/>
    <col min="3332" max="3332" width="0" style="14" hidden="1" customWidth="1"/>
    <col min="3333" max="3333" width="5.6640625" style="14" customWidth="1"/>
    <col min="3334" max="3338" width="0" style="14" hidden="1" customWidth="1"/>
    <col min="3339" max="3342" width="5.6640625" style="14" customWidth="1"/>
    <col min="3343" max="3343" width="0" style="14" hidden="1" customWidth="1"/>
    <col min="3344" max="3344" width="5.6640625" style="14" customWidth="1"/>
    <col min="3345" max="3345" width="0" style="14" hidden="1" customWidth="1"/>
    <col min="3346" max="3346" width="5.6640625" style="14" customWidth="1"/>
    <col min="3347" max="3584" width="9.1640625" style="14"/>
    <col min="3585" max="3585" width="13.5" style="14" customWidth="1"/>
    <col min="3586" max="3587" width="5.6640625" style="14" customWidth="1"/>
    <col min="3588" max="3588" width="0" style="14" hidden="1" customWidth="1"/>
    <col min="3589" max="3589" width="5.6640625" style="14" customWidth="1"/>
    <col min="3590" max="3594" width="0" style="14" hidden="1" customWidth="1"/>
    <col min="3595" max="3598" width="5.6640625" style="14" customWidth="1"/>
    <col min="3599" max="3599" width="0" style="14" hidden="1" customWidth="1"/>
    <col min="3600" max="3600" width="5.6640625" style="14" customWidth="1"/>
    <col min="3601" max="3601" width="0" style="14" hidden="1" customWidth="1"/>
    <col min="3602" max="3602" width="5.6640625" style="14" customWidth="1"/>
    <col min="3603" max="3840" width="9.1640625" style="14"/>
    <col min="3841" max="3841" width="13.5" style="14" customWidth="1"/>
    <col min="3842" max="3843" width="5.6640625" style="14" customWidth="1"/>
    <col min="3844" max="3844" width="0" style="14" hidden="1" customWidth="1"/>
    <col min="3845" max="3845" width="5.6640625" style="14" customWidth="1"/>
    <col min="3846" max="3850" width="0" style="14" hidden="1" customWidth="1"/>
    <col min="3851" max="3854" width="5.6640625" style="14" customWidth="1"/>
    <col min="3855" max="3855" width="0" style="14" hidden="1" customWidth="1"/>
    <col min="3856" max="3856" width="5.6640625" style="14" customWidth="1"/>
    <col min="3857" max="3857" width="0" style="14" hidden="1" customWidth="1"/>
    <col min="3858" max="3858" width="5.6640625" style="14" customWidth="1"/>
    <col min="3859" max="4096" width="9.1640625" style="14"/>
    <col min="4097" max="4097" width="13.5" style="14" customWidth="1"/>
    <col min="4098" max="4099" width="5.6640625" style="14" customWidth="1"/>
    <col min="4100" max="4100" width="0" style="14" hidden="1" customWidth="1"/>
    <col min="4101" max="4101" width="5.6640625" style="14" customWidth="1"/>
    <col min="4102" max="4106" width="0" style="14" hidden="1" customWidth="1"/>
    <col min="4107" max="4110" width="5.6640625" style="14" customWidth="1"/>
    <col min="4111" max="4111" width="0" style="14" hidden="1" customWidth="1"/>
    <col min="4112" max="4112" width="5.6640625" style="14" customWidth="1"/>
    <col min="4113" max="4113" width="0" style="14" hidden="1" customWidth="1"/>
    <col min="4114" max="4114" width="5.6640625" style="14" customWidth="1"/>
    <col min="4115" max="4352" width="9.1640625" style="14"/>
    <col min="4353" max="4353" width="13.5" style="14" customWidth="1"/>
    <col min="4354" max="4355" width="5.6640625" style="14" customWidth="1"/>
    <col min="4356" max="4356" width="0" style="14" hidden="1" customWidth="1"/>
    <col min="4357" max="4357" width="5.6640625" style="14" customWidth="1"/>
    <col min="4358" max="4362" width="0" style="14" hidden="1" customWidth="1"/>
    <col min="4363" max="4366" width="5.6640625" style="14" customWidth="1"/>
    <col min="4367" max="4367" width="0" style="14" hidden="1" customWidth="1"/>
    <col min="4368" max="4368" width="5.6640625" style="14" customWidth="1"/>
    <col min="4369" max="4369" width="0" style="14" hidden="1" customWidth="1"/>
    <col min="4370" max="4370" width="5.6640625" style="14" customWidth="1"/>
    <col min="4371" max="4608" width="9.1640625" style="14"/>
    <col min="4609" max="4609" width="13.5" style="14" customWidth="1"/>
    <col min="4610" max="4611" width="5.6640625" style="14" customWidth="1"/>
    <col min="4612" max="4612" width="0" style="14" hidden="1" customWidth="1"/>
    <col min="4613" max="4613" width="5.6640625" style="14" customWidth="1"/>
    <col min="4614" max="4618" width="0" style="14" hidden="1" customWidth="1"/>
    <col min="4619" max="4622" width="5.6640625" style="14" customWidth="1"/>
    <col min="4623" max="4623" width="0" style="14" hidden="1" customWidth="1"/>
    <col min="4624" max="4624" width="5.6640625" style="14" customWidth="1"/>
    <col min="4625" max="4625" width="0" style="14" hidden="1" customWidth="1"/>
    <col min="4626" max="4626" width="5.6640625" style="14" customWidth="1"/>
    <col min="4627" max="4864" width="9.1640625" style="14"/>
    <col min="4865" max="4865" width="13.5" style="14" customWidth="1"/>
    <col min="4866" max="4867" width="5.6640625" style="14" customWidth="1"/>
    <col min="4868" max="4868" width="0" style="14" hidden="1" customWidth="1"/>
    <col min="4869" max="4869" width="5.6640625" style="14" customWidth="1"/>
    <col min="4870" max="4874" width="0" style="14" hidden="1" customWidth="1"/>
    <col min="4875" max="4878" width="5.6640625" style="14" customWidth="1"/>
    <col min="4879" max="4879" width="0" style="14" hidden="1" customWidth="1"/>
    <col min="4880" max="4880" width="5.6640625" style="14" customWidth="1"/>
    <col min="4881" max="4881" width="0" style="14" hidden="1" customWidth="1"/>
    <col min="4882" max="4882" width="5.6640625" style="14" customWidth="1"/>
    <col min="4883" max="5120" width="9.1640625" style="14"/>
    <col min="5121" max="5121" width="13.5" style="14" customWidth="1"/>
    <col min="5122" max="5123" width="5.6640625" style="14" customWidth="1"/>
    <col min="5124" max="5124" width="0" style="14" hidden="1" customWidth="1"/>
    <col min="5125" max="5125" width="5.6640625" style="14" customWidth="1"/>
    <col min="5126" max="5130" width="0" style="14" hidden="1" customWidth="1"/>
    <col min="5131" max="5134" width="5.6640625" style="14" customWidth="1"/>
    <col min="5135" max="5135" width="0" style="14" hidden="1" customWidth="1"/>
    <col min="5136" max="5136" width="5.6640625" style="14" customWidth="1"/>
    <col min="5137" max="5137" width="0" style="14" hidden="1" customWidth="1"/>
    <col min="5138" max="5138" width="5.6640625" style="14" customWidth="1"/>
    <col min="5139" max="5376" width="9.1640625" style="14"/>
    <col min="5377" max="5377" width="13.5" style="14" customWidth="1"/>
    <col min="5378" max="5379" width="5.6640625" style="14" customWidth="1"/>
    <col min="5380" max="5380" width="0" style="14" hidden="1" customWidth="1"/>
    <col min="5381" max="5381" width="5.6640625" style="14" customWidth="1"/>
    <col min="5382" max="5386" width="0" style="14" hidden="1" customWidth="1"/>
    <col min="5387" max="5390" width="5.6640625" style="14" customWidth="1"/>
    <col min="5391" max="5391" width="0" style="14" hidden="1" customWidth="1"/>
    <col min="5392" max="5392" width="5.6640625" style="14" customWidth="1"/>
    <col min="5393" max="5393" width="0" style="14" hidden="1" customWidth="1"/>
    <col min="5394" max="5394" width="5.6640625" style="14" customWidth="1"/>
    <col min="5395" max="5632" width="9.1640625" style="14"/>
    <col min="5633" max="5633" width="13.5" style="14" customWidth="1"/>
    <col min="5634" max="5635" width="5.6640625" style="14" customWidth="1"/>
    <col min="5636" max="5636" width="0" style="14" hidden="1" customWidth="1"/>
    <col min="5637" max="5637" width="5.6640625" style="14" customWidth="1"/>
    <col min="5638" max="5642" width="0" style="14" hidden="1" customWidth="1"/>
    <col min="5643" max="5646" width="5.6640625" style="14" customWidth="1"/>
    <col min="5647" max="5647" width="0" style="14" hidden="1" customWidth="1"/>
    <col min="5648" max="5648" width="5.6640625" style="14" customWidth="1"/>
    <col min="5649" max="5649" width="0" style="14" hidden="1" customWidth="1"/>
    <col min="5650" max="5650" width="5.6640625" style="14" customWidth="1"/>
    <col min="5651" max="5888" width="9.1640625" style="14"/>
    <col min="5889" max="5889" width="13.5" style="14" customWidth="1"/>
    <col min="5890" max="5891" width="5.6640625" style="14" customWidth="1"/>
    <col min="5892" max="5892" width="0" style="14" hidden="1" customWidth="1"/>
    <col min="5893" max="5893" width="5.6640625" style="14" customWidth="1"/>
    <col min="5894" max="5898" width="0" style="14" hidden="1" customWidth="1"/>
    <col min="5899" max="5902" width="5.6640625" style="14" customWidth="1"/>
    <col min="5903" max="5903" width="0" style="14" hidden="1" customWidth="1"/>
    <col min="5904" max="5904" width="5.6640625" style="14" customWidth="1"/>
    <col min="5905" max="5905" width="0" style="14" hidden="1" customWidth="1"/>
    <col min="5906" max="5906" width="5.6640625" style="14" customWidth="1"/>
    <col min="5907" max="6144" width="9.1640625" style="14"/>
    <col min="6145" max="6145" width="13.5" style="14" customWidth="1"/>
    <col min="6146" max="6147" width="5.6640625" style="14" customWidth="1"/>
    <col min="6148" max="6148" width="0" style="14" hidden="1" customWidth="1"/>
    <col min="6149" max="6149" width="5.6640625" style="14" customWidth="1"/>
    <col min="6150" max="6154" width="0" style="14" hidden="1" customWidth="1"/>
    <col min="6155" max="6158" width="5.6640625" style="14" customWidth="1"/>
    <col min="6159" max="6159" width="0" style="14" hidden="1" customWidth="1"/>
    <col min="6160" max="6160" width="5.6640625" style="14" customWidth="1"/>
    <col min="6161" max="6161" width="0" style="14" hidden="1" customWidth="1"/>
    <col min="6162" max="6162" width="5.6640625" style="14" customWidth="1"/>
    <col min="6163" max="6400" width="9.1640625" style="14"/>
    <col min="6401" max="6401" width="13.5" style="14" customWidth="1"/>
    <col min="6402" max="6403" width="5.6640625" style="14" customWidth="1"/>
    <col min="6404" max="6404" width="0" style="14" hidden="1" customWidth="1"/>
    <col min="6405" max="6405" width="5.6640625" style="14" customWidth="1"/>
    <col min="6406" max="6410" width="0" style="14" hidden="1" customWidth="1"/>
    <col min="6411" max="6414" width="5.6640625" style="14" customWidth="1"/>
    <col min="6415" max="6415" width="0" style="14" hidden="1" customWidth="1"/>
    <col min="6416" max="6416" width="5.6640625" style="14" customWidth="1"/>
    <col min="6417" max="6417" width="0" style="14" hidden="1" customWidth="1"/>
    <col min="6418" max="6418" width="5.6640625" style="14" customWidth="1"/>
    <col min="6419" max="6656" width="9.1640625" style="14"/>
    <col min="6657" max="6657" width="13.5" style="14" customWidth="1"/>
    <col min="6658" max="6659" width="5.6640625" style="14" customWidth="1"/>
    <col min="6660" max="6660" width="0" style="14" hidden="1" customWidth="1"/>
    <col min="6661" max="6661" width="5.6640625" style="14" customWidth="1"/>
    <col min="6662" max="6666" width="0" style="14" hidden="1" customWidth="1"/>
    <col min="6667" max="6670" width="5.6640625" style="14" customWidth="1"/>
    <col min="6671" max="6671" width="0" style="14" hidden="1" customWidth="1"/>
    <col min="6672" max="6672" width="5.6640625" style="14" customWidth="1"/>
    <col min="6673" max="6673" width="0" style="14" hidden="1" customWidth="1"/>
    <col min="6674" max="6674" width="5.6640625" style="14" customWidth="1"/>
    <col min="6675" max="6912" width="9.1640625" style="14"/>
    <col min="6913" max="6913" width="13.5" style="14" customWidth="1"/>
    <col min="6914" max="6915" width="5.6640625" style="14" customWidth="1"/>
    <col min="6916" max="6916" width="0" style="14" hidden="1" customWidth="1"/>
    <col min="6917" max="6917" width="5.6640625" style="14" customWidth="1"/>
    <col min="6918" max="6922" width="0" style="14" hidden="1" customWidth="1"/>
    <col min="6923" max="6926" width="5.6640625" style="14" customWidth="1"/>
    <col min="6927" max="6927" width="0" style="14" hidden="1" customWidth="1"/>
    <col min="6928" max="6928" width="5.6640625" style="14" customWidth="1"/>
    <col min="6929" max="6929" width="0" style="14" hidden="1" customWidth="1"/>
    <col min="6930" max="6930" width="5.6640625" style="14" customWidth="1"/>
    <col min="6931" max="7168" width="9.1640625" style="14"/>
    <col min="7169" max="7169" width="13.5" style="14" customWidth="1"/>
    <col min="7170" max="7171" width="5.6640625" style="14" customWidth="1"/>
    <col min="7172" max="7172" width="0" style="14" hidden="1" customWidth="1"/>
    <col min="7173" max="7173" width="5.6640625" style="14" customWidth="1"/>
    <col min="7174" max="7178" width="0" style="14" hidden="1" customWidth="1"/>
    <col min="7179" max="7182" width="5.6640625" style="14" customWidth="1"/>
    <col min="7183" max="7183" width="0" style="14" hidden="1" customWidth="1"/>
    <col min="7184" max="7184" width="5.6640625" style="14" customWidth="1"/>
    <col min="7185" max="7185" width="0" style="14" hidden="1" customWidth="1"/>
    <col min="7186" max="7186" width="5.6640625" style="14" customWidth="1"/>
    <col min="7187" max="7424" width="9.1640625" style="14"/>
    <col min="7425" max="7425" width="13.5" style="14" customWidth="1"/>
    <col min="7426" max="7427" width="5.6640625" style="14" customWidth="1"/>
    <col min="7428" max="7428" width="0" style="14" hidden="1" customWidth="1"/>
    <col min="7429" max="7429" width="5.6640625" style="14" customWidth="1"/>
    <col min="7430" max="7434" width="0" style="14" hidden="1" customWidth="1"/>
    <col min="7435" max="7438" width="5.6640625" style="14" customWidth="1"/>
    <col min="7439" max="7439" width="0" style="14" hidden="1" customWidth="1"/>
    <col min="7440" max="7440" width="5.6640625" style="14" customWidth="1"/>
    <col min="7441" max="7441" width="0" style="14" hidden="1" customWidth="1"/>
    <col min="7442" max="7442" width="5.6640625" style="14" customWidth="1"/>
    <col min="7443" max="7680" width="9.1640625" style="14"/>
    <col min="7681" max="7681" width="13.5" style="14" customWidth="1"/>
    <col min="7682" max="7683" width="5.6640625" style="14" customWidth="1"/>
    <col min="7684" max="7684" width="0" style="14" hidden="1" customWidth="1"/>
    <col min="7685" max="7685" width="5.6640625" style="14" customWidth="1"/>
    <col min="7686" max="7690" width="0" style="14" hidden="1" customWidth="1"/>
    <col min="7691" max="7694" width="5.6640625" style="14" customWidth="1"/>
    <col min="7695" max="7695" width="0" style="14" hidden="1" customWidth="1"/>
    <col min="7696" max="7696" width="5.6640625" style="14" customWidth="1"/>
    <col min="7697" max="7697" width="0" style="14" hidden="1" customWidth="1"/>
    <col min="7698" max="7698" width="5.6640625" style="14" customWidth="1"/>
    <col min="7699" max="7936" width="9.1640625" style="14"/>
    <col min="7937" max="7937" width="13.5" style="14" customWidth="1"/>
    <col min="7938" max="7939" width="5.6640625" style="14" customWidth="1"/>
    <col min="7940" max="7940" width="0" style="14" hidden="1" customWidth="1"/>
    <col min="7941" max="7941" width="5.6640625" style="14" customWidth="1"/>
    <col min="7942" max="7946" width="0" style="14" hidden="1" customWidth="1"/>
    <col min="7947" max="7950" width="5.6640625" style="14" customWidth="1"/>
    <col min="7951" max="7951" width="0" style="14" hidden="1" customWidth="1"/>
    <col min="7952" max="7952" width="5.6640625" style="14" customWidth="1"/>
    <col min="7953" max="7953" width="0" style="14" hidden="1" customWidth="1"/>
    <col min="7954" max="7954" width="5.6640625" style="14" customWidth="1"/>
    <col min="7955" max="8192" width="9.1640625" style="14"/>
    <col min="8193" max="8193" width="13.5" style="14" customWidth="1"/>
    <col min="8194" max="8195" width="5.6640625" style="14" customWidth="1"/>
    <col min="8196" max="8196" width="0" style="14" hidden="1" customWidth="1"/>
    <col min="8197" max="8197" width="5.6640625" style="14" customWidth="1"/>
    <col min="8198" max="8202" width="0" style="14" hidden="1" customWidth="1"/>
    <col min="8203" max="8206" width="5.6640625" style="14" customWidth="1"/>
    <col min="8207" max="8207" width="0" style="14" hidden="1" customWidth="1"/>
    <col min="8208" max="8208" width="5.6640625" style="14" customWidth="1"/>
    <col min="8209" max="8209" width="0" style="14" hidden="1" customWidth="1"/>
    <col min="8210" max="8210" width="5.6640625" style="14" customWidth="1"/>
    <col min="8211" max="8448" width="9.1640625" style="14"/>
    <col min="8449" max="8449" width="13.5" style="14" customWidth="1"/>
    <col min="8450" max="8451" width="5.6640625" style="14" customWidth="1"/>
    <col min="8452" max="8452" width="0" style="14" hidden="1" customWidth="1"/>
    <col min="8453" max="8453" width="5.6640625" style="14" customWidth="1"/>
    <col min="8454" max="8458" width="0" style="14" hidden="1" customWidth="1"/>
    <col min="8459" max="8462" width="5.6640625" style="14" customWidth="1"/>
    <col min="8463" max="8463" width="0" style="14" hidden="1" customWidth="1"/>
    <col min="8464" max="8464" width="5.6640625" style="14" customWidth="1"/>
    <col min="8465" max="8465" width="0" style="14" hidden="1" customWidth="1"/>
    <col min="8466" max="8466" width="5.6640625" style="14" customWidth="1"/>
    <col min="8467" max="8704" width="9.1640625" style="14"/>
    <col min="8705" max="8705" width="13.5" style="14" customWidth="1"/>
    <col min="8706" max="8707" width="5.6640625" style="14" customWidth="1"/>
    <col min="8708" max="8708" width="0" style="14" hidden="1" customWidth="1"/>
    <col min="8709" max="8709" width="5.6640625" style="14" customWidth="1"/>
    <col min="8710" max="8714" width="0" style="14" hidden="1" customWidth="1"/>
    <col min="8715" max="8718" width="5.6640625" style="14" customWidth="1"/>
    <col min="8719" max="8719" width="0" style="14" hidden="1" customWidth="1"/>
    <col min="8720" max="8720" width="5.6640625" style="14" customWidth="1"/>
    <col min="8721" max="8721" width="0" style="14" hidden="1" customWidth="1"/>
    <col min="8722" max="8722" width="5.6640625" style="14" customWidth="1"/>
    <col min="8723" max="8960" width="9.1640625" style="14"/>
    <col min="8961" max="8961" width="13.5" style="14" customWidth="1"/>
    <col min="8962" max="8963" width="5.6640625" style="14" customWidth="1"/>
    <col min="8964" max="8964" width="0" style="14" hidden="1" customWidth="1"/>
    <col min="8965" max="8965" width="5.6640625" style="14" customWidth="1"/>
    <col min="8966" max="8970" width="0" style="14" hidden="1" customWidth="1"/>
    <col min="8971" max="8974" width="5.6640625" style="14" customWidth="1"/>
    <col min="8975" max="8975" width="0" style="14" hidden="1" customWidth="1"/>
    <col min="8976" max="8976" width="5.6640625" style="14" customWidth="1"/>
    <col min="8977" max="8977" width="0" style="14" hidden="1" customWidth="1"/>
    <col min="8978" max="8978" width="5.6640625" style="14" customWidth="1"/>
    <col min="8979" max="9216" width="9.1640625" style="14"/>
    <col min="9217" max="9217" width="13.5" style="14" customWidth="1"/>
    <col min="9218" max="9219" width="5.6640625" style="14" customWidth="1"/>
    <col min="9220" max="9220" width="0" style="14" hidden="1" customWidth="1"/>
    <col min="9221" max="9221" width="5.6640625" style="14" customWidth="1"/>
    <col min="9222" max="9226" width="0" style="14" hidden="1" customWidth="1"/>
    <col min="9227" max="9230" width="5.6640625" style="14" customWidth="1"/>
    <col min="9231" max="9231" width="0" style="14" hidden="1" customWidth="1"/>
    <col min="9232" max="9232" width="5.6640625" style="14" customWidth="1"/>
    <col min="9233" max="9233" width="0" style="14" hidden="1" customWidth="1"/>
    <col min="9234" max="9234" width="5.6640625" style="14" customWidth="1"/>
    <col min="9235" max="9472" width="9.1640625" style="14"/>
    <col min="9473" max="9473" width="13.5" style="14" customWidth="1"/>
    <col min="9474" max="9475" width="5.6640625" style="14" customWidth="1"/>
    <col min="9476" max="9476" width="0" style="14" hidden="1" customWidth="1"/>
    <col min="9477" max="9477" width="5.6640625" style="14" customWidth="1"/>
    <col min="9478" max="9482" width="0" style="14" hidden="1" customWidth="1"/>
    <col min="9483" max="9486" width="5.6640625" style="14" customWidth="1"/>
    <col min="9487" max="9487" width="0" style="14" hidden="1" customWidth="1"/>
    <col min="9488" max="9488" width="5.6640625" style="14" customWidth="1"/>
    <col min="9489" max="9489" width="0" style="14" hidden="1" customWidth="1"/>
    <col min="9490" max="9490" width="5.6640625" style="14" customWidth="1"/>
    <col min="9491" max="9728" width="9.1640625" style="14"/>
    <col min="9729" max="9729" width="13.5" style="14" customWidth="1"/>
    <col min="9730" max="9731" width="5.6640625" style="14" customWidth="1"/>
    <col min="9732" max="9732" width="0" style="14" hidden="1" customWidth="1"/>
    <col min="9733" max="9733" width="5.6640625" style="14" customWidth="1"/>
    <col min="9734" max="9738" width="0" style="14" hidden="1" customWidth="1"/>
    <col min="9739" max="9742" width="5.6640625" style="14" customWidth="1"/>
    <col min="9743" max="9743" width="0" style="14" hidden="1" customWidth="1"/>
    <col min="9744" max="9744" width="5.6640625" style="14" customWidth="1"/>
    <col min="9745" max="9745" width="0" style="14" hidden="1" customWidth="1"/>
    <col min="9746" max="9746" width="5.6640625" style="14" customWidth="1"/>
    <col min="9747" max="9984" width="9.1640625" style="14"/>
    <col min="9985" max="9985" width="13.5" style="14" customWidth="1"/>
    <col min="9986" max="9987" width="5.6640625" style="14" customWidth="1"/>
    <col min="9988" max="9988" width="0" style="14" hidden="1" customWidth="1"/>
    <col min="9989" max="9989" width="5.6640625" style="14" customWidth="1"/>
    <col min="9990" max="9994" width="0" style="14" hidden="1" customWidth="1"/>
    <col min="9995" max="9998" width="5.6640625" style="14" customWidth="1"/>
    <col min="9999" max="9999" width="0" style="14" hidden="1" customWidth="1"/>
    <col min="10000" max="10000" width="5.6640625" style="14" customWidth="1"/>
    <col min="10001" max="10001" width="0" style="14" hidden="1" customWidth="1"/>
    <col min="10002" max="10002" width="5.6640625" style="14" customWidth="1"/>
    <col min="10003" max="10240" width="9.1640625" style="14"/>
    <col min="10241" max="10241" width="13.5" style="14" customWidth="1"/>
    <col min="10242" max="10243" width="5.6640625" style="14" customWidth="1"/>
    <col min="10244" max="10244" width="0" style="14" hidden="1" customWidth="1"/>
    <col min="10245" max="10245" width="5.6640625" style="14" customWidth="1"/>
    <col min="10246" max="10250" width="0" style="14" hidden="1" customWidth="1"/>
    <col min="10251" max="10254" width="5.6640625" style="14" customWidth="1"/>
    <col min="10255" max="10255" width="0" style="14" hidden="1" customWidth="1"/>
    <col min="10256" max="10256" width="5.6640625" style="14" customWidth="1"/>
    <col min="10257" max="10257" width="0" style="14" hidden="1" customWidth="1"/>
    <col min="10258" max="10258" width="5.6640625" style="14" customWidth="1"/>
    <col min="10259" max="10496" width="9.1640625" style="14"/>
    <col min="10497" max="10497" width="13.5" style="14" customWidth="1"/>
    <col min="10498" max="10499" width="5.6640625" style="14" customWidth="1"/>
    <col min="10500" max="10500" width="0" style="14" hidden="1" customWidth="1"/>
    <col min="10501" max="10501" width="5.6640625" style="14" customWidth="1"/>
    <col min="10502" max="10506" width="0" style="14" hidden="1" customWidth="1"/>
    <col min="10507" max="10510" width="5.6640625" style="14" customWidth="1"/>
    <col min="10511" max="10511" width="0" style="14" hidden="1" customWidth="1"/>
    <col min="10512" max="10512" width="5.6640625" style="14" customWidth="1"/>
    <col min="10513" max="10513" width="0" style="14" hidden="1" customWidth="1"/>
    <col min="10514" max="10514" width="5.6640625" style="14" customWidth="1"/>
    <col min="10515" max="10752" width="9.1640625" style="14"/>
    <col min="10753" max="10753" width="13.5" style="14" customWidth="1"/>
    <col min="10754" max="10755" width="5.6640625" style="14" customWidth="1"/>
    <col min="10756" max="10756" width="0" style="14" hidden="1" customWidth="1"/>
    <col min="10757" max="10757" width="5.6640625" style="14" customWidth="1"/>
    <col min="10758" max="10762" width="0" style="14" hidden="1" customWidth="1"/>
    <col min="10763" max="10766" width="5.6640625" style="14" customWidth="1"/>
    <col min="10767" max="10767" width="0" style="14" hidden="1" customWidth="1"/>
    <col min="10768" max="10768" width="5.6640625" style="14" customWidth="1"/>
    <col min="10769" max="10769" width="0" style="14" hidden="1" customWidth="1"/>
    <col min="10770" max="10770" width="5.6640625" style="14" customWidth="1"/>
    <col min="10771" max="11008" width="9.1640625" style="14"/>
    <col min="11009" max="11009" width="13.5" style="14" customWidth="1"/>
    <col min="11010" max="11011" width="5.6640625" style="14" customWidth="1"/>
    <col min="11012" max="11012" width="0" style="14" hidden="1" customWidth="1"/>
    <col min="11013" max="11013" width="5.6640625" style="14" customWidth="1"/>
    <col min="11014" max="11018" width="0" style="14" hidden="1" customWidth="1"/>
    <col min="11019" max="11022" width="5.6640625" style="14" customWidth="1"/>
    <col min="11023" max="11023" width="0" style="14" hidden="1" customWidth="1"/>
    <col min="11024" max="11024" width="5.6640625" style="14" customWidth="1"/>
    <col min="11025" max="11025" width="0" style="14" hidden="1" customWidth="1"/>
    <col min="11026" max="11026" width="5.6640625" style="14" customWidth="1"/>
    <col min="11027" max="11264" width="9.1640625" style="14"/>
    <col min="11265" max="11265" width="13.5" style="14" customWidth="1"/>
    <col min="11266" max="11267" width="5.6640625" style="14" customWidth="1"/>
    <col min="11268" max="11268" width="0" style="14" hidden="1" customWidth="1"/>
    <col min="11269" max="11269" width="5.6640625" style="14" customWidth="1"/>
    <col min="11270" max="11274" width="0" style="14" hidden="1" customWidth="1"/>
    <col min="11275" max="11278" width="5.6640625" style="14" customWidth="1"/>
    <col min="11279" max="11279" width="0" style="14" hidden="1" customWidth="1"/>
    <col min="11280" max="11280" width="5.6640625" style="14" customWidth="1"/>
    <col min="11281" max="11281" width="0" style="14" hidden="1" customWidth="1"/>
    <col min="11282" max="11282" width="5.6640625" style="14" customWidth="1"/>
    <col min="11283" max="11520" width="9.1640625" style="14"/>
    <col min="11521" max="11521" width="13.5" style="14" customWidth="1"/>
    <col min="11522" max="11523" width="5.6640625" style="14" customWidth="1"/>
    <col min="11524" max="11524" width="0" style="14" hidden="1" customWidth="1"/>
    <col min="11525" max="11525" width="5.6640625" style="14" customWidth="1"/>
    <col min="11526" max="11530" width="0" style="14" hidden="1" customWidth="1"/>
    <col min="11531" max="11534" width="5.6640625" style="14" customWidth="1"/>
    <col min="11535" max="11535" width="0" style="14" hidden="1" customWidth="1"/>
    <col min="11536" max="11536" width="5.6640625" style="14" customWidth="1"/>
    <col min="11537" max="11537" width="0" style="14" hidden="1" customWidth="1"/>
    <col min="11538" max="11538" width="5.6640625" style="14" customWidth="1"/>
    <col min="11539" max="11776" width="9.1640625" style="14"/>
    <col min="11777" max="11777" width="13.5" style="14" customWidth="1"/>
    <col min="11778" max="11779" width="5.6640625" style="14" customWidth="1"/>
    <col min="11780" max="11780" width="0" style="14" hidden="1" customWidth="1"/>
    <col min="11781" max="11781" width="5.6640625" style="14" customWidth="1"/>
    <col min="11782" max="11786" width="0" style="14" hidden="1" customWidth="1"/>
    <col min="11787" max="11790" width="5.6640625" style="14" customWidth="1"/>
    <col min="11791" max="11791" width="0" style="14" hidden="1" customWidth="1"/>
    <col min="11792" max="11792" width="5.6640625" style="14" customWidth="1"/>
    <col min="11793" max="11793" width="0" style="14" hidden="1" customWidth="1"/>
    <col min="11794" max="11794" width="5.6640625" style="14" customWidth="1"/>
    <col min="11795" max="12032" width="9.1640625" style="14"/>
    <col min="12033" max="12033" width="13.5" style="14" customWidth="1"/>
    <col min="12034" max="12035" width="5.6640625" style="14" customWidth="1"/>
    <col min="12036" max="12036" width="0" style="14" hidden="1" customWidth="1"/>
    <col min="12037" max="12037" width="5.6640625" style="14" customWidth="1"/>
    <col min="12038" max="12042" width="0" style="14" hidden="1" customWidth="1"/>
    <col min="12043" max="12046" width="5.6640625" style="14" customWidth="1"/>
    <col min="12047" max="12047" width="0" style="14" hidden="1" customWidth="1"/>
    <col min="12048" max="12048" width="5.6640625" style="14" customWidth="1"/>
    <col min="12049" max="12049" width="0" style="14" hidden="1" customWidth="1"/>
    <col min="12050" max="12050" width="5.6640625" style="14" customWidth="1"/>
    <col min="12051" max="12288" width="9.1640625" style="14"/>
    <col min="12289" max="12289" width="13.5" style="14" customWidth="1"/>
    <col min="12290" max="12291" width="5.6640625" style="14" customWidth="1"/>
    <col min="12292" max="12292" width="0" style="14" hidden="1" customWidth="1"/>
    <col min="12293" max="12293" width="5.6640625" style="14" customWidth="1"/>
    <col min="12294" max="12298" width="0" style="14" hidden="1" customWidth="1"/>
    <col min="12299" max="12302" width="5.6640625" style="14" customWidth="1"/>
    <col min="12303" max="12303" width="0" style="14" hidden="1" customWidth="1"/>
    <col min="12304" max="12304" width="5.6640625" style="14" customWidth="1"/>
    <col min="12305" max="12305" width="0" style="14" hidden="1" customWidth="1"/>
    <col min="12306" max="12306" width="5.6640625" style="14" customWidth="1"/>
    <col min="12307" max="12544" width="9.1640625" style="14"/>
    <col min="12545" max="12545" width="13.5" style="14" customWidth="1"/>
    <col min="12546" max="12547" width="5.6640625" style="14" customWidth="1"/>
    <col min="12548" max="12548" width="0" style="14" hidden="1" customWidth="1"/>
    <col min="12549" max="12549" width="5.6640625" style="14" customWidth="1"/>
    <col min="12550" max="12554" width="0" style="14" hidden="1" customWidth="1"/>
    <col min="12555" max="12558" width="5.6640625" style="14" customWidth="1"/>
    <col min="12559" max="12559" width="0" style="14" hidden="1" customWidth="1"/>
    <col min="12560" max="12560" width="5.6640625" style="14" customWidth="1"/>
    <col min="12561" max="12561" width="0" style="14" hidden="1" customWidth="1"/>
    <col min="12562" max="12562" width="5.6640625" style="14" customWidth="1"/>
    <col min="12563" max="12800" width="9.1640625" style="14"/>
    <col min="12801" max="12801" width="13.5" style="14" customWidth="1"/>
    <col min="12802" max="12803" width="5.6640625" style="14" customWidth="1"/>
    <col min="12804" max="12804" width="0" style="14" hidden="1" customWidth="1"/>
    <col min="12805" max="12805" width="5.6640625" style="14" customWidth="1"/>
    <col min="12806" max="12810" width="0" style="14" hidden="1" customWidth="1"/>
    <col min="12811" max="12814" width="5.6640625" style="14" customWidth="1"/>
    <col min="12815" max="12815" width="0" style="14" hidden="1" customWidth="1"/>
    <col min="12816" max="12816" width="5.6640625" style="14" customWidth="1"/>
    <col min="12817" max="12817" width="0" style="14" hidden="1" customWidth="1"/>
    <col min="12818" max="12818" width="5.6640625" style="14" customWidth="1"/>
    <col min="12819" max="13056" width="9.1640625" style="14"/>
    <col min="13057" max="13057" width="13.5" style="14" customWidth="1"/>
    <col min="13058" max="13059" width="5.6640625" style="14" customWidth="1"/>
    <col min="13060" max="13060" width="0" style="14" hidden="1" customWidth="1"/>
    <col min="13061" max="13061" width="5.6640625" style="14" customWidth="1"/>
    <col min="13062" max="13066" width="0" style="14" hidden="1" customWidth="1"/>
    <col min="13067" max="13070" width="5.6640625" style="14" customWidth="1"/>
    <col min="13071" max="13071" width="0" style="14" hidden="1" customWidth="1"/>
    <col min="13072" max="13072" width="5.6640625" style="14" customWidth="1"/>
    <col min="13073" max="13073" width="0" style="14" hidden="1" customWidth="1"/>
    <col min="13074" max="13074" width="5.6640625" style="14" customWidth="1"/>
    <col min="13075" max="13312" width="9.1640625" style="14"/>
    <col min="13313" max="13313" width="13.5" style="14" customWidth="1"/>
    <col min="13314" max="13315" width="5.6640625" style="14" customWidth="1"/>
    <col min="13316" max="13316" width="0" style="14" hidden="1" customWidth="1"/>
    <col min="13317" max="13317" width="5.6640625" style="14" customWidth="1"/>
    <col min="13318" max="13322" width="0" style="14" hidden="1" customWidth="1"/>
    <col min="13323" max="13326" width="5.6640625" style="14" customWidth="1"/>
    <col min="13327" max="13327" width="0" style="14" hidden="1" customWidth="1"/>
    <col min="13328" max="13328" width="5.6640625" style="14" customWidth="1"/>
    <col min="13329" max="13329" width="0" style="14" hidden="1" customWidth="1"/>
    <col min="13330" max="13330" width="5.6640625" style="14" customWidth="1"/>
    <col min="13331" max="13568" width="9.1640625" style="14"/>
    <col min="13569" max="13569" width="13.5" style="14" customWidth="1"/>
    <col min="13570" max="13571" width="5.6640625" style="14" customWidth="1"/>
    <col min="13572" max="13572" width="0" style="14" hidden="1" customWidth="1"/>
    <col min="13573" max="13573" width="5.6640625" style="14" customWidth="1"/>
    <col min="13574" max="13578" width="0" style="14" hidden="1" customWidth="1"/>
    <col min="13579" max="13582" width="5.6640625" style="14" customWidth="1"/>
    <col min="13583" max="13583" width="0" style="14" hidden="1" customWidth="1"/>
    <col min="13584" max="13584" width="5.6640625" style="14" customWidth="1"/>
    <col min="13585" max="13585" width="0" style="14" hidden="1" customWidth="1"/>
    <col min="13586" max="13586" width="5.6640625" style="14" customWidth="1"/>
    <col min="13587" max="13824" width="9.1640625" style="14"/>
    <col min="13825" max="13825" width="13.5" style="14" customWidth="1"/>
    <col min="13826" max="13827" width="5.6640625" style="14" customWidth="1"/>
    <col min="13828" max="13828" width="0" style="14" hidden="1" customWidth="1"/>
    <col min="13829" max="13829" width="5.6640625" style="14" customWidth="1"/>
    <col min="13830" max="13834" width="0" style="14" hidden="1" customWidth="1"/>
    <col min="13835" max="13838" width="5.6640625" style="14" customWidth="1"/>
    <col min="13839" max="13839" width="0" style="14" hidden="1" customWidth="1"/>
    <col min="13840" max="13840" width="5.6640625" style="14" customWidth="1"/>
    <col min="13841" max="13841" width="0" style="14" hidden="1" customWidth="1"/>
    <col min="13842" max="13842" width="5.6640625" style="14" customWidth="1"/>
    <col min="13843" max="14080" width="9.1640625" style="14"/>
    <col min="14081" max="14081" width="13.5" style="14" customWidth="1"/>
    <col min="14082" max="14083" width="5.6640625" style="14" customWidth="1"/>
    <col min="14084" max="14084" width="0" style="14" hidden="1" customWidth="1"/>
    <col min="14085" max="14085" width="5.6640625" style="14" customWidth="1"/>
    <col min="14086" max="14090" width="0" style="14" hidden="1" customWidth="1"/>
    <col min="14091" max="14094" width="5.6640625" style="14" customWidth="1"/>
    <col min="14095" max="14095" width="0" style="14" hidden="1" customWidth="1"/>
    <col min="14096" max="14096" width="5.6640625" style="14" customWidth="1"/>
    <col min="14097" max="14097" width="0" style="14" hidden="1" customWidth="1"/>
    <col min="14098" max="14098" width="5.6640625" style="14" customWidth="1"/>
    <col min="14099" max="14336" width="9.1640625" style="14"/>
    <col min="14337" max="14337" width="13.5" style="14" customWidth="1"/>
    <col min="14338" max="14339" width="5.6640625" style="14" customWidth="1"/>
    <col min="14340" max="14340" width="0" style="14" hidden="1" customWidth="1"/>
    <col min="14341" max="14341" width="5.6640625" style="14" customWidth="1"/>
    <col min="14342" max="14346" width="0" style="14" hidden="1" customWidth="1"/>
    <col min="14347" max="14350" width="5.6640625" style="14" customWidth="1"/>
    <col min="14351" max="14351" width="0" style="14" hidden="1" customWidth="1"/>
    <col min="14352" max="14352" width="5.6640625" style="14" customWidth="1"/>
    <col min="14353" max="14353" width="0" style="14" hidden="1" customWidth="1"/>
    <col min="14354" max="14354" width="5.6640625" style="14" customWidth="1"/>
    <col min="14355" max="14592" width="9.1640625" style="14"/>
    <col min="14593" max="14593" width="13.5" style="14" customWidth="1"/>
    <col min="14594" max="14595" width="5.6640625" style="14" customWidth="1"/>
    <col min="14596" max="14596" width="0" style="14" hidden="1" customWidth="1"/>
    <col min="14597" max="14597" width="5.6640625" style="14" customWidth="1"/>
    <col min="14598" max="14602" width="0" style="14" hidden="1" customWidth="1"/>
    <col min="14603" max="14606" width="5.6640625" style="14" customWidth="1"/>
    <col min="14607" max="14607" width="0" style="14" hidden="1" customWidth="1"/>
    <col min="14608" max="14608" width="5.6640625" style="14" customWidth="1"/>
    <col min="14609" max="14609" width="0" style="14" hidden="1" customWidth="1"/>
    <col min="14610" max="14610" width="5.6640625" style="14" customWidth="1"/>
    <col min="14611" max="14848" width="9.1640625" style="14"/>
    <col min="14849" max="14849" width="13.5" style="14" customWidth="1"/>
    <col min="14850" max="14851" width="5.6640625" style="14" customWidth="1"/>
    <col min="14852" max="14852" width="0" style="14" hidden="1" customWidth="1"/>
    <col min="14853" max="14853" width="5.6640625" style="14" customWidth="1"/>
    <col min="14854" max="14858" width="0" style="14" hidden="1" customWidth="1"/>
    <col min="14859" max="14862" width="5.6640625" style="14" customWidth="1"/>
    <col min="14863" max="14863" width="0" style="14" hidden="1" customWidth="1"/>
    <col min="14864" max="14864" width="5.6640625" style="14" customWidth="1"/>
    <col min="14865" max="14865" width="0" style="14" hidden="1" customWidth="1"/>
    <col min="14866" max="14866" width="5.6640625" style="14" customWidth="1"/>
    <col min="14867" max="15104" width="9.1640625" style="14"/>
    <col min="15105" max="15105" width="13.5" style="14" customWidth="1"/>
    <col min="15106" max="15107" width="5.6640625" style="14" customWidth="1"/>
    <col min="15108" max="15108" width="0" style="14" hidden="1" customWidth="1"/>
    <col min="15109" max="15109" width="5.6640625" style="14" customWidth="1"/>
    <col min="15110" max="15114" width="0" style="14" hidden="1" customWidth="1"/>
    <col min="15115" max="15118" width="5.6640625" style="14" customWidth="1"/>
    <col min="15119" max="15119" width="0" style="14" hidden="1" customWidth="1"/>
    <col min="15120" max="15120" width="5.6640625" style="14" customWidth="1"/>
    <col min="15121" max="15121" width="0" style="14" hidden="1" customWidth="1"/>
    <col min="15122" max="15122" width="5.6640625" style="14" customWidth="1"/>
    <col min="15123" max="15360" width="9.1640625" style="14"/>
    <col min="15361" max="15361" width="13.5" style="14" customWidth="1"/>
    <col min="15362" max="15363" width="5.6640625" style="14" customWidth="1"/>
    <col min="15364" max="15364" width="0" style="14" hidden="1" customWidth="1"/>
    <col min="15365" max="15365" width="5.6640625" style="14" customWidth="1"/>
    <col min="15366" max="15370" width="0" style="14" hidden="1" customWidth="1"/>
    <col min="15371" max="15374" width="5.6640625" style="14" customWidth="1"/>
    <col min="15375" max="15375" width="0" style="14" hidden="1" customWidth="1"/>
    <col min="15376" max="15376" width="5.6640625" style="14" customWidth="1"/>
    <col min="15377" max="15377" width="0" style="14" hidden="1" customWidth="1"/>
    <col min="15378" max="15378" width="5.6640625" style="14" customWidth="1"/>
    <col min="15379" max="15616" width="9.1640625" style="14"/>
    <col min="15617" max="15617" width="13.5" style="14" customWidth="1"/>
    <col min="15618" max="15619" width="5.6640625" style="14" customWidth="1"/>
    <col min="15620" max="15620" width="0" style="14" hidden="1" customWidth="1"/>
    <col min="15621" max="15621" width="5.6640625" style="14" customWidth="1"/>
    <col min="15622" max="15626" width="0" style="14" hidden="1" customWidth="1"/>
    <col min="15627" max="15630" width="5.6640625" style="14" customWidth="1"/>
    <col min="15631" max="15631" width="0" style="14" hidden="1" customWidth="1"/>
    <col min="15632" max="15632" width="5.6640625" style="14" customWidth="1"/>
    <col min="15633" max="15633" width="0" style="14" hidden="1" customWidth="1"/>
    <col min="15634" max="15634" width="5.6640625" style="14" customWidth="1"/>
    <col min="15635" max="15872" width="9.1640625" style="14"/>
    <col min="15873" max="15873" width="13.5" style="14" customWidth="1"/>
    <col min="15874" max="15875" width="5.6640625" style="14" customWidth="1"/>
    <col min="15876" max="15876" width="0" style="14" hidden="1" customWidth="1"/>
    <col min="15877" max="15877" width="5.6640625" style="14" customWidth="1"/>
    <col min="15878" max="15882" width="0" style="14" hidden="1" customWidth="1"/>
    <col min="15883" max="15886" width="5.6640625" style="14" customWidth="1"/>
    <col min="15887" max="15887" width="0" style="14" hidden="1" customWidth="1"/>
    <col min="15888" max="15888" width="5.6640625" style="14" customWidth="1"/>
    <col min="15889" max="15889" width="0" style="14" hidden="1" customWidth="1"/>
    <col min="15890" max="15890" width="5.6640625" style="14" customWidth="1"/>
    <col min="15891" max="16128" width="9.1640625" style="14"/>
    <col min="16129" max="16129" width="13.5" style="14" customWidth="1"/>
    <col min="16130" max="16131" width="5.6640625" style="14" customWidth="1"/>
    <col min="16132" max="16132" width="0" style="14" hidden="1" customWidth="1"/>
    <col min="16133" max="16133" width="5.6640625" style="14" customWidth="1"/>
    <col min="16134" max="16138" width="0" style="14" hidden="1" customWidth="1"/>
    <col min="16139" max="16142" width="5.6640625" style="14" customWidth="1"/>
    <col min="16143" max="16143" width="0" style="14" hidden="1" customWidth="1"/>
    <col min="16144" max="16144" width="5.6640625" style="14" customWidth="1"/>
    <col min="16145" max="16145" width="0" style="14" hidden="1" customWidth="1"/>
    <col min="16146" max="16146" width="5.6640625" style="14" customWidth="1"/>
    <col min="16147" max="16384" width="9.1640625" style="14"/>
  </cols>
  <sheetData>
    <row r="1" spans="1:20" x14ac:dyDescent="0.15">
      <c r="A1" s="221" t="s">
        <v>179</v>
      </c>
      <c r="B1" s="221"/>
      <c r="C1" s="222"/>
      <c r="D1" s="222"/>
      <c r="E1" s="223"/>
      <c r="F1" s="223"/>
      <c r="G1" s="223"/>
      <c r="H1" s="223"/>
      <c r="I1" s="223"/>
      <c r="J1" s="221" t="s">
        <v>0</v>
      </c>
      <c r="K1" s="223"/>
      <c r="L1" s="223"/>
      <c r="M1" s="223"/>
      <c r="N1" s="223"/>
      <c r="O1" s="223"/>
      <c r="P1" s="223"/>
      <c r="Q1" s="223"/>
      <c r="R1" s="223"/>
      <c r="S1" s="223"/>
    </row>
    <row r="2" spans="1:20" x14ac:dyDescent="0.15">
      <c r="A2" s="221"/>
      <c r="B2" s="221"/>
      <c r="C2" s="222"/>
      <c r="D2" s="222"/>
      <c r="E2" s="223"/>
      <c r="F2" s="221"/>
      <c r="G2" s="223"/>
      <c r="H2" s="223"/>
      <c r="I2" s="224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20" ht="14" thickBot="1" x14ac:dyDescent="0.2">
      <c r="A3" s="225" t="s">
        <v>177</v>
      </c>
      <c r="B3" s="225"/>
      <c r="C3" s="223"/>
      <c r="D3" s="222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20" x14ac:dyDescent="0.15">
      <c r="A4" s="226"/>
      <c r="B4" s="227" t="s">
        <v>2</v>
      </c>
      <c r="C4" s="228"/>
      <c r="D4" s="228"/>
      <c r="E4" s="229"/>
      <c r="F4" s="227" t="s">
        <v>3</v>
      </c>
      <c r="G4" s="228"/>
      <c r="H4" s="228"/>
      <c r="I4" s="229"/>
      <c r="J4" s="227" t="s">
        <v>4</v>
      </c>
      <c r="K4" s="228"/>
      <c r="L4" s="228"/>
      <c r="M4" s="229"/>
      <c r="N4" s="227" t="s">
        <v>5</v>
      </c>
      <c r="O4" s="228"/>
      <c r="P4" s="228"/>
      <c r="Q4" s="228"/>
      <c r="R4" s="229"/>
      <c r="S4" s="230" t="s">
        <v>35</v>
      </c>
    </row>
    <row r="5" spans="1:20" s="11" customFormat="1" ht="14" thickBot="1" x14ac:dyDescent="0.2">
      <c r="A5" s="231"/>
      <c r="B5" s="232" t="s">
        <v>180</v>
      </c>
      <c r="C5" s="233"/>
      <c r="D5" s="233"/>
      <c r="E5" s="234"/>
      <c r="F5" s="232" t="s">
        <v>1</v>
      </c>
      <c r="G5" s="233"/>
      <c r="H5" s="233"/>
      <c r="I5" s="234"/>
      <c r="J5" s="232" t="s">
        <v>181</v>
      </c>
      <c r="K5" s="233"/>
      <c r="L5" s="233"/>
      <c r="M5" s="234"/>
      <c r="N5" s="232" t="s">
        <v>182</v>
      </c>
      <c r="O5" s="233"/>
      <c r="P5" s="233"/>
      <c r="Q5" s="233"/>
      <c r="R5" s="234"/>
      <c r="S5" s="235"/>
    </row>
    <row r="6" spans="1:20" s="32" customFormat="1" ht="11" x14ac:dyDescent="0.15">
      <c r="A6" s="236"/>
      <c r="B6" s="237" t="s">
        <v>6</v>
      </c>
      <c r="C6" s="238" t="s">
        <v>7</v>
      </c>
      <c r="D6" s="238" t="s">
        <v>8</v>
      </c>
      <c r="E6" s="239" t="s">
        <v>9</v>
      </c>
      <c r="F6" s="237" t="s">
        <v>6</v>
      </c>
      <c r="G6" s="238" t="s">
        <v>7</v>
      </c>
      <c r="H6" s="238" t="s">
        <v>8</v>
      </c>
      <c r="I6" s="239" t="s">
        <v>9</v>
      </c>
      <c r="J6" s="237" t="s">
        <v>6</v>
      </c>
      <c r="K6" s="238" t="s">
        <v>7</v>
      </c>
      <c r="L6" s="238" t="s">
        <v>8</v>
      </c>
      <c r="M6" s="239" t="s">
        <v>9</v>
      </c>
      <c r="N6" s="237" t="s">
        <v>6</v>
      </c>
      <c r="O6" s="238" t="s">
        <v>7</v>
      </c>
      <c r="P6" s="238" t="s">
        <v>8</v>
      </c>
      <c r="Q6" s="240"/>
      <c r="R6" s="239" t="s">
        <v>9</v>
      </c>
      <c r="S6" s="241"/>
    </row>
    <row r="7" spans="1:20" s="11" customFormat="1" x14ac:dyDescent="0.15">
      <c r="A7" s="231"/>
      <c r="B7" s="242"/>
      <c r="C7" s="243"/>
      <c r="D7" s="243"/>
      <c r="E7" s="244"/>
      <c r="F7" s="242"/>
      <c r="G7" s="243"/>
      <c r="H7" s="243"/>
      <c r="I7" s="244"/>
      <c r="J7" s="242"/>
      <c r="K7" s="243"/>
      <c r="L7" s="243"/>
      <c r="M7" s="244"/>
      <c r="N7" s="242"/>
      <c r="O7" s="243"/>
      <c r="P7" s="243"/>
      <c r="Q7" s="245"/>
      <c r="R7" s="244"/>
      <c r="S7" s="246"/>
    </row>
    <row r="8" spans="1:20" s="11" customFormat="1" x14ac:dyDescent="0.15">
      <c r="A8" s="247" t="s">
        <v>167</v>
      </c>
      <c r="B8" s="248">
        <f>SUM(B33,B58,B83,B108,B133)/5</f>
        <v>8.8000000000000007</v>
      </c>
      <c r="C8" s="249">
        <f t="shared" ref="C8:R15" si="0">SUM(C33,C58,C83,C108,C133)/5</f>
        <v>4.5999999999999996</v>
      </c>
      <c r="D8" s="249">
        <f t="shared" si="0"/>
        <v>0</v>
      </c>
      <c r="E8" s="250">
        <f t="shared" si="0"/>
        <v>13.4</v>
      </c>
      <c r="F8" s="248">
        <f t="shared" si="0"/>
        <v>0</v>
      </c>
      <c r="G8" s="249">
        <f t="shared" si="0"/>
        <v>0</v>
      </c>
      <c r="H8" s="249">
        <f t="shared" si="0"/>
        <v>0</v>
      </c>
      <c r="I8" s="250">
        <f t="shared" si="0"/>
        <v>0</v>
      </c>
      <c r="J8" s="248">
        <f t="shared" si="0"/>
        <v>0</v>
      </c>
      <c r="K8" s="249">
        <f t="shared" si="0"/>
        <v>0</v>
      </c>
      <c r="L8" s="249">
        <f t="shared" si="0"/>
        <v>0</v>
      </c>
      <c r="M8" s="250">
        <f t="shared" si="0"/>
        <v>0</v>
      </c>
      <c r="N8" s="248">
        <f t="shared" si="0"/>
        <v>0.2</v>
      </c>
      <c r="O8" s="249">
        <f t="shared" si="0"/>
        <v>0</v>
      </c>
      <c r="P8" s="249">
        <f t="shared" si="0"/>
        <v>0</v>
      </c>
      <c r="Q8" s="251">
        <f t="shared" si="0"/>
        <v>0</v>
      </c>
      <c r="R8" s="250">
        <f t="shared" si="0"/>
        <v>0.2</v>
      </c>
      <c r="S8" s="252">
        <f>SUM(E8,M8,R8)</f>
        <v>13.6</v>
      </c>
      <c r="T8" s="68"/>
    </row>
    <row r="9" spans="1:20" s="11" customFormat="1" x14ac:dyDescent="0.15">
      <c r="A9" s="247" t="s">
        <v>166</v>
      </c>
      <c r="B9" s="248">
        <f t="shared" ref="B9:Q15" si="1">SUM(B34,B59,B84,B109,B134)/5</f>
        <v>6.2</v>
      </c>
      <c r="C9" s="249">
        <f t="shared" si="1"/>
        <v>4</v>
      </c>
      <c r="D9" s="249">
        <f t="shared" si="1"/>
        <v>0</v>
      </c>
      <c r="E9" s="250">
        <f t="shared" si="1"/>
        <v>10.199999999999999</v>
      </c>
      <c r="F9" s="248">
        <f t="shared" si="1"/>
        <v>0</v>
      </c>
      <c r="G9" s="249">
        <f t="shared" si="1"/>
        <v>0</v>
      </c>
      <c r="H9" s="249">
        <f t="shared" si="1"/>
        <v>0</v>
      </c>
      <c r="I9" s="250">
        <f t="shared" si="1"/>
        <v>0</v>
      </c>
      <c r="J9" s="248">
        <f t="shared" si="1"/>
        <v>0</v>
      </c>
      <c r="K9" s="249">
        <f t="shared" si="1"/>
        <v>0</v>
      </c>
      <c r="L9" s="249">
        <f t="shared" si="1"/>
        <v>0</v>
      </c>
      <c r="M9" s="250">
        <f t="shared" si="0"/>
        <v>0</v>
      </c>
      <c r="N9" s="248">
        <f t="shared" si="1"/>
        <v>1.4</v>
      </c>
      <c r="O9" s="249">
        <f t="shared" si="1"/>
        <v>0</v>
      </c>
      <c r="P9" s="249">
        <f t="shared" si="1"/>
        <v>0.4</v>
      </c>
      <c r="Q9" s="251">
        <f t="shared" si="1"/>
        <v>0</v>
      </c>
      <c r="R9" s="250">
        <f t="shared" si="0"/>
        <v>1.8</v>
      </c>
      <c r="S9" s="252">
        <f t="shared" ref="S9:S15" si="2">SUM(E9,M9,R9)</f>
        <v>12</v>
      </c>
      <c r="T9" s="68"/>
    </row>
    <row r="10" spans="1:20" s="11" customFormat="1" x14ac:dyDescent="0.15">
      <c r="A10" s="247" t="s">
        <v>165</v>
      </c>
      <c r="B10" s="248">
        <f t="shared" si="1"/>
        <v>8.8000000000000007</v>
      </c>
      <c r="C10" s="249">
        <f t="shared" si="1"/>
        <v>8</v>
      </c>
      <c r="D10" s="249">
        <f t="shared" si="1"/>
        <v>0</v>
      </c>
      <c r="E10" s="250">
        <f t="shared" si="1"/>
        <v>16.8</v>
      </c>
      <c r="F10" s="248">
        <f t="shared" si="1"/>
        <v>0</v>
      </c>
      <c r="G10" s="249">
        <f t="shared" si="1"/>
        <v>0</v>
      </c>
      <c r="H10" s="249">
        <f t="shared" si="1"/>
        <v>0</v>
      </c>
      <c r="I10" s="250">
        <f t="shared" si="1"/>
        <v>0</v>
      </c>
      <c r="J10" s="248">
        <f t="shared" si="1"/>
        <v>0</v>
      </c>
      <c r="K10" s="249">
        <f t="shared" si="1"/>
        <v>0.2</v>
      </c>
      <c r="L10" s="249">
        <f t="shared" si="1"/>
        <v>0.2</v>
      </c>
      <c r="M10" s="250">
        <f t="shared" si="0"/>
        <v>0.4</v>
      </c>
      <c r="N10" s="248">
        <f t="shared" si="1"/>
        <v>0.6</v>
      </c>
      <c r="O10" s="249">
        <f t="shared" si="1"/>
        <v>0</v>
      </c>
      <c r="P10" s="249">
        <f t="shared" si="1"/>
        <v>0</v>
      </c>
      <c r="Q10" s="251">
        <f t="shared" si="1"/>
        <v>0</v>
      </c>
      <c r="R10" s="250">
        <f t="shared" si="0"/>
        <v>0.6</v>
      </c>
      <c r="S10" s="252">
        <f t="shared" si="2"/>
        <v>17.8</v>
      </c>
      <c r="T10" s="68"/>
    </row>
    <row r="11" spans="1:20" s="11" customFormat="1" x14ac:dyDescent="0.15">
      <c r="A11" s="247" t="s">
        <v>164</v>
      </c>
      <c r="B11" s="248">
        <f t="shared" si="1"/>
        <v>13</v>
      </c>
      <c r="C11" s="249">
        <f t="shared" si="1"/>
        <v>6.8</v>
      </c>
      <c r="D11" s="249">
        <f t="shared" si="1"/>
        <v>0</v>
      </c>
      <c r="E11" s="250">
        <f t="shared" si="1"/>
        <v>19.8</v>
      </c>
      <c r="F11" s="248">
        <f t="shared" si="1"/>
        <v>0</v>
      </c>
      <c r="G11" s="249">
        <f t="shared" si="1"/>
        <v>0</v>
      </c>
      <c r="H11" s="249">
        <f t="shared" si="1"/>
        <v>0</v>
      </c>
      <c r="I11" s="250">
        <f t="shared" si="1"/>
        <v>0</v>
      </c>
      <c r="J11" s="248">
        <f t="shared" si="1"/>
        <v>0</v>
      </c>
      <c r="K11" s="249">
        <f t="shared" si="1"/>
        <v>0.4</v>
      </c>
      <c r="L11" s="249">
        <f t="shared" si="1"/>
        <v>0</v>
      </c>
      <c r="M11" s="250">
        <f t="shared" si="0"/>
        <v>0.4</v>
      </c>
      <c r="N11" s="248">
        <f t="shared" si="1"/>
        <v>0.6</v>
      </c>
      <c r="O11" s="249">
        <f t="shared" si="1"/>
        <v>0</v>
      </c>
      <c r="P11" s="249">
        <f t="shared" si="1"/>
        <v>0</v>
      </c>
      <c r="Q11" s="251">
        <f t="shared" si="1"/>
        <v>0</v>
      </c>
      <c r="R11" s="250">
        <f t="shared" si="0"/>
        <v>0.6</v>
      </c>
      <c r="S11" s="252">
        <f t="shared" si="2"/>
        <v>20.8</v>
      </c>
      <c r="T11" s="68"/>
    </row>
    <row r="12" spans="1:20" s="11" customFormat="1" x14ac:dyDescent="0.15">
      <c r="A12" s="247" t="s">
        <v>163</v>
      </c>
      <c r="B12" s="248">
        <f t="shared" si="1"/>
        <v>13.2</v>
      </c>
      <c r="C12" s="249">
        <f t="shared" si="1"/>
        <v>4.4000000000000004</v>
      </c>
      <c r="D12" s="249">
        <f t="shared" si="1"/>
        <v>0</v>
      </c>
      <c r="E12" s="250">
        <f t="shared" si="1"/>
        <v>17.600000000000001</v>
      </c>
      <c r="F12" s="248">
        <f t="shared" si="1"/>
        <v>0</v>
      </c>
      <c r="G12" s="249">
        <f t="shared" si="1"/>
        <v>0</v>
      </c>
      <c r="H12" s="249">
        <f t="shared" si="1"/>
        <v>0</v>
      </c>
      <c r="I12" s="250">
        <f t="shared" si="1"/>
        <v>0</v>
      </c>
      <c r="J12" s="248">
        <f t="shared" si="1"/>
        <v>0</v>
      </c>
      <c r="K12" s="249">
        <f t="shared" si="1"/>
        <v>0.2</v>
      </c>
      <c r="L12" s="249">
        <f t="shared" si="1"/>
        <v>0.2</v>
      </c>
      <c r="M12" s="250">
        <f t="shared" si="0"/>
        <v>0.4</v>
      </c>
      <c r="N12" s="248">
        <f t="shared" si="1"/>
        <v>0.4</v>
      </c>
      <c r="O12" s="249">
        <f t="shared" si="1"/>
        <v>0</v>
      </c>
      <c r="P12" s="249">
        <f t="shared" si="1"/>
        <v>0.6</v>
      </c>
      <c r="Q12" s="251">
        <f t="shared" si="1"/>
        <v>0</v>
      </c>
      <c r="R12" s="250">
        <f t="shared" si="0"/>
        <v>1</v>
      </c>
      <c r="S12" s="252">
        <f t="shared" si="2"/>
        <v>19</v>
      </c>
      <c r="T12" s="68"/>
    </row>
    <row r="13" spans="1:20" s="11" customFormat="1" x14ac:dyDescent="0.15">
      <c r="A13" s="247" t="s">
        <v>162</v>
      </c>
      <c r="B13" s="248">
        <f t="shared" si="1"/>
        <v>13.4</v>
      </c>
      <c r="C13" s="249">
        <f t="shared" si="1"/>
        <v>6.4</v>
      </c>
      <c r="D13" s="249">
        <f t="shared" si="1"/>
        <v>0</v>
      </c>
      <c r="E13" s="250">
        <f t="shared" si="1"/>
        <v>19.8</v>
      </c>
      <c r="F13" s="248">
        <f t="shared" si="1"/>
        <v>0</v>
      </c>
      <c r="G13" s="249">
        <f t="shared" si="1"/>
        <v>0</v>
      </c>
      <c r="H13" s="249">
        <f t="shared" si="1"/>
        <v>0</v>
      </c>
      <c r="I13" s="250">
        <f t="shared" si="1"/>
        <v>0</v>
      </c>
      <c r="J13" s="248">
        <f t="shared" si="1"/>
        <v>0</v>
      </c>
      <c r="K13" s="249">
        <f t="shared" si="1"/>
        <v>0</v>
      </c>
      <c r="L13" s="249">
        <f t="shared" si="1"/>
        <v>0</v>
      </c>
      <c r="M13" s="250">
        <f t="shared" si="0"/>
        <v>0</v>
      </c>
      <c r="N13" s="248">
        <f t="shared" si="1"/>
        <v>0.8</v>
      </c>
      <c r="O13" s="249">
        <f t="shared" si="1"/>
        <v>0</v>
      </c>
      <c r="P13" s="249">
        <f t="shared" si="1"/>
        <v>0</v>
      </c>
      <c r="Q13" s="251">
        <f t="shared" si="1"/>
        <v>0</v>
      </c>
      <c r="R13" s="250">
        <f t="shared" si="0"/>
        <v>0.8</v>
      </c>
      <c r="S13" s="252">
        <f t="shared" si="2"/>
        <v>20.6</v>
      </c>
      <c r="T13" s="68"/>
    </row>
    <row r="14" spans="1:20" s="11" customFormat="1" x14ac:dyDescent="0.15">
      <c r="A14" s="247" t="s">
        <v>161</v>
      </c>
      <c r="B14" s="248">
        <f t="shared" si="1"/>
        <v>13.4</v>
      </c>
      <c r="C14" s="249">
        <f t="shared" si="1"/>
        <v>5.2</v>
      </c>
      <c r="D14" s="249">
        <f t="shared" si="1"/>
        <v>0</v>
      </c>
      <c r="E14" s="250">
        <f t="shared" si="1"/>
        <v>18.600000000000001</v>
      </c>
      <c r="F14" s="248">
        <f t="shared" si="1"/>
        <v>0</v>
      </c>
      <c r="G14" s="249">
        <f t="shared" si="1"/>
        <v>0</v>
      </c>
      <c r="H14" s="249">
        <f t="shared" si="1"/>
        <v>0</v>
      </c>
      <c r="I14" s="250">
        <f t="shared" si="1"/>
        <v>0</v>
      </c>
      <c r="J14" s="248">
        <f t="shared" si="1"/>
        <v>0</v>
      </c>
      <c r="K14" s="249">
        <f t="shared" si="1"/>
        <v>0</v>
      </c>
      <c r="L14" s="249">
        <f t="shared" si="1"/>
        <v>0</v>
      </c>
      <c r="M14" s="250">
        <f t="shared" si="0"/>
        <v>0</v>
      </c>
      <c r="N14" s="248">
        <f t="shared" si="1"/>
        <v>0.4</v>
      </c>
      <c r="O14" s="249">
        <f t="shared" si="1"/>
        <v>0</v>
      </c>
      <c r="P14" s="249">
        <f t="shared" si="1"/>
        <v>0.8</v>
      </c>
      <c r="Q14" s="251">
        <f t="shared" si="1"/>
        <v>0</v>
      </c>
      <c r="R14" s="250">
        <f t="shared" si="0"/>
        <v>1.2</v>
      </c>
      <c r="S14" s="252">
        <f t="shared" si="2"/>
        <v>19.8</v>
      </c>
      <c r="T14" s="68"/>
    </row>
    <row r="15" spans="1:20" s="11" customFormat="1" x14ac:dyDescent="0.15">
      <c r="A15" s="247" t="s">
        <v>160</v>
      </c>
      <c r="B15" s="248">
        <f t="shared" si="1"/>
        <v>13.8</v>
      </c>
      <c r="C15" s="249">
        <f t="shared" si="1"/>
        <v>3</v>
      </c>
      <c r="D15" s="249">
        <f t="shared" si="1"/>
        <v>0</v>
      </c>
      <c r="E15" s="250">
        <f t="shared" si="1"/>
        <v>16.8</v>
      </c>
      <c r="F15" s="248">
        <f t="shared" si="1"/>
        <v>0</v>
      </c>
      <c r="G15" s="249">
        <f t="shared" si="1"/>
        <v>0</v>
      </c>
      <c r="H15" s="249">
        <f t="shared" si="1"/>
        <v>0</v>
      </c>
      <c r="I15" s="250">
        <f t="shared" si="1"/>
        <v>0</v>
      </c>
      <c r="J15" s="248">
        <f t="shared" si="1"/>
        <v>0</v>
      </c>
      <c r="K15" s="249">
        <f t="shared" si="1"/>
        <v>0</v>
      </c>
      <c r="L15" s="249">
        <f t="shared" si="1"/>
        <v>0</v>
      </c>
      <c r="M15" s="250">
        <f t="shared" si="0"/>
        <v>0</v>
      </c>
      <c r="N15" s="248">
        <f t="shared" si="1"/>
        <v>0.2</v>
      </c>
      <c r="O15" s="249">
        <f t="shared" si="1"/>
        <v>0</v>
      </c>
      <c r="P15" s="249">
        <f t="shared" si="1"/>
        <v>0.6</v>
      </c>
      <c r="Q15" s="251">
        <f t="shared" si="1"/>
        <v>0</v>
      </c>
      <c r="R15" s="250">
        <f t="shared" si="0"/>
        <v>0.8</v>
      </c>
      <c r="S15" s="252">
        <f t="shared" si="2"/>
        <v>17.600000000000001</v>
      </c>
      <c r="T15" s="68"/>
    </row>
    <row r="16" spans="1:20" s="11" customFormat="1" ht="14" thickBot="1" x14ac:dyDescent="0.2">
      <c r="A16" s="253"/>
      <c r="B16" s="254"/>
      <c r="C16" s="255"/>
      <c r="D16" s="255"/>
      <c r="E16" s="256"/>
      <c r="F16" s="254"/>
      <c r="G16" s="255"/>
      <c r="H16" s="255"/>
      <c r="I16" s="256"/>
      <c r="J16" s="254"/>
      <c r="K16" s="255"/>
      <c r="L16" s="255"/>
      <c r="M16" s="256"/>
      <c r="N16" s="254"/>
      <c r="O16" s="255"/>
      <c r="P16" s="255"/>
      <c r="Q16" s="257"/>
      <c r="R16" s="256"/>
      <c r="S16" s="258"/>
      <c r="T16" s="68"/>
    </row>
    <row r="17" spans="1:20" s="11" customFormat="1" ht="12.5" hidden="1" customHeight="1" x14ac:dyDescent="0.15">
      <c r="A17" s="247" t="s">
        <v>183</v>
      </c>
      <c r="B17" s="248">
        <f>SUM(B8:B11)</f>
        <v>36.799999999999997</v>
      </c>
      <c r="C17" s="249">
        <f t="shared" ref="C17:S17" si="3">SUM(C8:C11)</f>
        <v>23.400000000000002</v>
      </c>
      <c r="D17" s="249">
        <f t="shared" si="3"/>
        <v>0</v>
      </c>
      <c r="E17" s="250">
        <f t="shared" si="3"/>
        <v>60.2</v>
      </c>
      <c r="F17" s="248">
        <f t="shared" si="3"/>
        <v>0</v>
      </c>
      <c r="G17" s="249">
        <f t="shared" si="3"/>
        <v>0</v>
      </c>
      <c r="H17" s="249">
        <f t="shared" si="3"/>
        <v>0</v>
      </c>
      <c r="I17" s="250">
        <f t="shared" si="3"/>
        <v>0</v>
      </c>
      <c r="J17" s="248">
        <f t="shared" si="3"/>
        <v>0</v>
      </c>
      <c r="K17" s="249">
        <f t="shared" si="3"/>
        <v>0.60000000000000009</v>
      </c>
      <c r="L17" s="249">
        <f t="shared" si="3"/>
        <v>0.2</v>
      </c>
      <c r="M17" s="250">
        <f>SUM(M8:M11)</f>
        <v>0.8</v>
      </c>
      <c r="N17" s="248">
        <f t="shared" si="3"/>
        <v>2.8</v>
      </c>
      <c r="O17" s="249">
        <f t="shared" si="3"/>
        <v>0</v>
      </c>
      <c r="P17" s="249">
        <f t="shared" si="3"/>
        <v>0.4</v>
      </c>
      <c r="Q17" s="251">
        <f t="shared" si="3"/>
        <v>0</v>
      </c>
      <c r="R17" s="250">
        <f>SUM(R8:R11)</f>
        <v>3.2</v>
      </c>
      <c r="S17" s="252">
        <f t="shared" si="3"/>
        <v>64.2</v>
      </c>
      <c r="T17" s="68"/>
    </row>
    <row r="18" spans="1:20" s="11" customFormat="1" ht="12.5" hidden="1" customHeight="1" x14ac:dyDescent="0.15">
      <c r="A18" s="247" t="s">
        <v>184</v>
      </c>
      <c r="B18" s="248">
        <f t="shared" ref="B18:S21" si="4">SUM(B9:B12)</f>
        <v>41.2</v>
      </c>
      <c r="C18" s="249">
        <f t="shared" si="4"/>
        <v>23.200000000000003</v>
      </c>
      <c r="D18" s="249">
        <f t="shared" si="4"/>
        <v>0</v>
      </c>
      <c r="E18" s="250">
        <f t="shared" si="4"/>
        <v>64.400000000000006</v>
      </c>
      <c r="F18" s="248">
        <f t="shared" si="4"/>
        <v>0</v>
      </c>
      <c r="G18" s="249">
        <f t="shared" si="4"/>
        <v>0</v>
      </c>
      <c r="H18" s="249">
        <f t="shared" si="4"/>
        <v>0</v>
      </c>
      <c r="I18" s="250">
        <f t="shared" si="4"/>
        <v>0</v>
      </c>
      <c r="J18" s="248">
        <f t="shared" si="4"/>
        <v>0</v>
      </c>
      <c r="K18" s="249">
        <f t="shared" si="4"/>
        <v>0.8</v>
      </c>
      <c r="L18" s="249">
        <f t="shared" si="4"/>
        <v>0.4</v>
      </c>
      <c r="M18" s="250">
        <f>SUM(M9:M12)</f>
        <v>1.2000000000000002</v>
      </c>
      <c r="N18" s="248">
        <f t="shared" si="4"/>
        <v>3</v>
      </c>
      <c r="O18" s="249">
        <f t="shared" si="4"/>
        <v>0</v>
      </c>
      <c r="P18" s="249">
        <f t="shared" si="4"/>
        <v>1</v>
      </c>
      <c r="Q18" s="251">
        <f t="shared" si="4"/>
        <v>0</v>
      </c>
      <c r="R18" s="250">
        <f>SUM(R9:R12)</f>
        <v>4</v>
      </c>
      <c r="S18" s="252">
        <f t="shared" si="4"/>
        <v>69.599999999999994</v>
      </c>
      <c r="T18" s="68"/>
    </row>
    <row r="19" spans="1:20" s="11" customFormat="1" ht="12.5" hidden="1" customHeight="1" x14ac:dyDescent="0.15">
      <c r="A19" s="247" t="s">
        <v>185</v>
      </c>
      <c r="B19" s="248">
        <f t="shared" si="4"/>
        <v>48.4</v>
      </c>
      <c r="C19" s="249">
        <f t="shared" si="4"/>
        <v>25.6</v>
      </c>
      <c r="D19" s="249">
        <f t="shared" si="4"/>
        <v>0</v>
      </c>
      <c r="E19" s="250">
        <f t="shared" si="4"/>
        <v>74</v>
      </c>
      <c r="F19" s="248">
        <f t="shared" si="4"/>
        <v>0</v>
      </c>
      <c r="G19" s="249">
        <f t="shared" si="4"/>
        <v>0</v>
      </c>
      <c r="H19" s="249">
        <f t="shared" si="4"/>
        <v>0</v>
      </c>
      <c r="I19" s="250">
        <f t="shared" si="4"/>
        <v>0</v>
      </c>
      <c r="J19" s="248">
        <f t="shared" si="4"/>
        <v>0</v>
      </c>
      <c r="K19" s="249">
        <f t="shared" si="4"/>
        <v>0.8</v>
      </c>
      <c r="L19" s="249">
        <f t="shared" si="4"/>
        <v>0.4</v>
      </c>
      <c r="M19" s="250">
        <f>SUM(M10:M13)</f>
        <v>1.2000000000000002</v>
      </c>
      <c r="N19" s="248">
        <f t="shared" si="4"/>
        <v>2.4000000000000004</v>
      </c>
      <c r="O19" s="249">
        <f t="shared" si="4"/>
        <v>0</v>
      </c>
      <c r="P19" s="249">
        <f t="shared" si="4"/>
        <v>0.6</v>
      </c>
      <c r="Q19" s="251">
        <f t="shared" si="4"/>
        <v>0</v>
      </c>
      <c r="R19" s="250">
        <f>SUM(R10:R13)</f>
        <v>3</v>
      </c>
      <c r="S19" s="252">
        <f t="shared" si="4"/>
        <v>78.2</v>
      </c>
      <c r="T19" s="68"/>
    </row>
    <row r="20" spans="1:20" s="11" customFormat="1" ht="12.5" hidden="1" customHeight="1" x14ac:dyDescent="0.15">
      <c r="A20" s="247" t="s">
        <v>186</v>
      </c>
      <c r="B20" s="248">
        <f t="shared" si="4"/>
        <v>53</v>
      </c>
      <c r="C20" s="249">
        <f t="shared" si="4"/>
        <v>22.8</v>
      </c>
      <c r="D20" s="249">
        <f t="shared" si="4"/>
        <v>0</v>
      </c>
      <c r="E20" s="250">
        <f t="shared" si="4"/>
        <v>75.800000000000011</v>
      </c>
      <c r="F20" s="248">
        <f t="shared" si="4"/>
        <v>0</v>
      </c>
      <c r="G20" s="249">
        <f t="shared" si="4"/>
        <v>0</v>
      </c>
      <c r="H20" s="249">
        <f t="shared" si="4"/>
        <v>0</v>
      </c>
      <c r="I20" s="250">
        <f t="shared" si="4"/>
        <v>0</v>
      </c>
      <c r="J20" s="248">
        <f t="shared" si="4"/>
        <v>0</v>
      </c>
      <c r="K20" s="249">
        <f t="shared" si="4"/>
        <v>0.60000000000000009</v>
      </c>
      <c r="L20" s="249">
        <f t="shared" si="4"/>
        <v>0.2</v>
      </c>
      <c r="M20" s="250">
        <f>SUM(M11:M14)</f>
        <v>0.8</v>
      </c>
      <c r="N20" s="248">
        <f t="shared" si="4"/>
        <v>2.2000000000000002</v>
      </c>
      <c r="O20" s="249">
        <f t="shared" si="4"/>
        <v>0</v>
      </c>
      <c r="P20" s="249">
        <f t="shared" si="4"/>
        <v>1.4</v>
      </c>
      <c r="Q20" s="251">
        <f t="shared" si="4"/>
        <v>0</v>
      </c>
      <c r="R20" s="250">
        <f>SUM(R11:R14)</f>
        <v>3.6000000000000005</v>
      </c>
      <c r="S20" s="252">
        <f t="shared" si="4"/>
        <v>80.2</v>
      </c>
      <c r="T20" s="68"/>
    </row>
    <row r="21" spans="1:20" s="11" customFormat="1" ht="13" hidden="1" customHeight="1" x14ac:dyDescent="0.15">
      <c r="A21" s="259" t="s">
        <v>187</v>
      </c>
      <c r="B21" s="260">
        <f t="shared" si="4"/>
        <v>53.8</v>
      </c>
      <c r="C21" s="261">
        <f t="shared" si="4"/>
        <v>19</v>
      </c>
      <c r="D21" s="261">
        <f t="shared" si="4"/>
        <v>0</v>
      </c>
      <c r="E21" s="262">
        <f t="shared" si="4"/>
        <v>72.800000000000011</v>
      </c>
      <c r="F21" s="260">
        <f t="shared" si="4"/>
        <v>0</v>
      </c>
      <c r="G21" s="261">
        <f t="shared" si="4"/>
        <v>0</v>
      </c>
      <c r="H21" s="261">
        <f t="shared" si="4"/>
        <v>0</v>
      </c>
      <c r="I21" s="262">
        <f t="shared" si="4"/>
        <v>0</v>
      </c>
      <c r="J21" s="260">
        <f t="shared" si="4"/>
        <v>0</v>
      </c>
      <c r="K21" s="261">
        <f t="shared" si="4"/>
        <v>0.2</v>
      </c>
      <c r="L21" s="261">
        <f t="shared" si="4"/>
        <v>0.2</v>
      </c>
      <c r="M21" s="262">
        <f>SUM(M12:M15)</f>
        <v>0.4</v>
      </c>
      <c r="N21" s="260">
        <f t="shared" si="4"/>
        <v>1.8</v>
      </c>
      <c r="O21" s="261">
        <f t="shared" si="4"/>
        <v>0</v>
      </c>
      <c r="P21" s="261">
        <f t="shared" si="4"/>
        <v>2</v>
      </c>
      <c r="Q21" s="263">
        <f t="shared" si="4"/>
        <v>0</v>
      </c>
      <c r="R21" s="262">
        <f>SUM(R12:R15)</f>
        <v>3.8</v>
      </c>
      <c r="S21" s="264">
        <f t="shared" si="4"/>
        <v>77</v>
      </c>
      <c r="T21" s="68"/>
    </row>
    <row r="22" spans="1:20" x14ac:dyDescent="0.15">
      <c r="A22" s="265"/>
      <c r="B22" s="266"/>
      <c r="C22" s="267"/>
      <c r="D22" s="267"/>
      <c r="E22" s="268"/>
      <c r="F22" s="266"/>
      <c r="G22" s="267"/>
      <c r="H22" s="267"/>
      <c r="I22" s="268"/>
      <c r="J22" s="266"/>
      <c r="K22" s="267"/>
      <c r="L22" s="267"/>
      <c r="M22" s="268"/>
      <c r="N22" s="266"/>
      <c r="O22" s="267"/>
      <c r="P22" s="267"/>
      <c r="Q22" s="269"/>
      <c r="R22" s="268"/>
      <c r="S22" s="270"/>
      <c r="T22" s="79"/>
    </row>
    <row r="23" spans="1:20" x14ac:dyDescent="0.15">
      <c r="A23" s="253" t="s">
        <v>188</v>
      </c>
      <c r="B23" s="271">
        <f>SUM(B8:B15)</f>
        <v>90.6</v>
      </c>
      <c r="C23" s="272">
        <f t="shared" ref="C23:S23" si="5">SUM(C8:C15)</f>
        <v>42.400000000000006</v>
      </c>
      <c r="D23" s="272">
        <f t="shared" si="5"/>
        <v>0</v>
      </c>
      <c r="E23" s="273">
        <f t="shared" si="5"/>
        <v>133.00000000000003</v>
      </c>
      <c r="F23" s="271">
        <f t="shared" si="5"/>
        <v>0</v>
      </c>
      <c r="G23" s="272">
        <f t="shared" si="5"/>
        <v>0</v>
      </c>
      <c r="H23" s="272">
        <f t="shared" si="5"/>
        <v>0</v>
      </c>
      <c r="I23" s="273">
        <f t="shared" si="5"/>
        <v>0</v>
      </c>
      <c r="J23" s="271">
        <f t="shared" si="5"/>
        <v>0</v>
      </c>
      <c r="K23" s="272">
        <f t="shared" si="5"/>
        <v>0.8</v>
      </c>
      <c r="L23" s="272">
        <f t="shared" si="5"/>
        <v>0.4</v>
      </c>
      <c r="M23" s="273">
        <f>SUM(M8:M15)</f>
        <v>1.2000000000000002</v>
      </c>
      <c r="N23" s="271">
        <f t="shared" si="5"/>
        <v>4.6000000000000005</v>
      </c>
      <c r="O23" s="272">
        <f t="shared" si="5"/>
        <v>0</v>
      </c>
      <c r="P23" s="272">
        <f t="shared" si="5"/>
        <v>2.4</v>
      </c>
      <c r="Q23" s="274">
        <f t="shared" si="5"/>
        <v>0</v>
      </c>
      <c r="R23" s="273">
        <f>SUM(R8:R15)</f>
        <v>7</v>
      </c>
      <c r="S23" s="275">
        <f t="shared" si="5"/>
        <v>141.20000000000002</v>
      </c>
      <c r="T23" s="79"/>
    </row>
    <row r="24" spans="1:20" x14ac:dyDescent="0.15">
      <c r="A24" s="253" t="s">
        <v>10</v>
      </c>
      <c r="B24" s="271">
        <f t="shared" ref="B24:Q24" si="6">INDEX(B17:B21,MATCH($S24,$S17:$S21,0))</f>
        <v>53</v>
      </c>
      <c r="C24" s="272">
        <f t="shared" si="6"/>
        <v>22.8</v>
      </c>
      <c r="D24" s="272">
        <f t="shared" si="6"/>
        <v>0</v>
      </c>
      <c r="E24" s="273">
        <f t="shared" si="6"/>
        <v>75.800000000000011</v>
      </c>
      <c r="F24" s="271">
        <f t="shared" si="6"/>
        <v>0</v>
      </c>
      <c r="G24" s="272">
        <f t="shared" si="6"/>
        <v>0</v>
      </c>
      <c r="H24" s="272">
        <f t="shared" si="6"/>
        <v>0</v>
      </c>
      <c r="I24" s="273">
        <f t="shared" si="6"/>
        <v>0</v>
      </c>
      <c r="J24" s="271">
        <f t="shared" si="6"/>
        <v>0</v>
      </c>
      <c r="K24" s="272">
        <f t="shared" si="6"/>
        <v>0.60000000000000009</v>
      </c>
      <c r="L24" s="272">
        <f t="shared" si="6"/>
        <v>0.2</v>
      </c>
      <c r="M24" s="273">
        <f>INDEX(M17:M21,MATCH($S24,$S17:$S21,0))</f>
        <v>0.8</v>
      </c>
      <c r="N24" s="271">
        <f t="shared" si="6"/>
        <v>2.2000000000000002</v>
      </c>
      <c r="O24" s="272">
        <f t="shared" si="6"/>
        <v>0</v>
      </c>
      <c r="P24" s="272">
        <f t="shared" si="6"/>
        <v>1.4</v>
      </c>
      <c r="Q24" s="274">
        <f t="shared" si="6"/>
        <v>0</v>
      </c>
      <c r="R24" s="273">
        <f>INDEX(R17:R21,MATCH($S24,$S17:$S21,0))</f>
        <v>3.6000000000000005</v>
      </c>
      <c r="S24" s="275">
        <f>MAX(S17:S21)</f>
        <v>80.2</v>
      </c>
      <c r="T24" s="79"/>
    </row>
    <row r="25" spans="1:20" x14ac:dyDescent="0.15">
      <c r="A25" s="253" t="s">
        <v>11</v>
      </c>
      <c r="B25" s="271">
        <f>B23/2</f>
        <v>45.3</v>
      </c>
      <c r="C25" s="272">
        <f t="shared" ref="C25:S25" si="7">C23/2</f>
        <v>21.200000000000003</v>
      </c>
      <c r="D25" s="272">
        <f t="shared" si="7"/>
        <v>0</v>
      </c>
      <c r="E25" s="273">
        <f t="shared" si="7"/>
        <v>66.500000000000014</v>
      </c>
      <c r="F25" s="271">
        <f t="shared" si="7"/>
        <v>0</v>
      </c>
      <c r="G25" s="272">
        <f t="shared" si="7"/>
        <v>0</v>
      </c>
      <c r="H25" s="272">
        <f t="shared" si="7"/>
        <v>0</v>
      </c>
      <c r="I25" s="273">
        <f t="shared" si="7"/>
        <v>0</v>
      </c>
      <c r="J25" s="271">
        <f t="shared" si="7"/>
        <v>0</v>
      </c>
      <c r="K25" s="272">
        <f t="shared" si="7"/>
        <v>0.4</v>
      </c>
      <c r="L25" s="272">
        <f t="shared" si="7"/>
        <v>0.2</v>
      </c>
      <c r="M25" s="273">
        <f>M23/2</f>
        <v>0.60000000000000009</v>
      </c>
      <c r="N25" s="271">
        <f t="shared" si="7"/>
        <v>2.3000000000000003</v>
      </c>
      <c r="O25" s="272">
        <f t="shared" si="7"/>
        <v>0</v>
      </c>
      <c r="P25" s="272">
        <f t="shared" si="7"/>
        <v>1.2</v>
      </c>
      <c r="Q25" s="274">
        <f t="shared" si="7"/>
        <v>0</v>
      </c>
      <c r="R25" s="273">
        <f>R23/2</f>
        <v>3.5</v>
      </c>
      <c r="S25" s="275">
        <f t="shared" si="7"/>
        <v>70.600000000000009</v>
      </c>
      <c r="T25" s="79"/>
    </row>
    <row r="26" spans="1:20" ht="14" thickBot="1" x14ac:dyDescent="0.2">
      <c r="A26" s="276"/>
      <c r="B26" s="277"/>
      <c r="C26" s="278"/>
      <c r="D26" s="278"/>
      <c r="E26" s="279"/>
      <c r="F26" s="277"/>
      <c r="G26" s="278"/>
      <c r="H26" s="278"/>
      <c r="I26" s="279"/>
      <c r="J26" s="277"/>
      <c r="K26" s="278"/>
      <c r="L26" s="278"/>
      <c r="M26" s="279"/>
      <c r="N26" s="277"/>
      <c r="O26" s="278"/>
      <c r="P26" s="278"/>
      <c r="Q26" s="280"/>
      <c r="R26" s="279"/>
      <c r="S26" s="281"/>
      <c r="T26" s="79"/>
    </row>
    <row r="27" spans="1:20" x14ac:dyDescent="0.15">
      <c r="A27" s="282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4"/>
      <c r="T27" s="79"/>
    </row>
    <row r="28" spans="1:20" ht="14" thickBot="1" x14ac:dyDescent="0.2">
      <c r="A28" s="285">
        <v>42793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6" t="s">
        <v>189</v>
      </c>
      <c r="M28" s="284"/>
      <c r="N28" s="284"/>
      <c r="O28" s="284"/>
      <c r="P28" s="284"/>
      <c r="Q28" s="284"/>
      <c r="R28" s="284"/>
      <c r="S28" s="284"/>
      <c r="T28" s="79"/>
    </row>
    <row r="29" spans="1:20" x14ac:dyDescent="0.15">
      <c r="A29" s="226"/>
      <c r="B29" s="287" t="s">
        <v>2</v>
      </c>
      <c r="C29" s="288"/>
      <c r="D29" s="288"/>
      <c r="E29" s="289"/>
      <c r="F29" s="287" t="s">
        <v>3</v>
      </c>
      <c r="G29" s="288"/>
      <c r="H29" s="288"/>
      <c r="I29" s="289"/>
      <c r="J29" s="287" t="s">
        <v>4</v>
      </c>
      <c r="K29" s="288"/>
      <c r="L29" s="288"/>
      <c r="M29" s="289"/>
      <c r="N29" s="287" t="s">
        <v>5</v>
      </c>
      <c r="O29" s="288"/>
      <c r="P29" s="288"/>
      <c r="Q29" s="288"/>
      <c r="R29" s="289"/>
      <c r="S29" s="270" t="s">
        <v>35</v>
      </c>
      <c r="T29" s="79"/>
    </row>
    <row r="30" spans="1:20" s="11" customFormat="1" ht="14" thickBot="1" x14ac:dyDescent="0.2">
      <c r="A30" s="231"/>
      <c r="B30" s="290" t="s">
        <v>180</v>
      </c>
      <c r="C30" s="291"/>
      <c r="D30" s="291"/>
      <c r="E30" s="292"/>
      <c r="F30" s="290" t="s">
        <v>1</v>
      </c>
      <c r="G30" s="291"/>
      <c r="H30" s="291"/>
      <c r="I30" s="292"/>
      <c r="J30" s="290" t="s">
        <v>181</v>
      </c>
      <c r="K30" s="291"/>
      <c r="L30" s="291"/>
      <c r="M30" s="292"/>
      <c r="N30" s="290" t="s">
        <v>182</v>
      </c>
      <c r="O30" s="291"/>
      <c r="P30" s="291"/>
      <c r="Q30" s="291"/>
      <c r="R30" s="292"/>
      <c r="S30" s="293"/>
      <c r="T30" s="68"/>
    </row>
    <row r="31" spans="1:20" s="32" customFormat="1" ht="11" x14ac:dyDescent="0.15">
      <c r="A31" s="236"/>
      <c r="B31" s="294" t="s">
        <v>6</v>
      </c>
      <c r="C31" s="295" t="s">
        <v>7</v>
      </c>
      <c r="D31" s="295" t="s">
        <v>8</v>
      </c>
      <c r="E31" s="296" t="s">
        <v>9</v>
      </c>
      <c r="F31" s="294" t="s">
        <v>6</v>
      </c>
      <c r="G31" s="295" t="s">
        <v>7</v>
      </c>
      <c r="H31" s="295" t="s">
        <v>8</v>
      </c>
      <c r="I31" s="296" t="s">
        <v>9</v>
      </c>
      <c r="J31" s="294" t="s">
        <v>6</v>
      </c>
      <c r="K31" s="295" t="s">
        <v>7</v>
      </c>
      <c r="L31" s="295" t="s">
        <v>8</v>
      </c>
      <c r="M31" s="296" t="s">
        <v>9</v>
      </c>
      <c r="N31" s="294" t="s">
        <v>6</v>
      </c>
      <c r="O31" s="295" t="s">
        <v>7</v>
      </c>
      <c r="P31" s="295" t="s">
        <v>8</v>
      </c>
      <c r="Q31" s="297"/>
      <c r="R31" s="296" t="s">
        <v>9</v>
      </c>
      <c r="S31" s="298"/>
      <c r="T31" s="299"/>
    </row>
    <row r="32" spans="1:20" s="11" customFormat="1" x14ac:dyDescent="0.15">
      <c r="A32" s="231"/>
      <c r="B32" s="300"/>
      <c r="C32" s="301"/>
      <c r="D32" s="301"/>
      <c r="E32" s="302"/>
      <c r="F32" s="300"/>
      <c r="G32" s="301"/>
      <c r="H32" s="301"/>
      <c r="I32" s="302"/>
      <c r="J32" s="300"/>
      <c r="K32" s="301"/>
      <c r="L32" s="301"/>
      <c r="M32" s="302"/>
      <c r="N32" s="300"/>
      <c r="O32" s="301"/>
      <c r="P32" s="301"/>
      <c r="Q32" s="303"/>
      <c r="R32" s="302"/>
      <c r="S32" s="258"/>
      <c r="T32" s="68"/>
    </row>
    <row r="33" spans="1:20" s="11" customFormat="1" x14ac:dyDescent="0.15">
      <c r="A33" s="247" t="s">
        <v>167</v>
      </c>
      <c r="B33" s="248">
        <v>13</v>
      </c>
      <c r="C33" s="249">
        <v>1</v>
      </c>
      <c r="D33" s="249"/>
      <c r="E33" s="250">
        <f>SUM(B33:D33)</f>
        <v>14</v>
      </c>
      <c r="F33" s="248"/>
      <c r="G33" s="249"/>
      <c r="H33" s="249"/>
      <c r="I33" s="250">
        <v>0</v>
      </c>
      <c r="J33" s="248"/>
      <c r="K33" s="249">
        <v>0</v>
      </c>
      <c r="L33" s="249">
        <v>0</v>
      </c>
      <c r="M33" s="250">
        <f>SUM(J33:L33)</f>
        <v>0</v>
      </c>
      <c r="N33" s="248">
        <v>0</v>
      </c>
      <c r="O33" s="249"/>
      <c r="P33" s="249">
        <v>0</v>
      </c>
      <c r="Q33" s="251"/>
      <c r="R33" s="250">
        <f>SUM(N33:P33)</f>
        <v>0</v>
      </c>
      <c r="S33" s="252">
        <f>SUM(E33,M33,R33)</f>
        <v>14</v>
      </c>
      <c r="T33" s="68"/>
    </row>
    <row r="34" spans="1:20" s="11" customFormat="1" x14ac:dyDescent="0.15">
      <c r="A34" s="247" t="s">
        <v>166</v>
      </c>
      <c r="B34" s="248">
        <v>8</v>
      </c>
      <c r="C34" s="249">
        <v>5</v>
      </c>
      <c r="D34" s="249"/>
      <c r="E34" s="250">
        <f t="shared" ref="E34:E40" si="8">SUM(B34:D34)</f>
        <v>13</v>
      </c>
      <c r="F34" s="248"/>
      <c r="G34" s="249"/>
      <c r="H34" s="249"/>
      <c r="I34" s="250">
        <v>0</v>
      </c>
      <c r="J34" s="248"/>
      <c r="K34" s="249">
        <v>0</v>
      </c>
      <c r="L34" s="249">
        <v>0</v>
      </c>
      <c r="M34" s="250">
        <f t="shared" ref="M34:M40" si="9">SUM(J34:L34)</f>
        <v>0</v>
      </c>
      <c r="N34" s="248">
        <v>3</v>
      </c>
      <c r="O34" s="249"/>
      <c r="P34" s="249">
        <v>1</v>
      </c>
      <c r="Q34" s="251"/>
      <c r="R34" s="250">
        <f t="shared" ref="R34:R40" si="10">SUM(N34:P34)</f>
        <v>4</v>
      </c>
      <c r="S34" s="252">
        <f t="shared" ref="S34:S40" si="11">SUM(E34,M34,R34)</f>
        <v>17</v>
      </c>
      <c r="T34" s="68"/>
    </row>
    <row r="35" spans="1:20" s="11" customFormat="1" x14ac:dyDescent="0.15">
      <c r="A35" s="247" t="s">
        <v>165</v>
      </c>
      <c r="B35" s="248">
        <v>6</v>
      </c>
      <c r="C35" s="249">
        <v>8</v>
      </c>
      <c r="D35" s="249"/>
      <c r="E35" s="250">
        <f t="shared" si="8"/>
        <v>14</v>
      </c>
      <c r="F35" s="248"/>
      <c r="G35" s="249"/>
      <c r="H35" s="249"/>
      <c r="I35" s="250">
        <v>0</v>
      </c>
      <c r="J35" s="248"/>
      <c r="K35" s="249">
        <v>1</v>
      </c>
      <c r="L35" s="249">
        <v>0</v>
      </c>
      <c r="M35" s="250">
        <f t="shared" si="9"/>
        <v>1</v>
      </c>
      <c r="N35" s="248">
        <v>0</v>
      </c>
      <c r="O35" s="249"/>
      <c r="P35" s="249">
        <v>0</v>
      </c>
      <c r="Q35" s="251"/>
      <c r="R35" s="250">
        <f t="shared" si="10"/>
        <v>0</v>
      </c>
      <c r="S35" s="252">
        <f t="shared" si="11"/>
        <v>15</v>
      </c>
      <c r="T35" s="68"/>
    </row>
    <row r="36" spans="1:20" s="11" customFormat="1" x14ac:dyDescent="0.15">
      <c r="A36" s="247" t="s">
        <v>164</v>
      </c>
      <c r="B36" s="248">
        <v>12</v>
      </c>
      <c r="C36" s="249">
        <v>8</v>
      </c>
      <c r="D36" s="249"/>
      <c r="E36" s="250">
        <f t="shared" si="8"/>
        <v>20</v>
      </c>
      <c r="F36" s="248"/>
      <c r="G36" s="249"/>
      <c r="H36" s="249"/>
      <c r="I36" s="250">
        <v>0</v>
      </c>
      <c r="J36" s="248"/>
      <c r="K36" s="249">
        <v>0</v>
      </c>
      <c r="L36" s="249">
        <v>0</v>
      </c>
      <c r="M36" s="250">
        <f t="shared" si="9"/>
        <v>0</v>
      </c>
      <c r="N36" s="248">
        <v>0</v>
      </c>
      <c r="O36" s="249"/>
      <c r="P36" s="249">
        <v>0</v>
      </c>
      <c r="Q36" s="251"/>
      <c r="R36" s="250">
        <f t="shared" si="10"/>
        <v>0</v>
      </c>
      <c r="S36" s="252">
        <f t="shared" si="11"/>
        <v>20</v>
      </c>
      <c r="T36" s="68"/>
    </row>
    <row r="37" spans="1:20" s="11" customFormat="1" x14ac:dyDescent="0.15">
      <c r="A37" s="247" t="s">
        <v>163</v>
      </c>
      <c r="B37" s="248">
        <v>10</v>
      </c>
      <c r="C37" s="249">
        <v>3</v>
      </c>
      <c r="D37" s="249"/>
      <c r="E37" s="250">
        <f t="shared" si="8"/>
        <v>13</v>
      </c>
      <c r="F37" s="248"/>
      <c r="G37" s="249"/>
      <c r="H37" s="249"/>
      <c r="I37" s="250">
        <v>0</v>
      </c>
      <c r="J37" s="248"/>
      <c r="K37" s="249">
        <v>0</v>
      </c>
      <c r="L37" s="249">
        <v>1</v>
      </c>
      <c r="M37" s="250">
        <f t="shared" si="9"/>
        <v>1</v>
      </c>
      <c r="N37" s="248">
        <v>0</v>
      </c>
      <c r="O37" s="249"/>
      <c r="P37" s="249">
        <v>0</v>
      </c>
      <c r="Q37" s="251"/>
      <c r="R37" s="250">
        <f t="shared" si="10"/>
        <v>0</v>
      </c>
      <c r="S37" s="252">
        <f t="shared" si="11"/>
        <v>14</v>
      </c>
      <c r="T37" s="68"/>
    </row>
    <row r="38" spans="1:20" s="11" customFormat="1" x14ac:dyDescent="0.15">
      <c r="A38" s="247" t="s">
        <v>162</v>
      </c>
      <c r="B38" s="248">
        <v>14</v>
      </c>
      <c r="C38" s="249">
        <v>6</v>
      </c>
      <c r="D38" s="249"/>
      <c r="E38" s="250">
        <f t="shared" si="8"/>
        <v>20</v>
      </c>
      <c r="F38" s="248"/>
      <c r="G38" s="249"/>
      <c r="H38" s="249"/>
      <c r="I38" s="250">
        <v>0</v>
      </c>
      <c r="J38" s="248"/>
      <c r="K38" s="249">
        <v>0</v>
      </c>
      <c r="L38" s="249">
        <v>0</v>
      </c>
      <c r="M38" s="250">
        <f t="shared" si="9"/>
        <v>0</v>
      </c>
      <c r="N38" s="248">
        <v>0</v>
      </c>
      <c r="O38" s="249"/>
      <c r="P38" s="249">
        <v>0</v>
      </c>
      <c r="Q38" s="251"/>
      <c r="R38" s="250">
        <f t="shared" si="10"/>
        <v>0</v>
      </c>
      <c r="S38" s="252">
        <f t="shared" si="11"/>
        <v>20</v>
      </c>
      <c r="T38" s="68"/>
    </row>
    <row r="39" spans="1:20" s="11" customFormat="1" x14ac:dyDescent="0.15">
      <c r="A39" s="247" t="s">
        <v>161</v>
      </c>
      <c r="B39" s="248">
        <v>20</v>
      </c>
      <c r="C39" s="249">
        <v>11</v>
      </c>
      <c r="D39" s="249"/>
      <c r="E39" s="250">
        <f t="shared" si="8"/>
        <v>31</v>
      </c>
      <c r="F39" s="248"/>
      <c r="G39" s="249"/>
      <c r="H39" s="249"/>
      <c r="I39" s="250">
        <v>0</v>
      </c>
      <c r="J39" s="248"/>
      <c r="K39" s="249">
        <v>0</v>
      </c>
      <c r="L39" s="249">
        <v>0</v>
      </c>
      <c r="M39" s="250">
        <f t="shared" si="9"/>
        <v>0</v>
      </c>
      <c r="N39" s="248">
        <v>0</v>
      </c>
      <c r="O39" s="249"/>
      <c r="P39" s="249">
        <v>0</v>
      </c>
      <c r="Q39" s="251"/>
      <c r="R39" s="250">
        <f t="shared" si="10"/>
        <v>0</v>
      </c>
      <c r="S39" s="252">
        <f t="shared" si="11"/>
        <v>31</v>
      </c>
      <c r="T39" s="68"/>
    </row>
    <row r="40" spans="1:20" s="11" customFormat="1" x14ac:dyDescent="0.15">
      <c r="A40" s="247" t="s">
        <v>160</v>
      </c>
      <c r="B40" s="248">
        <v>12</v>
      </c>
      <c r="C40" s="249">
        <v>5</v>
      </c>
      <c r="D40" s="249"/>
      <c r="E40" s="250">
        <f t="shared" si="8"/>
        <v>17</v>
      </c>
      <c r="F40" s="248"/>
      <c r="G40" s="249"/>
      <c r="H40" s="249"/>
      <c r="I40" s="250">
        <v>0</v>
      </c>
      <c r="J40" s="248"/>
      <c r="K40" s="249">
        <v>0</v>
      </c>
      <c r="L40" s="249">
        <v>0</v>
      </c>
      <c r="M40" s="250">
        <f t="shared" si="9"/>
        <v>0</v>
      </c>
      <c r="N40" s="248">
        <v>1</v>
      </c>
      <c r="O40" s="249"/>
      <c r="P40" s="249">
        <v>1</v>
      </c>
      <c r="Q40" s="251"/>
      <c r="R40" s="250">
        <f t="shared" si="10"/>
        <v>2</v>
      </c>
      <c r="S40" s="252">
        <f t="shared" si="11"/>
        <v>19</v>
      </c>
      <c r="T40" s="68"/>
    </row>
    <row r="41" spans="1:20" s="11" customFormat="1" ht="14" thickBot="1" x14ac:dyDescent="0.2">
      <c r="A41" s="253"/>
      <c r="B41" s="254"/>
      <c r="C41" s="255"/>
      <c r="D41" s="255"/>
      <c r="E41" s="256"/>
      <c r="F41" s="254"/>
      <c r="G41" s="255"/>
      <c r="H41" s="255"/>
      <c r="I41" s="256"/>
      <c r="J41" s="254"/>
      <c r="K41" s="255"/>
      <c r="L41" s="255"/>
      <c r="M41" s="256"/>
      <c r="N41" s="254"/>
      <c r="O41" s="255"/>
      <c r="P41" s="255"/>
      <c r="Q41" s="257"/>
      <c r="R41" s="256"/>
      <c r="S41" s="258"/>
      <c r="T41" s="68"/>
    </row>
    <row r="42" spans="1:20" s="11" customFormat="1" ht="12.5" hidden="1" customHeight="1" x14ac:dyDescent="0.15">
      <c r="A42" s="247" t="s">
        <v>183</v>
      </c>
      <c r="B42" s="248">
        <f>SUM(B33:B36)</f>
        <v>39</v>
      </c>
      <c r="C42" s="249">
        <f t="shared" ref="C42:S46" si="12">SUM(C33:C36)</f>
        <v>22</v>
      </c>
      <c r="D42" s="249">
        <f t="shared" si="12"/>
        <v>0</v>
      </c>
      <c r="E42" s="250">
        <f t="shared" si="12"/>
        <v>61</v>
      </c>
      <c r="F42" s="248">
        <f t="shared" si="12"/>
        <v>0</v>
      </c>
      <c r="G42" s="249">
        <f t="shared" si="12"/>
        <v>0</v>
      </c>
      <c r="H42" s="249">
        <f t="shared" si="12"/>
        <v>0</v>
      </c>
      <c r="I42" s="250">
        <f t="shared" si="12"/>
        <v>0</v>
      </c>
      <c r="J42" s="248">
        <f t="shared" si="12"/>
        <v>0</v>
      </c>
      <c r="K42" s="249">
        <f t="shared" si="12"/>
        <v>1</v>
      </c>
      <c r="L42" s="249">
        <f t="shared" si="12"/>
        <v>0</v>
      </c>
      <c r="M42" s="250">
        <f t="shared" si="12"/>
        <v>1</v>
      </c>
      <c r="N42" s="248">
        <f t="shared" si="12"/>
        <v>3</v>
      </c>
      <c r="O42" s="249">
        <f t="shared" si="12"/>
        <v>0</v>
      </c>
      <c r="P42" s="249">
        <f t="shared" si="12"/>
        <v>1</v>
      </c>
      <c r="Q42" s="251">
        <f t="shared" si="12"/>
        <v>0</v>
      </c>
      <c r="R42" s="250">
        <f t="shared" si="12"/>
        <v>4</v>
      </c>
      <c r="S42" s="252">
        <f t="shared" si="12"/>
        <v>66</v>
      </c>
      <c r="T42" s="68"/>
    </row>
    <row r="43" spans="1:20" s="11" customFormat="1" ht="12.5" hidden="1" customHeight="1" x14ac:dyDescent="0.15">
      <c r="A43" s="247" t="s">
        <v>184</v>
      </c>
      <c r="B43" s="248">
        <f t="shared" ref="B43:L46" si="13">SUM(B34:B37)</f>
        <v>36</v>
      </c>
      <c r="C43" s="249">
        <f t="shared" si="13"/>
        <v>24</v>
      </c>
      <c r="D43" s="249">
        <f t="shared" si="13"/>
        <v>0</v>
      </c>
      <c r="E43" s="250">
        <f t="shared" si="13"/>
        <v>60</v>
      </c>
      <c r="F43" s="248">
        <f t="shared" si="13"/>
        <v>0</v>
      </c>
      <c r="G43" s="249">
        <f t="shared" si="13"/>
        <v>0</v>
      </c>
      <c r="H43" s="249">
        <f t="shared" si="13"/>
        <v>0</v>
      </c>
      <c r="I43" s="250">
        <f t="shared" si="13"/>
        <v>0</v>
      </c>
      <c r="J43" s="248">
        <f t="shared" si="13"/>
        <v>0</v>
      </c>
      <c r="K43" s="249">
        <f t="shared" si="13"/>
        <v>1</v>
      </c>
      <c r="L43" s="249">
        <f t="shared" si="13"/>
        <v>1</v>
      </c>
      <c r="M43" s="250">
        <f t="shared" si="12"/>
        <v>2</v>
      </c>
      <c r="N43" s="248">
        <f t="shared" si="12"/>
        <v>3</v>
      </c>
      <c r="O43" s="249">
        <f t="shared" si="12"/>
        <v>0</v>
      </c>
      <c r="P43" s="249">
        <f t="shared" si="12"/>
        <v>1</v>
      </c>
      <c r="Q43" s="251">
        <f t="shared" si="12"/>
        <v>0</v>
      </c>
      <c r="R43" s="250">
        <f t="shared" si="12"/>
        <v>4</v>
      </c>
      <c r="S43" s="252">
        <f t="shared" si="12"/>
        <v>66</v>
      </c>
      <c r="T43" s="68"/>
    </row>
    <row r="44" spans="1:20" s="11" customFormat="1" ht="12.5" hidden="1" customHeight="1" x14ac:dyDescent="0.15">
      <c r="A44" s="247" t="s">
        <v>185</v>
      </c>
      <c r="B44" s="248">
        <f t="shared" si="13"/>
        <v>42</v>
      </c>
      <c r="C44" s="249">
        <f t="shared" si="13"/>
        <v>25</v>
      </c>
      <c r="D44" s="249">
        <f t="shared" si="13"/>
        <v>0</v>
      </c>
      <c r="E44" s="250">
        <f t="shared" si="13"/>
        <v>67</v>
      </c>
      <c r="F44" s="248">
        <f t="shared" si="13"/>
        <v>0</v>
      </c>
      <c r="G44" s="249">
        <f t="shared" si="13"/>
        <v>0</v>
      </c>
      <c r="H44" s="249">
        <f t="shared" si="13"/>
        <v>0</v>
      </c>
      <c r="I44" s="250">
        <f t="shared" si="13"/>
        <v>0</v>
      </c>
      <c r="J44" s="248">
        <f t="shared" si="13"/>
        <v>0</v>
      </c>
      <c r="K44" s="249">
        <f t="shared" si="13"/>
        <v>1</v>
      </c>
      <c r="L44" s="249">
        <f t="shared" si="13"/>
        <v>1</v>
      </c>
      <c r="M44" s="250">
        <f t="shared" si="12"/>
        <v>2</v>
      </c>
      <c r="N44" s="248">
        <f t="shared" si="12"/>
        <v>0</v>
      </c>
      <c r="O44" s="249">
        <f t="shared" si="12"/>
        <v>0</v>
      </c>
      <c r="P44" s="249">
        <f t="shared" si="12"/>
        <v>0</v>
      </c>
      <c r="Q44" s="251">
        <f t="shared" si="12"/>
        <v>0</v>
      </c>
      <c r="R44" s="250">
        <f t="shared" si="12"/>
        <v>0</v>
      </c>
      <c r="S44" s="252">
        <f t="shared" si="12"/>
        <v>69</v>
      </c>
      <c r="T44" s="68"/>
    </row>
    <row r="45" spans="1:20" s="11" customFormat="1" ht="12.5" hidden="1" customHeight="1" x14ac:dyDescent="0.15">
      <c r="A45" s="247" t="s">
        <v>186</v>
      </c>
      <c r="B45" s="248">
        <f t="shared" si="13"/>
        <v>56</v>
      </c>
      <c r="C45" s="249">
        <f t="shared" si="13"/>
        <v>28</v>
      </c>
      <c r="D45" s="249">
        <f t="shared" si="13"/>
        <v>0</v>
      </c>
      <c r="E45" s="250">
        <f t="shared" si="13"/>
        <v>84</v>
      </c>
      <c r="F45" s="248">
        <f t="shared" si="13"/>
        <v>0</v>
      </c>
      <c r="G45" s="249">
        <f t="shared" si="13"/>
        <v>0</v>
      </c>
      <c r="H45" s="249">
        <f t="shared" si="13"/>
        <v>0</v>
      </c>
      <c r="I45" s="250">
        <f t="shared" si="13"/>
        <v>0</v>
      </c>
      <c r="J45" s="248">
        <f t="shared" si="13"/>
        <v>0</v>
      </c>
      <c r="K45" s="249">
        <f t="shared" si="13"/>
        <v>0</v>
      </c>
      <c r="L45" s="249">
        <f t="shared" si="13"/>
        <v>1</v>
      </c>
      <c r="M45" s="250">
        <f t="shared" si="12"/>
        <v>1</v>
      </c>
      <c r="N45" s="248">
        <f t="shared" si="12"/>
        <v>0</v>
      </c>
      <c r="O45" s="249">
        <f t="shared" si="12"/>
        <v>0</v>
      </c>
      <c r="P45" s="249">
        <f t="shared" si="12"/>
        <v>0</v>
      </c>
      <c r="Q45" s="251">
        <f t="shared" si="12"/>
        <v>0</v>
      </c>
      <c r="R45" s="250">
        <f t="shared" si="12"/>
        <v>0</v>
      </c>
      <c r="S45" s="252">
        <f t="shared" si="12"/>
        <v>85</v>
      </c>
      <c r="T45" s="68"/>
    </row>
    <row r="46" spans="1:20" s="11" customFormat="1" ht="13" hidden="1" customHeight="1" x14ac:dyDescent="0.15">
      <c r="A46" s="259" t="s">
        <v>187</v>
      </c>
      <c r="B46" s="260">
        <f t="shared" si="13"/>
        <v>56</v>
      </c>
      <c r="C46" s="261">
        <f t="shared" si="13"/>
        <v>25</v>
      </c>
      <c r="D46" s="261">
        <f t="shared" si="13"/>
        <v>0</v>
      </c>
      <c r="E46" s="262">
        <f t="shared" si="13"/>
        <v>81</v>
      </c>
      <c r="F46" s="260">
        <f t="shared" si="13"/>
        <v>0</v>
      </c>
      <c r="G46" s="261">
        <f t="shared" si="13"/>
        <v>0</v>
      </c>
      <c r="H46" s="261">
        <f t="shared" si="13"/>
        <v>0</v>
      </c>
      <c r="I46" s="262">
        <f t="shared" si="13"/>
        <v>0</v>
      </c>
      <c r="J46" s="260">
        <f t="shared" si="13"/>
        <v>0</v>
      </c>
      <c r="K46" s="261">
        <f t="shared" si="13"/>
        <v>0</v>
      </c>
      <c r="L46" s="261">
        <f t="shared" si="13"/>
        <v>1</v>
      </c>
      <c r="M46" s="262">
        <f t="shared" si="12"/>
        <v>1</v>
      </c>
      <c r="N46" s="260">
        <f t="shared" si="12"/>
        <v>1</v>
      </c>
      <c r="O46" s="261">
        <f t="shared" si="12"/>
        <v>0</v>
      </c>
      <c r="P46" s="261">
        <f t="shared" si="12"/>
        <v>1</v>
      </c>
      <c r="Q46" s="263">
        <f t="shared" si="12"/>
        <v>0</v>
      </c>
      <c r="R46" s="262">
        <f t="shared" si="12"/>
        <v>2</v>
      </c>
      <c r="S46" s="264">
        <f t="shared" si="12"/>
        <v>84</v>
      </c>
      <c r="T46" s="68"/>
    </row>
    <row r="47" spans="1:20" x14ac:dyDescent="0.15">
      <c r="A47" s="265"/>
      <c r="B47" s="266"/>
      <c r="C47" s="267"/>
      <c r="D47" s="267"/>
      <c r="E47" s="268"/>
      <c r="F47" s="266"/>
      <c r="G47" s="267"/>
      <c r="H47" s="267"/>
      <c r="I47" s="268"/>
      <c r="J47" s="266"/>
      <c r="K47" s="267"/>
      <c r="L47" s="267"/>
      <c r="M47" s="268"/>
      <c r="N47" s="266"/>
      <c r="O47" s="267"/>
      <c r="P47" s="267"/>
      <c r="Q47" s="269"/>
      <c r="R47" s="268"/>
      <c r="S47" s="270"/>
      <c r="T47" s="79"/>
    </row>
    <row r="48" spans="1:20" x14ac:dyDescent="0.15">
      <c r="A48" s="253" t="s">
        <v>188</v>
      </c>
      <c r="B48" s="271">
        <f>SUM(B33:B40)</f>
        <v>95</v>
      </c>
      <c r="C48" s="272">
        <f t="shared" ref="C48:S48" si="14">SUM(C33:C40)</f>
        <v>47</v>
      </c>
      <c r="D48" s="272">
        <f t="shared" si="14"/>
        <v>0</v>
      </c>
      <c r="E48" s="273">
        <f t="shared" si="14"/>
        <v>142</v>
      </c>
      <c r="F48" s="271">
        <f t="shared" si="14"/>
        <v>0</v>
      </c>
      <c r="G48" s="272">
        <f t="shared" si="14"/>
        <v>0</v>
      </c>
      <c r="H48" s="272">
        <f t="shared" si="14"/>
        <v>0</v>
      </c>
      <c r="I48" s="273">
        <f t="shared" si="14"/>
        <v>0</v>
      </c>
      <c r="J48" s="271">
        <f t="shared" si="14"/>
        <v>0</v>
      </c>
      <c r="K48" s="272">
        <f t="shared" si="14"/>
        <v>1</v>
      </c>
      <c r="L48" s="272">
        <f t="shared" si="14"/>
        <v>1</v>
      </c>
      <c r="M48" s="273">
        <f t="shared" si="14"/>
        <v>2</v>
      </c>
      <c r="N48" s="271">
        <f t="shared" si="14"/>
        <v>4</v>
      </c>
      <c r="O48" s="272">
        <f t="shared" si="14"/>
        <v>0</v>
      </c>
      <c r="P48" s="272">
        <f t="shared" si="14"/>
        <v>2</v>
      </c>
      <c r="Q48" s="274">
        <f t="shared" si="14"/>
        <v>0</v>
      </c>
      <c r="R48" s="273">
        <f t="shared" si="14"/>
        <v>6</v>
      </c>
      <c r="S48" s="275">
        <f t="shared" si="14"/>
        <v>150</v>
      </c>
      <c r="T48" s="79"/>
    </row>
    <row r="49" spans="1:20" x14ac:dyDescent="0.15">
      <c r="A49" s="253" t="s">
        <v>10</v>
      </c>
      <c r="B49" s="271">
        <f t="shared" ref="B49:R49" si="15">INDEX(B42:B46,MATCH($S49,$S42:$S46,0))</f>
        <v>56</v>
      </c>
      <c r="C49" s="272">
        <f t="shared" si="15"/>
        <v>28</v>
      </c>
      <c r="D49" s="272">
        <f t="shared" si="15"/>
        <v>0</v>
      </c>
      <c r="E49" s="273">
        <f t="shared" si="15"/>
        <v>84</v>
      </c>
      <c r="F49" s="271">
        <f t="shared" si="15"/>
        <v>0</v>
      </c>
      <c r="G49" s="272">
        <f t="shared" si="15"/>
        <v>0</v>
      </c>
      <c r="H49" s="272">
        <f t="shared" si="15"/>
        <v>0</v>
      </c>
      <c r="I49" s="273">
        <f t="shared" si="15"/>
        <v>0</v>
      </c>
      <c r="J49" s="271">
        <f t="shared" si="15"/>
        <v>0</v>
      </c>
      <c r="K49" s="272">
        <f t="shared" si="15"/>
        <v>0</v>
      </c>
      <c r="L49" s="272">
        <f t="shared" si="15"/>
        <v>1</v>
      </c>
      <c r="M49" s="273">
        <f t="shared" si="15"/>
        <v>1</v>
      </c>
      <c r="N49" s="271">
        <f t="shared" si="15"/>
        <v>0</v>
      </c>
      <c r="O49" s="272">
        <f t="shared" si="15"/>
        <v>0</v>
      </c>
      <c r="P49" s="272">
        <f t="shared" si="15"/>
        <v>0</v>
      </c>
      <c r="Q49" s="274">
        <f t="shared" si="15"/>
        <v>0</v>
      </c>
      <c r="R49" s="273">
        <f t="shared" si="15"/>
        <v>0</v>
      </c>
      <c r="S49" s="275">
        <f>MAX(S42:S46)</f>
        <v>85</v>
      </c>
      <c r="T49" s="79"/>
    </row>
    <row r="50" spans="1:20" x14ac:dyDescent="0.15">
      <c r="A50" s="253" t="s">
        <v>11</v>
      </c>
      <c r="B50" s="271">
        <f>B48/2</f>
        <v>47.5</v>
      </c>
      <c r="C50" s="272">
        <f t="shared" ref="C50:S50" si="16">C48/2</f>
        <v>23.5</v>
      </c>
      <c r="D50" s="272">
        <f t="shared" si="16"/>
        <v>0</v>
      </c>
      <c r="E50" s="273">
        <f t="shared" si="16"/>
        <v>71</v>
      </c>
      <c r="F50" s="271">
        <f t="shared" si="16"/>
        <v>0</v>
      </c>
      <c r="G50" s="272">
        <f t="shared" si="16"/>
        <v>0</v>
      </c>
      <c r="H50" s="272">
        <f t="shared" si="16"/>
        <v>0</v>
      </c>
      <c r="I50" s="273">
        <f t="shared" si="16"/>
        <v>0</v>
      </c>
      <c r="J50" s="271">
        <f t="shared" si="16"/>
        <v>0</v>
      </c>
      <c r="K50" s="272">
        <f t="shared" si="16"/>
        <v>0.5</v>
      </c>
      <c r="L50" s="272">
        <f t="shared" si="16"/>
        <v>0.5</v>
      </c>
      <c r="M50" s="273">
        <f t="shared" si="16"/>
        <v>1</v>
      </c>
      <c r="N50" s="271">
        <f t="shared" si="16"/>
        <v>2</v>
      </c>
      <c r="O50" s="272">
        <f t="shared" si="16"/>
        <v>0</v>
      </c>
      <c r="P50" s="272">
        <f t="shared" si="16"/>
        <v>1</v>
      </c>
      <c r="Q50" s="274">
        <f t="shared" si="16"/>
        <v>0</v>
      </c>
      <c r="R50" s="273">
        <f t="shared" si="16"/>
        <v>3</v>
      </c>
      <c r="S50" s="275">
        <f t="shared" si="16"/>
        <v>75</v>
      </c>
      <c r="T50" s="79"/>
    </row>
    <row r="51" spans="1:20" ht="14" thickBot="1" x14ac:dyDescent="0.2">
      <c r="A51" s="276"/>
      <c r="B51" s="277"/>
      <c r="C51" s="278"/>
      <c r="D51" s="278"/>
      <c r="E51" s="279"/>
      <c r="F51" s="277"/>
      <c r="G51" s="278"/>
      <c r="H51" s="278"/>
      <c r="I51" s="279"/>
      <c r="J51" s="277"/>
      <c r="K51" s="278"/>
      <c r="L51" s="278"/>
      <c r="M51" s="279"/>
      <c r="N51" s="277"/>
      <c r="O51" s="278"/>
      <c r="P51" s="278"/>
      <c r="Q51" s="280"/>
      <c r="R51" s="279"/>
      <c r="S51" s="281"/>
      <c r="T51" s="79"/>
    </row>
    <row r="52" spans="1:20" x14ac:dyDescent="0.15">
      <c r="A52" s="304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  <c r="T52" s="79"/>
    </row>
    <row r="53" spans="1:20" ht="14" thickBot="1" x14ac:dyDescent="0.2">
      <c r="A53" s="285">
        <f>A28+1</f>
        <v>42794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6" t="s">
        <v>189</v>
      </c>
      <c r="M53" s="284"/>
      <c r="N53" s="284"/>
      <c r="O53" s="284"/>
      <c r="P53" s="284"/>
      <c r="Q53" s="284"/>
      <c r="R53" s="284"/>
      <c r="S53" s="284"/>
      <c r="T53" s="79"/>
    </row>
    <row r="54" spans="1:20" x14ac:dyDescent="0.15">
      <c r="A54" s="226"/>
      <c r="B54" s="287" t="s">
        <v>2</v>
      </c>
      <c r="C54" s="288"/>
      <c r="D54" s="288"/>
      <c r="E54" s="289"/>
      <c r="F54" s="287" t="s">
        <v>3</v>
      </c>
      <c r="G54" s="288"/>
      <c r="H54" s="288"/>
      <c r="I54" s="289"/>
      <c r="J54" s="287" t="s">
        <v>4</v>
      </c>
      <c r="K54" s="288"/>
      <c r="L54" s="288"/>
      <c r="M54" s="289"/>
      <c r="N54" s="287" t="s">
        <v>5</v>
      </c>
      <c r="O54" s="288"/>
      <c r="P54" s="288"/>
      <c r="Q54" s="288"/>
      <c r="R54" s="289"/>
      <c r="S54" s="270" t="s">
        <v>35</v>
      </c>
      <c r="T54" s="79"/>
    </row>
    <row r="55" spans="1:20" s="11" customFormat="1" ht="14" thickBot="1" x14ac:dyDescent="0.2">
      <c r="A55" s="231"/>
      <c r="B55" s="290" t="s">
        <v>180</v>
      </c>
      <c r="C55" s="291"/>
      <c r="D55" s="291"/>
      <c r="E55" s="292"/>
      <c r="F55" s="290" t="s">
        <v>1</v>
      </c>
      <c r="G55" s="291"/>
      <c r="H55" s="291"/>
      <c r="I55" s="292"/>
      <c r="J55" s="290" t="s">
        <v>181</v>
      </c>
      <c r="K55" s="291"/>
      <c r="L55" s="291"/>
      <c r="M55" s="292"/>
      <c r="N55" s="290" t="s">
        <v>182</v>
      </c>
      <c r="O55" s="291"/>
      <c r="P55" s="291"/>
      <c r="Q55" s="291"/>
      <c r="R55" s="292"/>
      <c r="S55" s="293"/>
      <c r="T55" s="68"/>
    </row>
    <row r="56" spans="1:20" s="32" customFormat="1" ht="11" x14ac:dyDescent="0.15">
      <c r="A56" s="236"/>
      <c r="B56" s="294" t="s">
        <v>6</v>
      </c>
      <c r="C56" s="295" t="s">
        <v>7</v>
      </c>
      <c r="D56" s="295" t="s">
        <v>8</v>
      </c>
      <c r="E56" s="296" t="s">
        <v>9</v>
      </c>
      <c r="F56" s="294" t="s">
        <v>6</v>
      </c>
      <c r="G56" s="295" t="s">
        <v>7</v>
      </c>
      <c r="H56" s="295" t="s">
        <v>8</v>
      </c>
      <c r="I56" s="296" t="s">
        <v>9</v>
      </c>
      <c r="J56" s="294" t="s">
        <v>6</v>
      </c>
      <c r="K56" s="295" t="s">
        <v>7</v>
      </c>
      <c r="L56" s="295" t="s">
        <v>8</v>
      </c>
      <c r="M56" s="296" t="s">
        <v>9</v>
      </c>
      <c r="N56" s="294" t="s">
        <v>6</v>
      </c>
      <c r="O56" s="295" t="s">
        <v>7</v>
      </c>
      <c r="P56" s="295" t="s">
        <v>8</v>
      </c>
      <c r="Q56" s="297"/>
      <c r="R56" s="296" t="s">
        <v>9</v>
      </c>
      <c r="S56" s="298"/>
      <c r="T56" s="299"/>
    </row>
    <row r="57" spans="1:20" s="11" customFormat="1" x14ac:dyDescent="0.15">
      <c r="A57" s="231"/>
      <c r="B57" s="300"/>
      <c r="C57" s="301"/>
      <c r="D57" s="301"/>
      <c r="E57" s="302"/>
      <c r="F57" s="300"/>
      <c r="G57" s="301"/>
      <c r="H57" s="301"/>
      <c r="I57" s="302"/>
      <c r="J57" s="300"/>
      <c r="K57" s="301"/>
      <c r="L57" s="301"/>
      <c r="M57" s="302"/>
      <c r="N57" s="300"/>
      <c r="O57" s="301"/>
      <c r="P57" s="301"/>
      <c r="Q57" s="303"/>
      <c r="R57" s="302"/>
      <c r="S57" s="258"/>
      <c r="T57" s="68"/>
    </row>
    <row r="58" spans="1:20" s="11" customFormat="1" x14ac:dyDescent="0.15">
      <c r="A58" s="247" t="s">
        <v>167</v>
      </c>
      <c r="B58" s="248">
        <v>10</v>
      </c>
      <c r="C58" s="249">
        <v>6</v>
      </c>
      <c r="D58" s="249"/>
      <c r="E58" s="250">
        <f>SUM(B58:D58)</f>
        <v>16</v>
      </c>
      <c r="F58" s="248"/>
      <c r="G58" s="249"/>
      <c r="H58" s="249"/>
      <c r="I58" s="250">
        <v>0</v>
      </c>
      <c r="J58" s="248"/>
      <c r="K58" s="249">
        <v>0</v>
      </c>
      <c r="L58" s="249">
        <v>0</v>
      </c>
      <c r="M58" s="250">
        <f>SUM(J58:L58)</f>
        <v>0</v>
      </c>
      <c r="N58" s="248">
        <v>0</v>
      </c>
      <c r="O58" s="249"/>
      <c r="P58" s="249">
        <v>0</v>
      </c>
      <c r="Q58" s="251"/>
      <c r="R58" s="250">
        <f>SUM(N58:P58)</f>
        <v>0</v>
      </c>
      <c r="S58" s="252">
        <f>SUM(E58,M58,R58)</f>
        <v>16</v>
      </c>
      <c r="T58" s="68"/>
    </row>
    <row r="59" spans="1:20" s="11" customFormat="1" x14ac:dyDescent="0.15">
      <c r="A59" s="247" t="s">
        <v>166</v>
      </c>
      <c r="B59" s="248">
        <v>5</v>
      </c>
      <c r="C59" s="249">
        <v>3</v>
      </c>
      <c r="D59" s="249"/>
      <c r="E59" s="250">
        <f t="shared" ref="E59:E65" si="17">SUM(B59:D59)</f>
        <v>8</v>
      </c>
      <c r="F59" s="248"/>
      <c r="G59" s="249"/>
      <c r="H59" s="249"/>
      <c r="I59" s="250">
        <v>0</v>
      </c>
      <c r="J59" s="248"/>
      <c r="K59" s="249">
        <v>0</v>
      </c>
      <c r="L59" s="249">
        <v>0</v>
      </c>
      <c r="M59" s="250">
        <f t="shared" ref="M59:M65" si="18">SUM(J59:L59)</f>
        <v>0</v>
      </c>
      <c r="N59" s="248">
        <v>1</v>
      </c>
      <c r="O59" s="249"/>
      <c r="P59" s="249">
        <v>1</v>
      </c>
      <c r="Q59" s="251"/>
      <c r="R59" s="250">
        <f t="shared" ref="R59:R65" si="19">SUM(N59:P59)</f>
        <v>2</v>
      </c>
      <c r="S59" s="252">
        <f t="shared" ref="S59:S65" si="20">SUM(E59,M59,R59)</f>
        <v>10</v>
      </c>
      <c r="T59" s="68"/>
    </row>
    <row r="60" spans="1:20" s="11" customFormat="1" x14ac:dyDescent="0.15">
      <c r="A60" s="247" t="s">
        <v>165</v>
      </c>
      <c r="B60" s="248">
        <v>9</v>
      </c>
      <c r="C60" s="249">
        <v>18</v>
      </c>
      <c r="D60" s="249"/>
      <c r="E60" s="250">
        <f t="shared" si="17"/>
        <v>27</v>
      </c>
      <c r="F60" s="248"/>
      <c r="G60" s="249"/>
      <c r="H60" s="249"/>
      <c r="I60" s="250">
        <v>0</v>
      </c>
      <c r="J60" s="248"/>
      <c r="K60" s="249">
        <v>0</v>
      </c>
      <c r="L60" s="249">
        <v>1</v>
      </c>
      <c r="M60" s="250">
        <f t="shared" si="18"/>
        <v>1</v>
      </c>
      <c r="N60" s="248">
        <v>0</v>
      </c>
      <c r="O60" s="249"/>
      <c r="P60" s="249">
        <v>0</v>
      </c>
      <c r="Q60" s="251"/>
      <c r="R60" s="250">
        <f t="shared" si="19"/>
        <v>0</v>
      </c>
      <c r="S60" s="252">
        <f t="shared" si="20"/>
        <v>28</v>
      </c>
      <c r="T60" s="68"/>
    </row>
    <row r="61" spans="1:20" s="11" customFormat="1" x14ac:dyDescent="0.15">
      <c r="A61" s="247" t="s">
        <v>164</v>
      </c>
      <c r="B61" s="248">
        <v>14</v>
      </c>
      <c r="C61" s="249">
        <v>11</v>
      </c>
      <c r="D61" s="249"/>
      <c r="E61" s="250">
        <f t="shared" si="17"/>
        <v>25</v>
      </c>
      <c r="F61" s="248"/>
      <c r="G61" s="249"/>
      <c r="H61" s="249"/>
      <c r="I61" s="250">
        <v>0</v>
      </c>
      <c r="J61" s="248"/>
      <c r="K61" s="249">
        <v>0</v>
      </c>
      <c r="L61" s="249">
        <v>0</v>
      </c>
      <c r="M61" s="250">
        <f t="shared" si="18"/>
        <v>0</v>
      </c>
      <c r="N61" s="248">
        <v>1</v>
      </c>
      <c r="O61" s="249"/>
      <c r="P61" s="249">
        <v>0</v>
      </c>
      <c r="Q61" s="251"/>
      <c r="R61" s="250">
        <f t="shared" si="19"/>
        <v>1</v>
      </c>
      <c r="S61" s="252">
        <f t="shared" si="20"/>
        <v>26</v>
      </c>
      <c r="T61" s="68"/>
    </row>
    <row r="62" spans="1:20" s="11" customFormat="1" x14ac:dyDescent="0.15">
      <c r="A62" s="247" t="s">
        <v>163</v>
      </c>
      <c r="B62" s="248">
        <v>12</v>
      </c>
      <c r="C62" s="249">
        <v>7</v>
      </c>
      <c r="D62" s="249"/>
      <c r="E62" s="250">
        <f t="shared" si="17"/>
        <v>19</v>
      </c>
      <c r="F62" s="248"/>
      <c r="G62" s="249"/>
      <c r="H62" s="249"/>
      <c r="I62" s="250">
        <v>0</v>
      </c>
      <c r="J62" s="248"/>
      <c r="K62" s="249">
        <v>0</v>
      </c>
      <c r="L62" s="249">
        <v>0</v>
      </c>
      <c r="M62" s="250">
        <f t="shared" si="18"/>
        <v>0</v>
      </c>
      <c r="N62" s="248">
        <v>2</v>
      </c>
      <c r="O62" s="249"/>
      <c r="P62" s="249">
        <v>1</v>
      </c>
      <c r="Q62" s="251"/>
      <c r="R62" s="250">
        <f t="shared" si="19"/>
        <v>3</v>
      </c>
      <c r="S62" s="252">
        <f t="shared" si="20"/>
        <v>22</v>
      </c>
      <c r="T62" s="68"/>
    </row>
    <row r="63" spans="1:20" s="11" customFormat="1" x14ac:dyDescent="0.15">
      <c r="A63" s="247" t="s">
        <v>162</v>
      </c>
      <c r="B63" s="248">
        <v>17</v>
      </c>
      <c r="C63" s="249">
        <v>3</v>
      </c>
      <c r="D63" s="249"/>
      <c r="E63" s="250">
        <f t="shared" si="17"/>
        <v>20</v>
      </c>
      <c r="F63" s="248"/>
      <c r="G63" s="249"/>
      <c r="H63" s="249"/>
      <c r="I63" s="250">
        <v>0</v>
      </c>
      <c r="J63" s="248"/>
      <c r="K63" s="249">
        <v>0</v>
      </c>
      <c r="L63" s="249">
        <v>0</v>
      </c>
      <c r="M63" s="250">
        <f t="shared" si="18"/>
        <v>0</v>
      </c>
      <c r="N63" s="248">
        <v>0</v>
      </c>
      <c r="O63" s="249"/>
      <c r="P63" s="249">
        <v>0</v>
      </c>
      <c r="Q63" s="251"/>
      <c r="R63" s="250">
        <f t="shared" si="19"/>
        <v>0</v>
      </c>
      <c r="S63" s="252">
        <f t="shared" si="20"/>
        <v>20</v>
      </c>
      <c r="T63" s="68"/>
    </row>
    <row r="64" spans="1:20" s="11" customFormat="1" x14ac:dyDescent="0.15">
      <c r="A64" s="247" t="s">
        <v>161</v>
      </c>
      <c r="B64" s="248">
        <v>13</v>
      </c>
      <c r="C64" s="249">
        <v>5</v>
      </c>
      <c r="D64" s="249"/>
      <c r="E64" s="250">
        <f t="shared" si="17"/>
        <v>18</v>
      </c>
      <c r="F64" s="248"/>
      <c r="G64" s="249"/>
      <c r="H64" s="249"/>
      <c r="I64" s="250">
        <v>0</v>
      </c>
      <c r="J64" s="248"/>
      <c r="K64" s="249">
        <v>0</v>
      </c>
      <c r="L64" s="249">
        <v>0</v>
      </c>
      <c r="M64" s="250">
        <f t="shared" si="18"/>
        <v>0</v>
      </c>
      <c r="N64" s="248">
        <v>0</v>
      </c>
      <c r="O64" s="249"/>
      <c r="P64" s="249">
        <v>1</v>
      </c>
      <c r="Q64" s="251"/>
      <c r="R64" s="250">
        <f t="shared" si="19"/>
        <v>1</v>
      </c>
      <c r="S64" s="252">
        <f t="shared" si="20"/>
        <v>19</v>
      </c>
      <c r="T64" s="68"/>
    </row>
    <row r="65" spans="1:20" s="11" customFormat="1" x14ac:dyDescent="0.15">
      <c r="A65" s="247" t="s">
        <v>160</v>
      </c>
      <c r="B65" s="248">
        <v>13</v>
      </c>
      <c r="C65" s="249">
        <v>1</v>
      </c>
      <c r="D65" s="249"/>
      <c r="E65" s="250">
        <f t="shared" si="17"/>
        <v>14</v>
      </c>
      <c r="F65" s="248"/>
      <c r="G65" s="249"/>
      <c r="H65" s="249"/>
      <c r="I65" s="250">
        <v>0</v>
      </c>
      <c r="J65" s="248"/>
      <c r="K65" s="249">
        <v>0</v>
      </c>
      <c r="L65" s="249">
        <v>0</v>
      </c>
      <c r="M65" s="250">
        <f t="shared" si="18"/>
        <v>0</v>
      </c>
      <c r="N65" s="248">
        <v>0</v>
      </c>
      <c r="O65" s="249"/>
      <c r="P65" s="249">
        <v>0</v>
      </c>
      <c r="Q65" s="251"/>
      <c r="R65" s="250">
        <f t="shared" si="19"/>
        <v>0</v>
      </c>
      <c r="S65" s="252">
        <f t="shared" si="20"/>
        <v>14</v>
      </c>
      <c r="T65" s="68"/>
    </row>
    <row r="66" spans="1:20" s="11" customFormat="1" ht="13" customHeight="1" thickBot="1" x14ac:dyDescent="0.2">
      <c r="A66" s="253"/>
      <c r="B66" s="254"/>
      <c r="C66" s="255"/>
      <c r="D66" s="255"/>
      <c r="E66" s="256"/>
      <c r="F66" s="254"/>
      <c r="G66" s="255"/>
      <c r="H66" s="255"/>
      <c r="I66" s="256"/>
      <c r="J66" s="254"/>
      <c r="K66" s="255"/>
      <c r="L66" s="255"/>
      <c r="M66" s="256"/>
      <c r="N66" s="254"/>
      <c r="O66" s="255"/>
      <c r="P66" s="255"/>
      <c r="Q66" s="257"/>
      <c r="R66" s="256"/>
      <c r="S66" s="258"/>
      <c r="T66" s="68"/>
    </row>
    <row r="67" spans="1:20" s="11" customFormat="1" ht="12.5" hidden="1" customHeight="1" x14ac:dyDescent="0.15">
      <c r="A67" s="247" t="s">
        <v>183</v>
      </c>
      <c r="B67" s="248">
        <f>SUM(B58:B61)</f>
        <v>38</v>
      </c>
      <c r="C67" s="249">
        <f t="shared" ref="C67:S71" si="21">SUM(C58:C61)</f>
        <v>38</v>
      </c>
      <c r="D67" s="249">
        <f t="shared" si="21"/>
        <v>0</v>
      </c>
      <c r="E67" s="250">
        <f t="shared" si="21"/>
        <v>76</v>
      </c>
      <c r="F67" s="248">
        <f t="shared" si="21"/>
        <v>0</v>
      </c>
      <c r="G67" s="249">
        <f t="shared" si="21"/>
        <v>0</v>
      </c>
      <c r="H67" s="249">
        <f t="shared" si="21"/>
        <v>0</v>
      </c>
      <c r="I67" s="250">
        <f t="shared" si="21"/>
        <v>0</v>
      </c>
      <c r="J67" s="248">
        <f t="shared" si="21"/>
        <v>0</v>
      </c>
      <c r="K67" s="249">
        <f t="shared" si="21"/>
        <v>0</v>
      </c>
      <c r="L67" s="249">
        <f t="shared" si="21"/>
        <v>1</v>
      </c>
      <c r="M67" s="250">
        <f t="shared" si="21"/>
        <v>1</v>
      </c>
      <c r="N67" s="248">
        <f t="shared" si="21"/>
        <v>2</v>
      </c>
      <c r="O67" s="249">
        <f t="shared" si="21"/>
        <v>0</v>
      </c>
      <c r="P67" s="249">
        <f t="shared" si="21"/>
        <v>1</v>
      </c>
      <c r="Q67" s="251">
        <f t="shared" si="21"/>
        <v>0</v>
      </c>
      <c r="R67" s="250">
        <f t="shared" si="21"/>
        <v>3</v>
      </c>
      <c r="S67" s="252">
        <f t="shared" si="21"/>
        <v>80</v>
      </c>
      <c r="T67" s="68"/>
    </row>
    <row r="68" spans="1:20" s="11" customFormat="1" ht="12.5" hidden="1" customHeight="1" x14ac:dyDescent="0.15">
      <c r="A68" s="247" t="s">
        <v>184</v>
      </c>
      <c r="B68" s="248">
        <f t="shared" ref="B68:L71" si="22">SUM(B59:B62)</f>
        <v>40</v>
      </c>
      <c r="C68" s="249">
        <f t="shared" si="22"/>
        <v>39</v>
      </c>
      <c r="D68" s="249">
        <f t="shared" si="22"/>
        <v>0</v>
      </c>
      <c r="E68" s="250">
        <f t="shared" si="22"/>
        <v>79</v>
      </c>
      <c r="F68" s="248">
        <f t="shared" si="22"/>
        <v>0</v>
      </c>
      <c r="G68" s="249">
        <f t="shared" si="22"/>
        <v>0</v>
      </c>
      <c r="H68" s="249">
        <f t="shared" si="22"/>
        <v>0</v>
      </c>
      <c r="I68" s="250">
        <f t="shared" si="22"/>
        <v>0</v>
      </c>
      <c r="J68" s="248">
        <f t="shared" si="22"/>
        <v>0</v>
      </c>
      <c r="K68" s="249">
        <f t="shared" si="22"/>
        <v>0</v>
      </c>
      <c r="L68" s="249">
        <f t="shared" si="22"/>
        <v>1</v>
      </c>
      <c r="M68" s="250">
        <f t="shared" si="21"/>
        <v>1</v>
      </c>
      <c r="N68" s="248">
        <f t="shared" si="21"/>
        <v>4</v>
      </c>
      <c r="O68" s="249">
        <f t="shared" si="21"/>
        <v>0</v>
      </c>
      <c r="P68" s="249">
        <f t="shared" si="21"/>
        <v>2</v>
      </c>
      <c r="Q68" s="251">
        <f t="shared" si="21"/>
        <v>0</v>
      </c>
      <c r="R68" s="250">
        <f t="shared" si="21"/>
        <v>6</v>
      </c>
      <c r="S68" s="252">
        <f t="shared" si="21"/>
        <v>86</v>
      </c>
      <c r="T68" s="68"/>
    </row>
    <row r="69" spans="1:20" s="11" customFormat="1" ht="12.5" hidden="1" customHeight="1" x14ac:dyDescent="0.15">
      <c r="A69" s="247" t="s">
        <v>185</v>
      </c>
      <c r="B69" s="248">
        <f t="shared" si="22"/>
        <v>52</v>
      </c>
      <c r="C69" s="249">
        <f t="shared" si="22"/>
        <v>39</v>
      </c>
      <c r="D69" s="249">
        <f t="shared" si="22"/>
        <v>0</v>
      </c>
      <c r="E69" s="250">
        <f t="shared" si="22"/>
        <v>91</v>
      </c>
      <c r="F69" s="248">
        <f t="shared" si="22"/>
        <v>0</v>
      </c>
      <c r="G69" s="249">
        <f t="shared" si="22"/>
        <v>0</v>
      </c>
      <c r="H69" s="249">
        <f t="shared" si="22"/>
        <v>0</v>
      </c>
      <c r="I69" s="250">
        <f t="shared" si="22"/>
        <v>0</v>
      </c>
      <c r="J69" s="248">
        <f t="shared" si="22"/>
        <v>0</v>
      </c>
      <c r="K69" s="249">
        <f t="shared" si="22"/>
        <v>0</v>
      </c>
      <c r="L69" s="249">
        <f t="shared" si="22"/>
        <v>1</v>
      </c>
      <c r="M69" s="250">
        <f t="shared" si="21"/>
        <v>1</v>
      </c>
      <c r="N69" s="248">
        <f t="shared" si="21"/>
        <v>3</v>
      </c>
      <c r="O69" s="249">
        <f t="shared" si="21"/>
        <v>0</v>
      </c>
      <c r="P69" s="249">
        <f t="shared" si="21"/>
        <v>1</v>
      </c>
      <c r="Q69" s="251">
        <f t="shared" si="21"/>
        <v>0</v>
      </c>
      <c r="R69" s="250">
        <f t="shared" si="21"/>
        <v>4</v>
      </c>
      <c r="S69" s="252">
        <f t="shared" si="21"/>
        <v>96</v>
      </c>
      <c r="T69" s="68"/>
    </row>
    <row r="70" spans="1:20" s="11" customFormat="1" ht="12.5" hidden="1" customHeight="1" x14ac:dyDescent="0.15">
      <c r="A70" s="247" t="s">
        <v>186</v>
      </c>
      <c r="B70" s="248">
        <f t="shared" si="22"/>
        <v>56</v>
      </c>
      <c r="C70" s="249">
        <f t="shared" si="22"/>
        <v>26</v>
      </c>
      <c r="D70" s="249">
        <f t="shared" si="22"/>
        <v>0</v>
      </c>
      <c r="E70" s="250">
        <f t="shared" si="22"/>
        <v>82</v>
      </c>
      <c r="F70" s="248">
        <f t="shared" si="22"/>
        <v>0</v>
      </c>
      <c r="G70" s="249">
        <f t="shared" si="22"/>
        <v>0</v>
      </c>
      <c r="H70" s="249">
        <f t="shared" si="22"/>
        <v>0</v>
      </c>
      <c r="I70" s="250">
        <f t="shared" si="22"/>
        <v>0</v>
      </c>
      <c r="J70" s="248">
        <f t="shared" si="22"/>
        <v>0</v>
      </c>
      <c r="K70" s="249">
        <f t="shared" si="22"/>
        <v>0</v>
      </c>
      <c r="L70" s="249">
        <f t="shared" si="22"/>
        <v>0</v>
      </c>
      <c r="M70" s="250">
        <f t="shared" si="21"/>
        <v>0</v>
      </c>
      <c r="N70" s="248">
        <f t="shared" si="21"/>
        <v>3</v>
      </c>
      <c r="O70" s="249">
        <f t="shared" si="21"/>
        <v>0</v>
      </c>
      <c r="P70" s="249">
        <f t="shared" si="21"/>
        <v>2</v>
      </c>
      <c r="Q70" s="251">
        <f t="shared" si="21"/>
        <v>0</v>
      </c>
      <c r="R70" s="250">
        <f t="shared" si="21"/>
        <v>5</v>
      </c>
      <c r="S70" s="252">
        <f t="shared" si="21"/>
        <v>87</v>
      </c>
      <c r="T70" s="68"/>
    </row>
    <row r="71" spans="1:20" s="11" customFormat="1" ht="13" hidden="1" customHeight="1" x14ac:dyDescent="0.15">
      <c r="A71" s="259" t="s">
        <v>187</v>
      </c>
      <c r="B71" s="260">
        <f t="shared" si="22"/>
        <v>55</v>
      </c>
      <c r="C71" s="261">
        <f t="shared" si="22"/>
        <v>16</v>
      </c>
      <c r="D71" s="261">
        <f t="shared" si="22"/>
        <v>0</v>
      </c>
      <c r="E71" s="262">
        <f t="shared" si="22"/>
        <v>71</v>
      </c>
      <c r="F71" s="260">
        <f t="shared" si="22"/>
        <v>0</v>
      </c>
      <c r="G71" s="261">
        <f t="shared" si="22"/>
        <v>0</v>
      </c>
      <c r="H71" s="261">
        <f t="shared" si="22"/>
        <v>0</v>
      </c>
      <c r="I71" s="262">
        <f t="shared" si="22"/>
        <v>0</v>
      </c>
      <c r="J71" s="260">
        <f t="shared" si="22"/>
        <v>0</v>
      </c>
      <c r="K71" s="261">
        <f t="shared" si="22"/>
        <v>0</v>
      </c>
      <c r="L71" s="261">
        <f t="shared" si="22"/>
        <v>0</v>
      </c>
      <c r="M71" s="262">
        <f t="shared" si="21"/>
        <v>0</v>
      </c>
      <c r="N71" s="260">
        <f t="shared" si="21"/>
        <v>2</v>
      </c>
      <c r="O71" s="261">
        <f t="shared" si="21"/>
        <v>0</v>
      </c>
      <c r="P71" s="261">
        <f t="shared" si="21"/>
        <v>2</v>
      </c>
      <c r="Q71" s="263">
        <f t="shared" si="21"/>
        <v>0</v>
      </c>
      <c r="R71" s="262">
        <f t="shared" si="21"/>
        <v>4</v>
      </c>
      <c r="S71" s="264">
        <f t="shared" si="21"/>
        <v>75</v>
      </c>
      <c r="T71" s="68"/>
    </row>
    <row r="72" spans="1:20" x14ac:dyDescent="0.15">
      <c r="A72" s="265"/>
      <c r="B72" s="266"/>
      <c r="C72" s="267"/>
      <c r="D72" s="267"/>
      <c r="E72" s="268"/>
      <c r="F72" s="266"/>
      <c r="G72" s="267"/>
      <c r="H72" s="267"/>
      <c r="I72" s="268"/>
      <c r="J72" s="266"/>
      <c r="K72" s="267"/>
      <c r="L72" s="267"/>
      <c r="M72" s="268"/>
      <c r="N72" s="266"/>
      <c r="O72" s="267"/>
      <c r="P72" s="267"/>
      <c r="Q72" s="269"/>
      <c r="R72" s="268"/>
      <c r="S72" s="270"/>
      <c r="T72" s="79"/>
    </row>
    <row r="73" spans="1:20" x14ac:dyDescent="0.15">
      <c r="A73" s="253" t="s">
        <v>188</v>
      </c>
      <c r="B73" s="271">
        <f>SUM(B58:B65)</f>
        <v>93</v>
      </c>
      <c r="C73" s="272">
        <f t="shared" ref="C73:S73" si="23">SUM(C58:C65)</f>
        <v>54</v>
      </c>
      <c r="D73" s="272">
        <f t="shared" si="23"/>
        <v>0</v>
      </c>
      <c r="E73" s="273">
        <f t="shared" si="23"/>
        <v>147</v>
      </c>
      <c r="F73" s="271">
        <f t="shared" si="23"/>
        <v>0</v>
      </c>
      <c r="G73" s="272">
        <f t="shared" si="23"/>
        <v>0</v>
      </c>
      <c r="H73" s="272">
        <f t="shared" si="23"/>
        <v>0</v>
      </c>
      <c r="I73" s="273">
        <f t="shared" si="23"/>
        <v>0</v>
      </c>
      <c r="J73" s="271">
        <f t="shared" si="23"/>
        <v>0</v>
      </c>
      <c r="K73" s="272">
        <f t="shared" si="23"/>
        <v>0</v>
      </c>
      <c r="L73" s="272">
        <f t="shared" si="23"/>
        <v>1</v>
      </c>
      <c r="M73" s="273">
        <f t="shared" si="23"/>
        <v>1</v>
      </c>
      <c r="N73" s="271">
        <f t="shared" si="23"/>
        <v>4</v>
      </c>
      <c r="O73" s="272">
        <f t="shared" si="23"/>
        <v>0</v>
      </c>
      <c r="P73" s="272">
        <f t="shared" si="23"/>
        <v>3</v>
      </c>
      <c r="Q73" s="274">
        <f t="shared" si="23"/>
        <v>0</v>
      </c>
      <c r="R73" s="273">
        <f t="shared" si="23"/>
        <v>7</v>
      </c>
      <c r="S73" s="275">
        <f t="shared" si="23"/>
        <v>155</v>
      </c>
      <c r="T73" s="79"/>
    </row>
    <row r="74" spans="1:20" x14ac:dyDescent="0.15">
      <c r="A74" s="253" t="s">
        <v>10</v>
      </c>
      <c r="B74" s="271">
        <f t="shared" ref="B74:R74" si="24">INDEX(B67:B71,MATCH($S74,$S67:$S71,0))</f>
        <v>52</v>
      </c>
      <c r="C74" s="272">
        <f t="shared" si="24"/>
        <v>39</v>
      </c>
      <c r="D74" s="272">
        <f t="shared" si="24"/>
        <v>0</v>
      </c>
      <c r="E74" s="273">
        <f t="shared" si="24"/>
        <v>91</v>
      </c>
      <c r="F74" s="271">
        <f t="shared" si="24"/>
        <v>0</v>
      </c>
      <c r="G74" s="272">
        <f t="shared" si="24"/>
        <v>0</v>
      </c>
      <c r="H74" s="272">
        <f t="shared" si="24"/>
        <v>0</v>
      </c>
      <c r="I74" s="273">
        <f t="shared" si="24"/>
        <v>0</v>
      </c>
      <c r="J74" s="271">
        <f t="shared" si="24"/>
        <v>0</v>
      </c>
      <c r="K74" s="272">
        <f t="shared" si="24"/>
        <v>0</v>
      </c>
      <c r="L74" s="272">
        <f t="shared" si="24"/>
        <v>1</v>
      </c>
      <c r="M74" s="273">
        <f t="shared" si="24"/>
        <v>1</v>
      </c>
      <c r="N74" s="271">
        <f t="shared" si="24"/>
        <v>3</v>
      </c>
      <c r="O74" s="272">
        <f t="shared" si="24"/>
        <v>0</v>
      </c>
      <c r="P74" s="272">
        <f t="shared" si="24"/>
        <v>1</v>
      </c>
      <c r="Q74" s="274">
        <f t="shared" si="24"/>
        <v>0</v>
      </c>
      <c r="R74" s="273">
        <f t="shared" si="24"/>
        <v>4</v>
      </c>
      <c r="S74" s="275">
        <f>MAX(S67:S71)</f>
        <v>96</v>
      </c>
      <c r="T74" s="79"/>
    </row>
    <row r="75" spans="1:20" x14ac:dyDescent="0.15">
      <c r="A75" s="253" t="s">
        <v>11</v>
      </c>
      <c r="B75" s="271">
        <f>B73/2</f>
        <v>46.5</v>
      </c>
      <c r="C75" s="272">
        <f t="shared" ref="C75:S75" si="25">C73/2</f>
        <v>27</v>
      </c>
      <c r="D75" s="272">
        <f t="shared" si="25"/>
        <v>0</v>
      </c>
      <c r="E75" s="273">
        <f t="shared" si="25"/>
        <v>73.5</v>
      </c>
      <c r="F75" s="271">
        <f t="shared" si="25"/>
        <v>0</v>
      </c>
      <c r="G75" s="272">
        <f t="shared" si="25"/>
        <v>0</v>
      </c>
      <c r="H75" s="272">
        <f t="shared" si="25"/>
        <v>0</v>
      </c>
      <c r="I75" s="273">
        <f t="shared" si="25"/>
        <v>0</v>
      </c>
      <c r="J75" s="271">
        <f t="shared" si="25"/>
        <v>0</v>
      </c>
      <c r="K75" s="272">
        <f t="shared" si="25"/>
        <v>0</v>
      </c>
      <c r="L75" s="272">
        <f t="shared" si="25"/>
        <v>0.5</v>
      </c>
      <c r="M75" s="273">
        <f t="shared" si="25"/>
        <v>0.5</v>
      </c>
      <c r="N75" s="271">
        <f t="shared" si="25"/>
        <v>2</v>
      </c>
      <c r="O75" s="272">
        <f t="shared" si="25"/>
        <v>0</v>
      </c>
      <c r="P75" s="272">
        <f t="shared" si="25"/>
        <v>1.5</v>
      </c>
      <c r="Q75" s="274">
        <f t="shared" si="25"/>
        <v>0</v>
      </c>
      <c r="R75" s="273">
        <f t="shared" si="25"/>
        <v>3.5</v>
      </c>
      <c r="S75" s="275">
        <f t="shared" si="25"/>
        <v>77.5</v>
      </c>
      <c r="T75" s="79"/>
    </row>
    <row r="76" spans="1:20" ht="14" thickBot="1" x14ac:dyDescent="0.2">
      <c r="A76" s="276"/>
      <c r="B76" s="277"/>
      <c r="C76" s="278"/>
      <c r="D76" s="278"/>
      <c r="E76" s="279"/>
      <c r="F76" s="277"/>
      <c r="G76" s="278"/>
      <c r="H76" s="278"/>
      <c r="I76" s="279"/>
      <c r="J76" s="277"/>
      <c r="K76" s="278"/>
      <c r="L76" s="278"/>
      <c r="M76" s="279"/>
      <c r="N76" s="277"/>
      <c r="O76" s="278"/>
      <c r="P76" s="278"/>
      <c r="Q76" s="280"/>
      <c r="R76" s="279"/>
      <c r="S76" s="281"/>
      <c r="T76" s="79"/>
    </row>
    <row r="77" spans="1:20" x14ac:dyDescent="0.15">
      <c r="A77" s="282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4"/>
      <c r="T77" s="79"/>
    </row>
    <row r="78" spans="1:20" ht="14" thickBot="1" x14ac:dyDescent="0.2">
      <c r="A78" s="285">
        <f>A53+1</f>
        <v>42795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6" t="s">
        <v>189</v>
      </c>
      <c r="M78" s="284"/>
      <c r="N78" s="284"/>
      <c r="O78" s="284"/>
      <c r="P78" s="284"/>
      <c r="Q78" s="284"/>
      <c r="R78" s="284"/>
      <c r="S78" s="284"/>
      <c r="T78" s="79"/>
    </row>
    <row r="79" spans="1:20" x14ac:dyDescent="0.15">
      <c r="A79" s="226"/>
      <c r="B79" s="287" t="s">
        <v>2</v>
      </c>
      <c r="C79" s="288"/>
      <c r="D79" s="288"/>
      <c r="E79" s="289"/>
      <c r="F79" s="287" t="s">
        <v>3</v>
      </c>
      <c r="G79" s="288"/>
      <c r="H79" s="288"/>
      <c r="I79" s="289"/>
      <c r="J79" s="287" t="s">
        <v>4</v>
      </c>
      <c r="K79" s="288"/>
      <c r="L79" s="288"/>
      <c r="M79" s="289"/>
      <c r="N79" s="287" t="s">
        <v>5</v>
      </c>
      <c r="O79" s="288"/>
      <c r="P79" s="288"/>
      <c r="Q79" s="288"/>
      <c r="R79" s="289"/>
      <c r="S79" s="270" t="s">
        <v>35</v>
      </c>
      <c r="T79" s="79"/>
    </row>
    <row r="80" spans="1:20" s="11" customFormat="1" ht="14" thickBot="1" x14ac:dyDescent="0.2">
      <c r="A80" s="231"/>
      <c r="B80" s="290" t="s">
        <v>180</v>
      </c>
      <c r="C80" s="291"/>
      <c r="D80" s="291"/>
      <c r="E80" s="292"/>
      <c r="F80" s="290" t="s">
        <v>1</v>
      </c>
      <c r="G80" s="291"/>
      <c r="H80" s="291"/>
      <c r="I80" s="292"/>
      <c r="J80" s="290" t="s">
        <v>181</v>
      </c>
      <c r="K80" s="291"/>
      <c r="L80" s="291"/>
      <c r="M80" s="292"/>
      <c r="N80" s="290" t="s">
        <v>182</v>
      </c>
      <c r="O80" s="291"/>
      <c r="P80" s="291"/>
      <c r="Q80" s="291"/>
      <c r="R80" s="292"/>
      <c r="S80" s="293"/>
      <c r="T80" s="68"/>
    </row>
    <row r="81" spans="1:20" s="32" customFormat="1" ht="11" x14ac:dyDescent="0.15">
      <c r="A81" s="236"/>
      <c r="B81" s="294" t="s">
        <v>6</v>
      </c>
      <c r="C81" s="295" t="s">
        <v>7</v>
      </c>
      <c r="D81" s="295" t="s">
        <v>8</v>
      </c>
      <c r="E81" s="296" t="s">
        <v>9</v>
      </c>
      <c r="F81" s="294" t="s">
        <v>6</v>
      </c>
      <c r="G81" s="295" t="s">
        <v>7</v>
      </c>
      <c r="H81" s="295" t="s">
        <v>8</v>
      </c>
      <c r="I81" s="296" t="s">
        <v>9</v>
      </c>
      <c r="J81" s="294" t="s">
        <v>6</v>
      </c>
      <c r="K81" s="295" t="s">
        <v>7</v>
      </c>
      <c r="L81" s="295" t="s">
        <v>8</v>
      </c>
      <c r="M81" s="296" t="s">
        <v>9</v>
      </c>
      <c r="N81" s="294" t="s">
        <v>6</v>
      </c>
      <c r="O81" s="295" t="s">
        <v>7</v>
      </c>
      <c r="P81" s="295" t="s">
        <v>8</v>
      </c>
      <c r="Q81" s="297"/>
      <c r="R81" s="296" t="s">
        <v>9</v>
      </c>
      <c r="S81" s="298"/>
      <c r="T81" s="299"/>
    </row>
    <row r="82" spans="1:20" s="11" customFormat="1" x14ac:dyDescent="0.15">
      <c r="A82" s="231"/>
      <c r="B82" s="300"/>
      <c r="C82" s="301"/>
      <c r="D82" s="301"/>
      <c r="E82" s="302"/>
      <c r="F82" s="300"/>
      <c r="G82" s="301"/>
      <c r="H82" s="301"/>
      <c r="I82" s="302"/>
      <c r="J82" s="300"/>
      <c r="K82" s="301"/>
      <c r="L82" s="301"/>
      <c r="M82" s="302"/>
      <c r="N82" s="300"/>
      <c r="O82" s="301"/>
      <c r="P82" s="301"/>
      <c r="Q82" s="303"/>
      <c r="R82" s="302"/>
      <c r="S82" s="258"/>
      <c r="T82" s="68"/>
    </row>
    <row r="83" spans="1:20" s="11" customFormat="1" x14ac:dyDescent="0.15">
      <c r="A83" s="247" t="s">
        <v>167</v>
      </c>
      <c r="B83" s="248">
        <v>5</v>
      </c>
      <c r="C83" s="249">
        <v>6</v>
      </c>
      <c r="D83" s="249"/>
      <c r="E83" s="250">
        <f>SUM(B83:D83)</f>
        <v>11</v>
      </c>
      <c r="F83" s="248"/>
      <c r="G83" s="249"/>
      <c r="H83" s="249"/>
      <c r="I83" s="250">
        <v>0</v>
      </c>
      <c r="J83" s="248"/>
      <c r="K83" s="249">
        <v>0</v>
      </c>
      <c r="L83" s="249">
        <v>0</v>
      </c>
      <c r="M83" s="250">
        <f>SUM(J83:L83)</f>
        <v>0</v>
      </c>
      <c r="N83" s="248">
        <v>0</v>
      </c>
      <c r="O83" s="249"/>
      <c r="P83" s="249">
        <v>0</v>
      </c>
      <c r="Q83" s="251"/>
      <c r="R83" s="250">
        <f>SUM(N83:P83)</f>
        <v>0</v>
      </c>
      <c r="S83" s="252">
        <f>SUM(E83,M83,R83)</f>
        <v>11</v>
      </c>
      <c r="T83" s="68"/>
    </row>
    <row r="84" spans="1:20" s="11" customFormat="1" x14ac:dyDescent="0.15">
      <c r="A84" s="247" t="s">
        <v>166</v>
      </c>
      <c r="B84" s="248">
        <v>10</v>
      </c>
      <c r="C84" s="249">
        <v>6</v>
      </c>
      <c r="D84" s="249"/>
      <c r="E84" s="250">
        <f t="shared" ref="E84:E90" si="26">SUM(B84:D84)</f>
        <v>16</v>
      </c>
      <c r="F84" s="248"/>
      <c r="G84" s="249"/>
      <c r="H84" s="249"/>
      <c r="I84" s="250">
        <v>0</v>
      </c>
      <c r="J84" s="248"/>
      <c r="K84" s="249">
        <v>0</v>
      </c>
      <c r="L84" s="249">
        <v>0</v>
      </c>
      <c r="M84" s="250">
        <f t="shared" ref="M84:M90" si="27">SUM(J84:L84)</f>
        <v>0</v>
      </c>
      <c r="N84" s="248">
        <v>2</v>
      </c>
      <c r="O84" s="249"/>
      <c r="P84" s="249">
        <v>0</v>
      </c>
      <c r="Q84" s="251"/>
      <c r="R84" s="250">
        <f t="shared" ref="R84:R90" si="28">SUM(N84:P84)</f>
        <v>2</v>
      </c>
      <c r="S84" s="252">
        <f t="shared" ref="S84:S90" si="29">SUM(E84,M84,R84)</f>
        <v>18</v>
      </c>
      <c r="T84" s="68"/>
    </row>
    <row r="85" spans="1:20" s="11" customFormat="1" x14ac:dyDescent="0.15">
      <c r="A85" s="247" t="s">
        <v>165</v>
      </c>
      <c r="B85" s="248">
        <v>8</v>
      </c>
      <c r="C85" s="249">
        <v>5</v>
      </c>
      <c r="D85" s="249"/>
      <c r="E85" s="250">
        <f t="shared" si="26"/>
        <v>13</v>
      </c>
      <c r="F85" s="248"/>
      <c r="G85" s="249"/>
      <c r="H85" s="249"/>
      <c r="I85" s="250">
        <v>0</v>
      </c>
      <c r="J85" s="248"/>
      <c r="K85" s="249">
        <v>0</v>
      </c>
      <c r="L85" s="249">
        <v>0</v>
      </c>
      <c r="M85" s="250">
        <f t="shared" si="27"/>
        <v>0</v>
      </c>
      <c r="N85" s="248">
        <v>1</v>
      </c>
      <c r="O85" s="249"/>
      <c r="P85" s="249">
        <v>0</v>
      </c>
      <c r="Q85" s="251"/>
      <c r="R85" s="250">
        <f t="shared" si="28"/>
        <v>1</v>
      </c>
      <c r="S85" s="252">
        <f t="shared" si="29"/>
        <v>14</v>
      </c>
      <c r="T85" s="68"/>
    </row>
    <row r="86" spans="1:20" s="11" customFormat="1" x14ac:dyDescent="0.15">
      <c r="A86" s="247" t="s">
        <v>164</v>
      </c>
      <c r="B86" s="248">
        <v>13</v>
      </c>
      <c r="C86" s="249">
        <v>8</v>
      </c>
      <c r="D86" s="249"/>
      <c r="E86" s="250">
        <f t="shared" si="26"/>
        <v>21</v>
      </c>
      <c r="F86" s="248"/>
      <c r="G86" s="249"/>
      <c r="H86" s="249"/>
      <c r="I86" s="250">
        <v>0</v>
      </c>
      <c r="J86" s="248"/>
      <c r="K86" s="249">
        <v>1</v>
      </c>
      <c r="L86" s="249">
        <v>0</v>
      </c>
      <c r="M86" s="250">
        <f t="shared" si="27"/>
        <v>1</v>
      </c>
      <c r="N86" s="248">
        <v>1</v>
      </c>
      <c r="O86" s="249"/>
      <c r="P86" s="249">
        <v>0</v>
      </c>
      <c r="Q86" s="251"/>
      <c r="R86" s="250">
        <f t="shared" si="28"/>
        <v>1</v>
      </c>
      <c r="S86" s="252">
        <f t="shared" si="29"/>
        <v>23</v>
      </c>
      <c r="T86" s="68"/>
    </row>
    <row r="87" spans="1:20" s="11" customFormat="1" x14ac:dyDescent="0.15">
      <c r="A87" s="247" t="s">
        <v>163</v>
      </c>
      <c r="B87" s="248">
        <v>11</v>
      </c>
      <c r="C87" s="249">
        <v>3</v>
      </c>
      <c r="D87" s="249"/>
      <c r="E87" s="250">
        <f t="shared" si="26"/>
        <v>14</v>
      </c>
      <c r="F87" s="248"/>
      <c r="G87" s="249"/>
      <c r="H87" s="249"/>
      <c r="I87" s="250">
        <v>0</v>
      </c>
      <c r="J87" s="248"/>
      <c r="K87" s="249">
        <v>0</v>
      </c>
      <c r="L87" s="249">
        <v>0</v>
      </c>
      <c r="M87" s="250">
        <f t="shared" si="27"/>
        <v>0</v>
      </c>
      <c r="N87" s="248">
        <v>0</v>
      </c>
      <c r="O87" s="249"/>
      <c r="P87" s="249">
        <v>1</v>
      </c>
      <c r="Q87" s="251"/>
      <c r="R87" s="250">
        <f t="shared" si="28"/>
        <v>1</v>
      </c>
      <c r="S87" s="252">
        <f t="shared" si="29"/>
        <v>15</v>
      </c>
      <c r="T87" s="68"/>
    </row>
    <row r="88" spans="1:20" s="11" customFormat="1" x14ac:dyDescent="0.15">
      <c r="A88" s="247" t="s">
        <v>162</v>
      </c>
      <c r="B88" s="248">
        <v>11</v>
      </c>
      <c r="C88" s="249">
        <v>10</v>
      </c>
      <c r="D88" s="249"/>
      <c r="E88" s="250">
        <f t="shared" si="26"/>
        <v>21</v>
      </c>
      <c r="F88" s="248"/>
      <c r="G88" s="249"/>
      <c r="H88" s="249"/>
      <c r="I88" s="250">
        <v>0</v>
      </c>
      <c r="J88" s="248"/>
      <c r="K88" s="249">
        <v>0</v>
      </c>
      <c r="L88" s="249">
        <v>0</v>
      </c>
      <c r="M88" s="250">
        <f t="shared" si="27"/>
        <v>0</v>
      </c>
      <c r="N88" s="248">
        <v>1</v>
      </c>
      <c r="O88" s="249"/>
      <c r="P88" s="249">
        <v>0</v>
      </c>
      <c r="Q88" s="251"/>
      <c r="R88" s="250">
        <f t="shared" si="28"/>
        <v>1</v>
      </c>
      <c r="S88" s="252">
        <f t="shared" si="29"/>
        <v>22</v>
      </c>
      <c r="T88" s="68"/>
    </row>
    <row r="89" spans="1:20" s="11" customFormat="1" x14ac:dyDescent="0.15">
      <c r="A89" s="247" t="s">
        <v>161</v>
      </c>
      <c r="B89" s="248">
        <v>16</v>
      </c>
      <c r="C89" s="249">
        <v>3</v>
      </c>
      <c r="D89" s="249"/>
      <c r="E89" s="250">
        <f t="shared" si="26"/>
        <v>19</v>
      </c>
      <c r="F89" s="248"/>
      <c r="G89" s="249"/>
      <c r="H89" s="249"/>
      <c r="I89" s="250">
        <v>0</v>
      </c>
      <c r="J89" s="248"/>
      <c r="K89" s="249">
        <v>0</v>
      </c>
      <c r="L89" s="249">
        <v>0</v>
      </c>
      <c r="M89" s="250">
        <f t="shared" si="27"/>
        <v>0</v>
      </c>
      <c r="N89" s="248">
        <v>0</v>
      </c>
      <c r="O89" s="249"/>
      <c r="P89" s="249">
        <v>2</v>
      </c>
      <c r="Q89" s="251"/>
      <c r="R89" s="250">
        <f t="shared" si="28"/>
        <v>2</v>
      </c>
      <c r="S89" s="252">
        <f t="shared" si="29"/>
        <v>21</v>
      </c>
      <c r="T89" s="68"/>
    </row>
    <row r="90" spans="1:20" s="11" customFormat="1" x14ac:dyDescent="0.15">
      <c r="A90" s="247" t="s">
        <v>160</v>
      </c>
      <c r="B90" s="248">
        <v>17</v>
      </c>
      <c r="C90" s="249">
        <v>5</v>
      </c>
      <c r="D90" s="249"/>
      <c r="E90" s="250">
        <f t="shared" si="26"/>
        <v>22</v>
      </c>
      <c r="F90" s="248"/>
      <c r="G90" s="249"/>
      <c r="H90" s="249"/>
      <c r="I90" s="250">
        <v>0</v>
      </c>
      <c r="J90" s="248"/>
      <c r="K90" s="249">
        <v>0</v>
      </c>
      <c r="L90" s="249">
        <v>0</v>
      </c>
      <c r="M90" s="250">
        <f t="shared" si="27"/>
        <v>0</v>
      </c>
      <c r="N90" s="248">
        <v>0</v>
      </c>
      <c r="O90" s="249"/>
      <c r="P90" s="249">
        <v>1</v>
      </c>
      <c r="Q90" s="251"/>
      <c r="R90" s="250">
        <f t="shared" si="28"/>
        <v>1</v>
      </c>
      <c r="S90" s="252">
        <f t="shared" si="29"/>
        <v>23</v>
      </c>
      <c r="T90" s="68"/>
    </row>
    <row r="91" spans="1:20" s="11" customFormat="1" ht="13" customHeight="1" thickBot="1" x14ac:dyDescent="0.2">
      <c r="A91" s="253"/>
      <c r="B91" s="254"/>
      <c r="C91" s="255"/>
      <c r="D91" s="255"/>
      <c r="E91" s="256"/>
      <c r="F91" s="254"/>
      <c r="G91" s="255"/>
      <c r="H91" s="255"/>
      <c r="I91" s="256"/>
      <c r="J91" s="254"/>
      <c r="K91" s="255"/>
      <c r="L91" s="255"/>
      <c r="M91" s="256"/>
      <c r="N91" s="254"/>
      <c r="O91" s="255"/>
      <c r="P91" s="255"/>
      <c r="Q91" s="257"/>
      <c r="R91" s="256"/>
      <c r="S91" s="258"/>
      <c r="T91" s="68"/>
    </row>
    <row r="92" spans="1:20" s="11" customFormat="1" ht="12.5" hidden="1" customHeight="1" x14ac:dyDescent="0.15">
      <c r="A92" s="247" t="s">
        <v>183</v>
      </c>
      <c r="B92" s="248">
        <f>SUM(B83:B86)</f>
        <v>36</v>
      </c>
      <c r="C92" s="249">
        <f t="shared" ref="C92:S96" si="30">SUM(C83:C86)</f>
        <v>25</v>
      </c>
      <c r="D92" s="249">
        <f t="shared" si="30"/>
        <v>0</v>
      </c>
      <c r="E92" s="250">
        <f t="shared" si="30"/>
        <v>61</v>
      </c>
      <c r="F92" s="248">
        <f t="shared" si="30"/>
        <v>0</v>
      </c>
      <c r="G92" s="249">
        <f t="shared" si="30"/>
        <v>0</v>
      </c>
      <c r="H92" s="249">
        <f t="shared" si="30"/>
        <v>0</v>
      </c>
      <c r="I92" s="250">
        <f t="shared" si="30"/>
        <v>0</v>
      </c>
      <c r="J92" s="248">
        <f t="shared" si="30"/>
        <v>0</v>
      </c>
      <c r="K92" s="249">
        <f t="shared" si="30"/>
        <v>1</v>
      </c>
      <c r="L92" s="249">
        <f t="shared" si="30"/>
        <v>0</v>
      </c>
      <c r="M92" s="250">
        <f t="shared" si="30"/>
        <v>1</v>
      </c>
      <c r="N92" s="248">
        <f t="shared" si="30"/>
        <v>4</v>
      </c>
      <c r="O92" s="249">
        <f t="shared" si="30"/>
        <v>0</v>
      </c>
      <c r="P92" s="249">
        <f t="shared" si="30"/>
        <v>0</v>
      </c>
      <c r="Q92" s="251">
        <f t="shared" si="30"/>
        <v>0</v>
      </c>
      <c r="R92" s="250">
        <f t="shared" si="30"/>
        <v>4</v>
      </c>
      <c r="S92" s="252">
        <f t="shared" si="30"/>
        <v>66</v>
      </c>
      <c r="T92" s="68"/>
    </row>
    <row r="93" spans="1:20" s="11" customFormat="1" ht="12.5" hidden="1" customHeight="1" x14ac:dyDescent="0.15">
      <c r="A93" s="247" t="s">
        <v>184</v>
      </c>
      <c r="B93" s="248">
        <f t="shared" ref="B93:L96" si="31">SUM(B84:B87)</f>
        <v>42</v>
      </c>
      <c r="C93" s="249">
        <f t="shared" si="31"/>
        <v>22</v>
      </c>
      <c r="D93" s="249">
        <f t="shared" si="31"/>
        <v>0</v>
      </c>
      <c r="E93" s="250">
        <f t="shared" si="31"/>
        <v>64</v>
      </c>
      <c r="F93" s="248">
        <f t="shared" si="31"/>
        <v>0</v>
      </c>
      <c r="G93" s="249">
        <f t="shared" si="31"/>
        <v>0</v>
      </c>
      <c r="H93" s="249">
        <f t="shared" si="31"/>
        <v>0</v>
      </c>
      <c r="I93" s="250">
        <f t="shared" si="31"/>
        <v>0</v>
      </c>
      <c r="J93" s="248">
        <f t="shared" si="31"/>
        <v>0</v>
      </c>
      <c r="K93" s="249">
        <f t="shared" si="31"/>
        <v>1</v>
      </c>
      <c r="L93" s="249">
        <f t="shared" si="31"/>
        <v>0</v>
      </c>
      <c r="M93" s="250">
        <f t="shared" si="30"/>
        <v>1</v>
      </c>
      <c r="N93" s="248">
        <f t="shared" si="30"/>
        <v>4</v>
      </c>
      <c r="O93" s="249">
        <f t="shared" si="30"/>
        <v>0</v>
      </c>
      <c r="P93" s="249">
        <f t="shared" si="30"/>
        <v>1</v>
      </c>
      <c r="Q93" s="251">
        <f t="shared" si="30"/>
        <v>0</v>
      </c>
      <c r="R93" s="250">
        <f t="shared" si="30"/>
        <v>5</v>
      </c>
      <c r="S93" s="252">
        <f t="shared" si="30"/>
        <v>70</v>
      </c>
      <c r="T93" s="68"/>
    </row>
    <row r="94" spans="1:20" s="11" customFormat="1" ht="12.5" hidden="1" customHeight="1" x14ac:dyDescent="0.15">
      <c r="A94" s="247" t="s">
        <v>185</v>
      </c>
      <c r="B94" s="248">
        <f t="shared" si="31"/>
        <v>43</v>
      </c>
      <c r="C94" s="249">
        <f t="shared" si="31"/>
        <v>26</v>
      </c>
      <c r="D94" s="249">
        <f t="shared" si="31"/>
        <v>0</v>
      </c>
      <c r="E94" s="250">
        <f t="shared" si="31"/>
        <v>69</v>
      </c>
      <c r="F94" s="248">
        <f t="shared" si="31"/>
        <v>0</v>
      </c>
      <c r="G94" s="249">
        <f t="shared" si="31"/>
        <v>0</v>
      </c>
      <c r="H94" s="249">
        <f t="shared" si="31"/>
        <v>0</v>
      </c>
      <c r="I94" s="250">
        <f t="shared" si="31"/>
        <v>0</v>
      </c>
      <c r="J94" s="248">
        <f t="shared" si="31"/>
        <v>0</v>
      </c>
      <c r="K94" s="249">
        <f t="shared" si="31"/>
        <v>1</v>
      </c>
      <c r="L94" s="249">
        <f t="shared" si="31"/>
        <v>0</v>
      </c>
      <c r="M94" s="250">
        <f t="shared" si="30"/>
        <v>1</v>
      </c>
      <c r="N94" s="248">
        <f t="shared" si="30"/>
        <v>3</v>
      </c>
      <c r="O94" s="249">
        <f t="shared" si="30"/>
        <v>0</v>
      </c>
      <c r="P94" s="249">
        <f t="shared" si="30"/>
        <v>1</v>
      </c>
      <c r="Q94" s="251">
        <f t="shared" si="30"/>
        <v>0</v>
      </c>
      <c r="R94" s="250">
        <f t="shared" si="30"/>
        <v>4</v>
      </c>
      <c r="S94" s="252">
        <f t="shared" si="30"/>
        <v>74</v>
      </c>
      <c r="T94" s="68"/>
    </row>
    <row r="95" spans="1:20" s="11" customFormat="1" ht="12.5" hidden="1" customHeight="1" x14ac:dyDescent="0.15">
      <c r="A95" s="247" t="s">
        <v>186</v>
      </c>
      <c r="B95" s="248">
        <f t="shared" si="31"/>
        <v>51</v>
      </c>
      <c r="C95" s="249">
        <f t="shared" si="31"/>
        <v>24</v>
      </c>
      <c r="D95" s="249">
        <f t="shared" si="31"/>
        <v>0</v>
      </c>
      <c r="E95" s="250">
        <f t="shared" si="31"/>
        <v>75</v>
      </c>
      <c r="F95" s="248">
        <f t="shared" si="31"/>
        <v>0</v>
      </c>
      <c r="G95" s="249">
        <f t="shared" si="31"/>
        <v>0</v>
      </c>
      <c r="H95" s="249">
        <f t="shared" si="31"/>
        <v>0</v>
      </c>
      <c r="I95" s="250">
        <f t="shared" si="31"/>
        <v>0</v>
      </c>
      <c r="J95" s="248">
        <f t="shared" si="31"/>
        <v>0</v>
      </c>
      <c r="K95" s="249">
        <f t="shared" si="31"/>
        <v>1</v>
      </c>
      <c r="L95" s="249">
        <f t="shared" si="31"/>
        <v>0</v>
      </c>
      <c r="M95" s="250">
        <f t="shared" si="30"/>
        <v>1</v>
      </c>
      <c r="N95" s="248">
        <f t="shared" si="30"/>
        <v>2</v>
      </c>
      <c r="O95" s="249">
        <f t="shared" si="30"/>
        <v>0</v>
      </c>
      <c r="P95" s="249">
        <f t="shared" si="30"/>
        <v>3</v>
      </c>
      <c r="Q95" s="251">
        <f t="shared" si="30"/>
        <v>0</v>
      </c>
      <c r="R95" s="250">
        <f t="shared" si="30"/>
        <v>5</v>
      </c>
      <c r="S95" s="252">
        <f t="shared" si="30"/>
        <v>81</v>
      </c>
      <c r="T95" s="68"/>
    </row>
    <row r="96" spans="1:20" s="11" customFormat="1" ht="13" hidden="1" customHeight="1" x14ac:dyDescent="0.15">
      <c r="A96" s="259" t="s">
        <v>187</v>
      </c>
      <c r="B96" s="260">
        <f t="shared" si="31"/>
        <v>55</v>
      </c>
      <c r="C96" s="261">
        <f t="shared" si="31"/>
        <v>21</v>
      </c>
      <c r="D96" s="261">
        <f t="shared" si="31"/>
        <v>0</v>
      </c>
      <c r="E96" s="262">
        <f t="shared" si="31"/>
        <v>76</v>
      </c>
      <c r="F96" s="260">
        <f t="shared" si="31"/>
        <v>0</v>
      </c>
      <c r="G96" s="261">
        <f t="shared" si="31"/>
        <v>0</v>
      </c>
      <c r="H96" s="261">
        <f t="shared" si="31"/>
        <v>0</v>
      </c>
      <c r="I96" s="262">
        <f t="shared" si="31"/>
        <v>0</v>
      </c>
      <c r="J96" s="260">
        <f t="shared" si="31"/>
        <v>0</v>
      </c>
      <c r="K96" s="261">
        <f t="shared" si="31"/>
        <v>0</v>
      </c>
      <c r="L96" s="261">
        <f t="shared" si="31"/>
        <v>0</v>
      </c>
      <c r="M96" s="262">
        <f t="shared" si="30"/>
        <v>0</v>
      </c>
      <c r="N96" s="260">
        <f t="shared" si="30"/>
        <v>1</v>
      </c>
      <c r="O96" s="261">
        <f t="shared" si="30"/>
        <v>0</v>
      </c>
      <c r="P96" s="261">
        <f t="shared" si="30"/>
        <v>4</v>
      </c>
      <c r="Q96" s="263">
        <f t="shared" si="30"/>
        <v>0</v>
      </c>
      <c r="R96" s="262">
        <f t="shared" si="30"/>
        <v>5</v>
      </c>
      <c r="S96" s="264">
        <f t="shared" si="30"/>
        <v>81</v>
      </c>
      <c r="T96" s="68"/>
    </row>
    <row r="97" spans="1:20" x14ac:dyDescent="0.15">
      <c r="A97" s="265"/>
      <c r="B97" s="266"/>
      <c r="C97" s="267"/>
      <c r="D97" s="267"/>
      <c r="E97" s="268"/>
      <c r="F97" s="266"/>
      <c r="G97" s="267"/>
      <c r="H97" s="267"/>
      <c r="I97" s="268"/>
      <c r="J97" s="266"/>
      <c r="K97" s="267"/>
      <c r="L97" s="267"/>
      <c r="M97" s="268"/>
      <c r="N97" s="266"/>
      <c r="O97" s="267"/>
      <c r="P97" s="267"/>
      <c r="Q97" s="269"/>
      <c r="R97" s="268"/>
      <c r="S97" s="270"/>
      <c r="T97" s="79"/>
    </row>
    <row r="98" spans="1:20" x14ac:dyDescent="0.15">
      <c r="A98" s="253" t="s">
        <v>188</v>
      </c>
      <c r="B98" s="271">
        <f>SUM(B83:B90)</f>
        <v>91</v>
      </c>
      <c r="C98" s="272">
        <f t="shared" ref="C98:S98" si="32">SUM(C83:C90)</f>
        <v>46</v>
      </c>
      <c r="D98" s="272">
        <f t="shared" si="32"/>
        <v>0</v>
      </c>
      <c r="E98" s="273">
        <f t="shared" si="32"/>
        <v>137</v>
      </c>
      <c r="F98" s="271">
        <f t="shared" si="32"/>
        <v>0</v>
      </c>
      <c r="G98" s="272">
        <f t="shared" si="32"/>
        <v>0</v>
      </c>
      <c r="H98" s="272">
        <f t="shared" si="32"/>
        <v>0</v>
      </c>
      <c r="I98" s="273">
        <f t="shared" si="32"/>
        <v>0</v>
      </c>
      <c r="J98" s="271">
        <f t="shared" si="32"/>
        <v>0</v>
      </c>
      <c r="K98" s="272">
        <f t="shared" si="32"/>
        <v>1</v>
      </c>
      <c r="L98" s="272">
        <f t="shared" si="32"/>
        <v>0</v>
      </c>
      <c r="M98" s="273">
        <f t="shared" si="32"/>
        <v>1</v>
      </c>
      <c r="N98" s="271">
        <f t="shared" si="32"/>
        <v>5</v>
      </c>
      <c r="O98" s="272">
        <f t="shared" si="32"/>
        <v>0</v>
      </c>
      <c r="P98" s="272">
        <f t="shared" si="32"/>
        <v>4</v>
      </c>
      <c r="Q98" s="274">
        <f t="shared" si="32"/>
        <v>0</v>
      </c>
      <c r="R98" s="273">
        <f t="shared" si="32"/>
        <v>9</v>
      </c>
      <c r="S98" s="275">
        <f t="shared" si="32"/>
        <v>147</v>
      </c>
      <c r="T98" s="79"/>
    </row>
    <row r="99" spans="1:20" x14ac:dyDescent="0.15">
      <c r="A99" s="253" t="s">
        <v>10</v>
      </c>
      <c r="B99" s="271">
        <f t="shared" ref="B99:R99" si="33">INDEX(B92:B96,MATCH($S99,$S92:$S96,0))</f>
        <v>51</v>
      </c>
      <c r="C99" s="272">
        <f t="shared" si="33"/>
        <v>24</v>
      </c>
      <c r="D99" s="272">
        <f t="shared" si="33"/>
        <v>0</v>
      </c>
      <c r="E99" s="273">
        <f t="shared" si="33"/>
        <v>75</v>
      </c>
      <c r="F99" s="271">
        <f t="shared" si="33"/>
        <v>0</v>
      </c>
      <c r="G99" s="272">
        <f t="shared" si="33"/>
        <v>0</v>
      </c>
      <c r="H99" s="272">
        <f t="shared" si="33"/>
        <v>0</v>
      </c>
      <c r="I99" s="273">
        <f t="shared" si="33"/>
        <v>0</v>
      </c>
      <c r="J99" s="271">
        <f t="shared" si="33"/>
        <v>0</v>
      </c>
      <c r="K99" s="272">
        <f t="shared" si="33"/>
        <v>1</v>
      </c>
      <c r="L99" s="272">
        <f t="shared" si="33"/>
        <v>0</v>
      </c>
      <c r="M99" s="273">
        <f t="shared" si="33"/>
        <v>1</v>
      </c>
      <c r="N99" s="271">
        <f t="shared" si="33"/>
        <v>2</v>
      </c>
      <c r="O99" s="272">
        <f t="shared" si="33"/>
        <v>0</v>
      </c>
      <c r="P99" s="272">
        <f t="shared" si="33"/>
        <v>3</v>
      </c>
      <c r="Q99" s="274">
        <f t="shared" si="33"/>
        <v>0</v>
      </c>
      <c r="R99" s="273">
        <f t="shared" si="33"/>
        <v>5</v>
      </c>
      <c r="S99" s="275">
        <f>MAX(S92:S96)</f>
        <v>81</v>
      </c>
      <c r="T99" s="79"/>
    </row>
    <row r="100" spans="1:20" x14ac:dyDescent="0.15">
      <c r="A100" s="253" t="s">
        <v>11</v>
      </c>
      <c r="B100" s="271">
        <f>B98/2</f>
        <v>45.5</v>
      </c>
      <c r="C100" s="272">
        <f t="shared" ref="C100:S100" si="34">C98/2</f>
        <v>23</v>
      </c>
      <c r="D100" s="272">
        <f t="shared" si="34"/>
        <v>0</v>
      </c>
      <c r="E100" s="273">
        <f t="shared" si="34"/>
        <v>68.5</v>
      </c>
      <c r="F100" s="271">
        <f t="shared" si="34"/>
        <v>0</v>
      </c>
      <c r="G100" s="272">
        <f t="shared" si="34"/>
        <v>0</v>
      </c>
      <c r="H100" s="272">
        <f t="shared" si="34"/>
        <v>0</v>
      </c>
      <c r="I100" s="273">
        <f t="shared" si="34"/>
        <v>0</v>
      </c>
      <c r="J100" s="271">
        <f t="shared" si="34"/>
        <v>0</v>
      </c>
      <c r="K100" s="272">
        <f t="shared" si="34"/>
        <v>0.5</v>
      </c>
      <c r="L100" s="272">
        <f t="shared" si="34"/>
        <v>0</v>
      </c>
      <c r="M100" s="273">
        <f t="shared" si="34"/>
        <v>0.5</v>
      </c>
      <c r="N100" s="271">
        <f t="shared" si="34"/>
        <v>2.5</v>
      </c>
      <c r="O100" s="272">
        <f t="shared" si="34"/>
        <v>0</v>
      </c>
      <c r="P100" s="272">
        <f t="shared" si="34"/>
        <v>2</v>
      </c>
      <c r="Q100" s="274">
        <f t="shared" si="34"/>
        <v>0</v>
      </c>
      <c r="R100" s="273">
        <f t="shared" si="34"/>
        <v>4.5</v>
      </c>
      <c r="S100" s="275">
        <f t="shared" si="34"/>
        <v>73.5</v>
      </c>
      <c r="T100" s="79"/>
    </row>
    <row r="101" spans="1:20" ht="14" thickBot="1" x14ac:dyDescent="0.2">
      <c r="A101" s="276"/>
      <c r="B101" s="277"/>
      <c r="C101" s="278"/>
      <c r="D101" s="278"/>
      <c r="E101" s="279"/>
      <c r="F101" s="277"/>
      <c r="G101" s="278"/>
      <c r="H101" s="278"/>
      <c r="I101" s="279"/>
      <c r="J101" s="277"/>
      <c r="K101" s="278"/>
      <c r="L101" s="278"/>
      <c r="M101" s="279"/>
      <c r="N101" s="277"/>
      <c r="O101" s="278"/>
      <c r="P101" s="278"/>
      <c r="Q101" s="280"/>
      <c r="R101" s="279"/>
      <c r="S101" s="281"/>
      <c r="T101" s="79"/>
    </row>
    <row r="102" spans="1:20" x14ac:dyDescent="0.15">
      <c r="A102" s="282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4"/>
      <c r="T102" s="79"/>
    </row>
    <row r="103" spans="1:20" ht="14" thickBot="1" x14ac:dyDescent="0.2">
      <c r="A103" s="285">
        <f>A78+1</f>
        <v>42796</v>
      </c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6" t="s">
        <v>189</v>
      </c>
      <c r="M103" s="284"/>
      <c r="N103" s="284"/>
      <c r="O103" s="284"/>
      <c r="P103" s="284"/>
      <c r="Q103" s="284"/>
      <c r="R103" s="284"/>
      <c r="S103" s="284"/>
      <c r="T103" s="79"/>
    </row>
    <row r="104" spans="1:20" x14ac:dyDescent="0.15">
      <c r="A104" s="226"/>
      <c r="B104" s="287" t="s">
        <v>2</v>
      </c>
      <c r="C104" s="288"/>
      <c r="D104" s="288"/>
      <c r="E104" s="289"/>
      <c r="F104" s="287" t="s">
        <v>3</v>
      </c>
      <c r="G104" s="288"/>
      <c r="H104" s="288"/>
      <c r="I104" s="289"/>
      <c r="J104" s="287" t="s">
        <v>4</v>
      </c>
      <c r="K104" s="288"/>
      <c r="L104" s="288"/>
      <c r="M104" s="289"/>
      <c r="N104" s="287" t="s">
        <v>5</v>
      </c>
      <c r="O104" s="288"/>
      <c r="P104" s="288"/>
      <c r="Q104" s="288"/>
      <c r="R104" s="289"/>
      <c r="S104" s="270" t="s">
        <v>35</v>
      </c>
      <c r="T104" s="79"/>
    </row>
    <row r="105" spans="1:20" s="11" customFormat="1" ht="14" thickBot="1" x14ac:dyDescent="0.2">
      <c r="A105" s="231"/>
      <c r="B105" s="290" t="s">
        <v>180</v>
      </c>
      <c r="C105" s="291"/>
      <c r="D105" s="291"/>
      <c r="E105" s="292"/>
      <c r="F105" s="290" t="s">
        <v>1</v>
      </c>
      <c r="G105" s="291"/>
      <c r="H105" s="291"/>
      <c r="I105" s="292"/>
      <c r="J105" s="290" t="s">
        <v>181</v>
      </c>
      <c r="K105" s="291"/>
      <c r="L105" s="291"/>
      <c r="M105" s="292"/>
      <c r="N105" s="290" t="s">
        <v>182</v>
      </c>
      <c r="O105" s="291"/>
      <c r="P105" s="291"/>
      <c r="Q105" s="291"/>
      <c r="R105" s="292"/>
      <c r="S105" s="293"/>
      <c r="T105" s="68"/>
    </row>
    <row r="106" spans="1:20" s="32" customFormat="1" ht="11" x14ac:dyDescent="0.15">
      <c r="A106" s="236"/>
      <c r="B106" s="294" t="s">
        <v>6</v>
      </c>
      <c r="C106" s="295" t="s">
        <v>7</v>
      </c>
      <c r="D106" s="295" t="s">
        <v>8</v>
      </c>
      <c r="E106" s="296" t="s">
        <v>9</v>
      </c>
      <c r="F106" s="294" t="s">
        <v>6</v>
      </c>
      <c r="G106" s="295" t="s">
        <v>7</v>
      </c>
      <c r="H106" s="295" t="s">
        <v>8</v>
      </c>
      <c r="I106" s="296" t="s">
        <v>9</v>
      </c>
      <c r="J106" s="294" t="s">
        <v>6</v>
      </c>
      <c r="K106" s="295" t="s">
        <v>7</v>
      </c>
      <c r="L106" s="295" t="s">
        <v>8</v>
      </c>
      <c r="M106" s="296" t="s">
        <v>9</v>
      </c>
      <c r="N106" s="294" t="s">
        <v>6</v>
      </c>
      <c r="O106" s="295" t="s">
        <v>7</v>
      </c>
      <c r="P106" s="295" t="s">
        <v>8</v>
      </c>
      <c r="Q106" s="297"/>
      <c r="R106" s="296" t="s">
        <v>9</v>
      </c>
      <c r="S106" s="298"/>
      <c r="T106" s="299"/>
    </row>
    <row r="107" spans="1:20" s="11" customFormat="1" x14ac:dyDescent="0.15">
      <c r="A107" s="231"/>
      <c r="B107" s="300"/>
      <c r="C107" s="301"/>
      <c r="D107" s="301"/>
      <c r="E107" s="302"/>
      <c r="F107" s="300"/>
      <c r="G107" s="301"/>
      <c r="H107" s="301"/>
      <c r="I107" s="302"/>
      <c r="J107" s="300"/>
      <c r="K107" s="301"/>
      <c r="L107" s="301"/>
      <c r="M107" s="302"/>
      <c r="N107" s="300"/>
      <c r="O107" s="301"/>
      <c r="P107" s="301"/>
      <c r="Q107" s="303"/>
      <c r="R107" s="302"/>
      <c r="S107" s="258"/>
      <c r="T107" s="68"/>
    </row>
    <row r="108" spans="1:20" s="11" customFormat="1" x14ac:dyDescent="0.15">
      <c r="A108" s="247" t="s">
        <v>167</v>
      </c>
      <c r="B108" s="248">
        <v>9</v>
      </c>
      <c r="C108" s="249">
        <v>5</v>
      </c>
      <c r="D108" s="249"/>
      <c r="E108" s="250">
        <f>SUM(B108:D108)</f>
        <v>14</v>
      </c>
      <c r="F108" s="248"/>
      <c r="G108" s="249"/>
      <c r="H108" s="249"/>
      <c r="I108" s="250">
        <v>0</v>
      </c>
      <c r="J108" s="248"/>
      <c r="K108" s="249">
        <v>0</v>
      </c>
      <c r="L108" s="249">
        <v>0</v>
      </c>
      <c r="M108" s="250">
        <f>SUM(J108:L108)</f>
        <v>0</v>
      </c>
      <c r="N108" s="248">
        <v>0</v>
      </c>
      <c r="O108" s="249"/>
      <c r="P108" s="249">
        <v>0</v>
      </c>
      <c r="Q108" s="251"/>
      <c r="R108" s="250">
        <f>SUM(N108:P108)</f>
        <v>0</v>
      </c>
      <c r="S108" s="252">
        <f>SUM(E108,M108,R108)</f>
        <v>14</v>
      </c>
      <c r="T108" s="68"/>
    </row>
    <row r="109" spans="1:20" s="11" customFormat="1" x14ac:dyDescent="0.15">
      <c r="A109" s="247" t="s">
        <v>166</v>
      </c>
      <c r="B109" s="248">
        <v>4</v>
      </c>
      <c r="C109" s="249">
        <v>4</v>
      </c>
      <c r="D109" s="249"/>
      <c r="E109" s="250">
        <f t="shared" ref="E109:E115" si="35">SUM(B109:D109)</f>
        <v>8</v>
      </c>
      <c r="F109" s="248"/>
      <c r="G109" s="249"/>
      <c r="H109" s="249"/>
      <c r="I109" s="250">
        <v>0</v>
      </c>
      <c r="J109" s="248"/>
      <c r="K109" s="249">
        <v>0</v>
      </c>
      <c r="L109" s="249">
        <v>0</v>
      </c>
      <c r="M109" s="250">
        <f t="shared" ref="M109:M115" si="36">SUM(J109:L109)</f>
        <v>0</v>
      </c>
      <c r="N109" s="248">
        <v>0</v>
      </c>
      <c r="O109" s="249"/>
      <c r="P109" s="249">
        <v>0</v>
      </c>
      <c r="Q109" s="251"/>
      <c r="R109" s="250">
        <f t="shared" ref="R109:R115" si="37">SUM(N109:P109)</f>
        <v>0</v>
      </c>
      <c r="S109" s="252">
        <f t="shared" ref="S109:S115" si="38">SUM(E109,M109,R109)</f>
        <v>8</v>
      </c>
      <c r="T109" s="68"/>
    </row>
    <row r="110" spans="1:20" s="11" customFormat="1" x14ac:dyDescent="0.15">
      <c r="A110" s="247" t="s">
        <v>165</v>
      </c>
      <c r="B110" s="248">
        <v>10</v>
      </c>
      <c r="C110" s="249">
        <v>7</v>
      </c>
      <c r="D110" s="249"/>
      <c r="E110" s="250">
        <f t="shared" si="35"/>
        <v>17</v>
      </c>
      <c r="F110" s="248"/>
      <c r="G110" s="249"/>
      <c r="H110" s="249"/>
      <c r="I110" s="250">
        <v>0</v>
      </c>
      <c r="J110" s="248"/>
      <c r="K110" s="249">
        <v>0</v>
      </c>
      <c r="L110" s="249">
        <v>0</v>
      </c>
      <c r="M110" s="250">
        <f t="shared" si="36"/>
        <v>0</v>
      </c>
      <c r="N110" s="248">
        <v>1</v>
      </c>
      <c r="O110" s="249"/>
      <c r="P110" s="249">
        <v>0</v>
      </c>
      <c r="Q110" s="251"/>
      <c r="R110" s="250">
        <f t="shared" si="37"/>
        <v>1</v>
      </c>
      <c r="S110" s="252">
        <f t="shared" si="38"/>
        <v>18</v>
      </c>
      <c r="T110" s="68"/>
    </row>
    <row r="111" spans="1:20" s="11" customFormat="1" x14ac:dyDescent="0.15">
      <c r="A111" s="247" t="s">
        <v>164</v>
      </c>
      <c r="B111" s="248">
        <v>14</v>
      </c>
      <c r="C111" s="249">
        <v>3</v>
      </c>
      <c r="D111" s="249"/>
      <c r="E111" s="250">
        <f t="shared" si="35"/>
        <v>17</v>
      </c>
      <c r="F111" s="248"/>
      <c r="G111" s="249"/>
      <c r="H111" s="249"/>
      <c r="I111" s="250">
        <v>0</v>
      </c>
      <c r="J111" s="248"/>
      <c r="K111" s="249">
        <v>0</v>
      </c>
      <c r="L111" s="249">
        <v>0</v>
      </c>
      <c r="M111" s="250">
        <f t="shared" si="36"/>
        <v>0</v>
      </c>
      <c r="N111" s="248">
        <v>1</v>
      </c>
      <c r="O111" s="249"/>
      <c r="P111" s="249">
        <v>0</v>
      </c>
      <c r="Q111" s="251"/>
      <c r="R111" s="250">
        <f t="shared" si="37"/>
        <v>1</v>
      </c>
      <c r="S111" s="252">
        <f t="shared" si="38"/>
        <v>18</v>
      </c>
      <c r="T111" s="68"/>
    </row>
    <row r="112" spans="1:20" s="11" customFormat="1" x14ac:dyDescent="0.15">
      <c r="A112" s="247" t="s">
        <v>163</v>
      </c>
      <c r="B112" s="248">
        <v>14</v>
      </c>
      <c r="C112" s="249">
        <v>7</v>
      </c>
      <c r="D112" s="249"/>
      <c r="E112" s="250">
        <f t="shared" si="35"/>
        <v>21</v>
      </c>
      <c r="F112" s="248"/>
      <c r="G112" s="249"/>
      <c r="H112" s="249"/>
      <c r="I112" s="250">
        <v>0</v>
      </c>
      <c r="J112" s="248"/>
      <c r="K112" s="249">
        <v>1</v>
      </c>
      <c r="L112" s="249">
        <v>0</v>
      </c>
      <c r="M112" s="250">
        <f t="shared" si="36"/>
        <v>1</v>
      </c>
      <c r="N112" s="248">
        <v>0</v>
      </c>
      <c r="O112" s="249"/>
      <c r="P112" s="249">
        <v>0</v>
      </c>
      <c r="Q112" s="251"/>
      <c r="R112" s="250">
        <f t="shared" si="37"/>
        <v>0</v>
      </c>
      <c r="S112" s="252">
        <f t="shared" si="38"/>
        <v>22</v>
      </c>
      <c r="T112" s="68"/>
    </row>
    <row r="113" spans="1:20" s="11" customFormat="1" x14ac:dyDescent="0.15">
      <c r="A113" s="247" t="s">
        <v>162</v>
      </c>
      <c r="B113" s="248">
        <v>16</v>
      </c>
      <c r="C113" s="249">
        <v>8</v>
      </c>
      <c r="D113" s="249"/>
      <c r="E113" s="250">
        <f t="shared" si="35"/>
        <v>24</v>
      </c>
      <c r="F113" s="248"/>
      <c r="G113" s="249"/>
      <c r="H113" s="249"/>
      <c r="I113" s="250">
        <v>0</v>
      </c>
      <c r="J113" s="248"/>
      <c r="K113" s="249">
        <v>0</v>
      </c>
      <c r="L113" s="249">
        <v>0</v>
      </c>
      <c r="M113" s="250">
        <f t="shared" si="36"/>
        <v>0</v>
      </c>
      <c r="N113" s="248">
        <v>2</v>
      </c>
      <c r="O113" s="249"/>
      <c r="P113" s="249">
        <v>0</v>
      </c>
      <c r="Q113" s="251"/>
      <c r="R113" s="250">
        <f t="shared" si="37"/>
        <v>2</v>
      </c>
      <c r="S113" s="252">
        <f t="shared" si="38"/>
        <v>26</v>
      </c>
      <c r="T113" s="68"/>
    </row>
    <row r="114" spans="1:20" s="11" customFormat="1" x14ac:dyDescent="0.15">
      <c r="A114" s="247" t="s">
        <v>161</v>
      </c>
      <c r="B114" s="248">
        <v>9</v>
      </c>
      <c r="C114" s="249">
        <v>2</v>
      </c>
      <c r="D114" s="249"/>
      <c r="E114" s="250">
        <f t="shared" si="35"/>
        <v>11</v>
      </c>
      <c r="F114" s="248"/>
      <c r="G114" s="249"/>
      <c r="H114" s="249"/>
      <c r="I114" s="250">
        <v>0</v>
      </c>
      <c r="J114" s="248"/>
      <c r="K114" s="249">
        <v>0</v>
      </c>
      <c r="L114" s="249">
        <v>0</v>
      </c>
      <c r="M114" s="250">
        <f t="shared" si="36"/>
        <v>0</v>
      </c>
      <c r="N114" s="248">
        <v>1</v>
      </c>
      <c r="O114" s="249"/>
      <c r="P114" s="249">
        <v>0</v>
      </c>
      <c r="Q114" s="251"/>
      <c r="R114" s="250">
        <f t="shared" si="37"/>
        <v>1</v>
      </c>
      <c r="S114" s="252">
        <f t="shared" si="38"/>
        <v>12</v>
      </c>
      <c r="T114" s="68"/>
    </row>
    <row r="115" spans="1:20" s="11" customFormat="1" x14ac:dyDescent="0.15">
      <c r="A115" s="247" t="s">
        <v>160</v>
      </c>
      <c r="B115" s="248">
        <v>12</v>
      </c>
      <c r="C115" s="249">
        <v>3</v>
      </c>
      <c r="D115" s="249"/>
      <c r="E115" s="250">
        <f t="shared" si="35"/>
        <v>15</v>
      </c>
      <c r="F115" s="248"/>
      <c r="G115" s="249"/>
      <c r="H115" s="249"/>
      <c r="I115" s="250">
        <v>0</v>
      </c>
      <c r="J115" s="248"/>
      <c r="K115" s="249">
        <v>0</v>
      </c>
      <c r="L115" s="249">
        <v>0</v>
      </c>
      <c r="M115" s="250">
        <f t="shared" si="36"/>
        <v>0</v>
      </c>
      <c r="N115" s="248">
        <v>0</v>
      </c>
      <c r="O115" s="249"/>
      <c r="P115" s="249">
        <v>0</v>
      </c>
      <c r="Q115" s="251"/>
      <c r="R115" s="250">
        <f t="shared" si="37"/>
        <v>0</v>
      </c>
      <c r="S115" s="252">
        <f t="shared" si="38"/>
        <v>15</v>
      </c>
      <c r="T115" s="68"/>
    </row>
    <row r="116" spans="1:20" s="11" customFormat="1" ht="13" customHeight="1" thickBot="1" x14ac:dyDescent="0.2">
      <c r="A116" s="253"/>
      <c r="B116" s="254"/>
      <c r="C116" s="255"/>
      <c r="D116" s="255"/>
      <c r="E116" s="256"/>
      <c r="F116" s="254"/>
      <c r="G116" s="255"/>
      <c r="H116" s="255"/>
      <c r="I116" s="256"/>
      <c r="J116" s="254"/>
      <c r="K116" s="255"/>
      <c r="L116" s="255"/>
      <c r="M116" s="256"/>
      <c r="N116" s="254"/>
      <c r="O116" s="255"/>
      <c r="P116" s="255"/>
      <c r="Q116" s="257"/>
      <c r="R116" s="256"/>
      <c r="S116" s="258"/>
      <c r="T116" s="68"/>
    </row>
    <row r="117" spans="1:20" s="11" customFormat="1" ht="12.5" hidden="1" customHeight="1" x14ac:dyDescent="0.15">
      <c r="A117" s="247" t="s">
        <v>183</v>
      </c>
      <c r="B117" s="248">
        <f>SUM(B108:B111)</f>
        <v>37</v>
      </c>
      <c r="C117" s="249">
        <f t="shared" ref="C117:S121" si="39">SUM(C108:C111)</f>
        <v>19</v>
      </c>
      <c r="D117" s="249">
        <f t="shared" si="39"/>
        <v>0</v>
      </c>
      <c r="E117" s="250">
        <f t="shared" si="39"/>
        <v>56</v>
      </c>
      <c r="F117" s="248">
        <f t="shared" si="39"/>
        <v>0</v>
      </c>
      <c r="G117" s="249">
        <f t="shared" si="39"/>
        <v>0</v>
      </c>
      <c r="H117" s="249">
        <f t="shared" si="39"/>
        <v>0</v>
      </c>
      <c r="I117" s="250">
        <f t="shared" si="39"/>
        <v>0</v>
      </c>
      <c r="J117" s="248">
        <f t="shared" si="39"/>
        <v>0</v>
      </c>
      <c r="K117" s="249">
        <f t="shared" si="39"/>
        <v>0</v>
      </c>
      <c r="L117" s="249">
        <f t="shared" si="39"/>
        <v>0</v>
      </c>
      <c r="M117" s="250">
        <f t="shared" si="39"/>
        <v>0</v>
      </c>
      <c r="N117" s="248">
        <f t="shared" si="39"/>
        <v>2</v>
      </c>
      <c r="O117" s="249">
        <f t="shared" si="39"/>
        <v>0</v>
      </c>
      <c r="P117" s="249">
        <f t="shared" si="39"/>
        <v>0</v>
      </c>
      <c r="Q117" s="251">
        <f t="shared" si="39"/>
        <v>0</v>
      </c>
      <c r="R117" s="250">
        <f t="shared" si="39"/>
        <v>2</v>
      </c>
      <c r="S117" s="252">
        <f t="shared" si="39"/>
        <v>58</v>
      </c>
      <c r="T117" s="68"/>
    </row>
    <row r="118" spans="1:20" s="11" customFormat="1" ht="12.5" hidden="1" customHeight="1" x14ac:dyDescent="0.15">
      <c r="A118" s="247" t="s">
        <v>184</v>
      </c>
      <c r="B118" s="248">
        <f t="shared" ref="B118:L121" si="40">SUM(B109:B112)</f>
        <v>42</v>
      </c>
      <c r="C118" s="249">
        <f t="shared" si="40"/>
        <v>21</v>
      </c>
      <c r="D118" s="249">
        <f t="shared" si="40"/>
        <v>0</v>
      </c>
      <c r="E118" s="250">
        <f t="shared" si="40"/>
        <v>63</v>
      </c>
      <c r="F118" s="248">
        <f t="shared" si="40"/>
        <v>0</v>
      </c>
      <c r="G118" s="249">
        <f t="shared" si="40"/>
        <v>0</v>
      </c>
      <c r="H118" s="249">
        <f t="shared" si="40"/>
        <v>0</v>
      </c>
      <c r="I118" s="250">
        <f t="shared" si="40"/>
        <v>0</v>
      </c>
      <c r="J118" s="248">
        <f t="shared" si="40"/>
        <v>0</v>
      </c>
      <c r="K118" s="249">
        <f t="shared" si="40"/>
        <v>1</v>
      </c>
      <c r="L118" s="249">
        <f t="shared" si="40"/>
        <v>0</v>
      </c>
      <c r="M118" s="250">
        <f t="shared" si="39"/>
        <v>1</v>
      </c>
      <c r="N118" s="248">
        <f t="shared" si="39"/>
        <v>2</v>
      </c>
      <c r="O118" s="249">
        <f t="shared" si="39"/>
        <v>0</v>
      </c>
      <c r="P118" s="249">
        <f t="shared" si="39"/>
        <v>0</v>
      </c>
      <c r="Q118" s="251">
        <f t="shared" si="39"/>
        <v>0</v>
      </c>
      <c r="R118" s="250">
        <f t="shared" si="39"/>
        <v>2</v>
      </c>
      <c r="S118" s="252">
        <f t="shared" si="39"/>
        <v>66</v>
      </c>
      <c r="T118" s="68"/>
    </row>
    <row r="119" spans="1:20" s="11" customFormat="1" ht="12.5" hidden="1" customHeight="1" x14ac:dyDescent="0.15">
      <c r="A119" s="247" t="s">
        <v>185</v>
      </c>
      <c r="B119" s="248">
        <f t="shared" si="40"/>
        <v>54</v>
      </c>
      <c r="C119" s="249">
        <f t="shared" si="40"/>
        <v>25</v>
      </c>
      <c r="D119" s="249">
        <f t="shared" si="40"/>
        <v>0</v>
      </c>
      <c r="E119" s="250">
        <f t="shared" si="40"/>
        <v>79</v>
      </c>
      <c r="F119" s="248">
        <f t="shared" si="40"/>
        <v>0</v>
      </c>
      <c r="G119" s="249">
        <f t="shared" si="40"/>
        <v>0</v>
      </c>
      <c r="H119" s="249">
        <f t="shared" si="40"/>
        <v>0</v>
      </c>
      <c r="I119" s="250">
        <f t="shared" si="40"/>
        <v>0</v>
      </c>
      <c r="J119" s="248">
        <f t="shared" si="40"/>
        <v>0</v>
      </c>
      <c r="K119" s="249">
        <f t="shared" si="40"/>
        <v>1</v>
      </c>
      <c r="L119" s="249">
        <f t="shared" si="40"/>
        <v>0</v>
      </c>
      <c r="M119" s="250">
        <f t="shared" si="39"/>
        <v>1</v>
      </c>
      <c r="N119" s="248">
        <f t="shared" si="39"/>
        <v>4</v>
      </c>
      <c r="O119" s="249">
        <f t="shared" si="39"/>
        <v>0</v>
      </c>
      <c r="P119" s="249">
        <f t="shared" si="39"/>
        <v>0</v>
      </c>
      <c r="Q119" s="251">
        <f t="shared" si="39"/>
        <v>0</v>
      </c>
      <c r="R119" s="250">
        <f t="shared" si="39"/>
        <v>4</v>
      </c>
      <c r="S119" s="252">
        <f t="shared" si="39"/>
        <v>84</v>
      </c>
      <c r="T119" s="68"/>
    </row>
    <row r="120" spans="1:20" s="11" customFormat="1" ht="12.5" hidden="1" customHeight="1" x14ac:dyDescent="0.15">
      <c r="A120" s="247" t="s">
        <v>186</v>
      </c>
      <c r="B120" s="248">
        <f t="shared" si="40"/>
        <v>53</v>
      </c>
      <c r="C120" s="249">
        <f t="shared" si="40"/>
        <v>20</v>
      </c>
      <c r="D120" s="249">
        <f t="shared" si="40"/>
        <v>0</v>
      </c>
      <c r="E120" s="250">
        <f t="shared" si="40"/>
        <v>73</v>
      </c>
      <c r="F120" s="248">
        <f t="shared" si="40"/>
        <v>0</v>
      </c>
      <c r="G120" s="249">
        <f t="shared" si="40"/>
        <v>0</v>
      </c>
      <c r="H120" s="249">
        <f t="shared" si="40"/>
        <v>0</v>
      </c>
      <c r="I120" s="250">
        <f t="shared" si="40"/>
        <v>0</v>
      </c>
      <c r="J120" s="248">
        <f t="shared" si="40"/>
        <v>0</v>
      </c>
      <c r="K120" s="249">
        <f t="shared" si="40"/>
        <v>1</v>
      </c>
      <c r="L120" s="249">
        <f t="shared" si="40"/>
        <v>0</v>
      </c>
      <c r="M120" s="250">
        <f t="shared" si="39"/>
        <v>1</v>
      </c>
      <c r="N120" s="248">
        <f t="shared" si="39"/>
        <v>4</v>
      </c>
      <c r="O120" s="249">
        <f t="shared" si="39"/>
        <v>0</v>
      </c>
      <c r="P120" s="249">
        <f t="shared" si="39"/>
        <v>0</v>
      </c>
      <c r="Q120" s="251">
        <f t="shared" si="39"/>
        <v>0</v>
      </c>
      <c r="R120" s="250">
        <f t="shared" si="39"/>
        <v>4</v>
      </c>
      <c r="S120" s="252">
        <f t="shared" si="39"/>
        <v>78</v>
      </c>
      <c r="T120" s="68"/>
    </row>
    <row r="121" spans="1:20" s="11" customFormat="1" ht="13" hidden="1" customHeight="1" x14ac:dyDescent="0.15">
      <c r="A121" s="259" t="s">
        <v>187</v>
      </c>
      <c r="B121" s="260">
        <f t="shared" si="40"/>
        <v>51</v>
      </c>
      <c r="C121" s="261">
        <f t="shared" si="40"/>
        <v>20</v>
      </c>
      <c r="D121" s="261">
        <f t="shared" si="40"/>
        <v>0</v>
      </c>
      <c r="E121" s="262">
        <f t="shared" si="40"/>
        <v>71</v>
      </c>
      <c r="F121" s="260">
        <f t="shared" si="40"/>
        <v>0</v>
      </c>
      <c r="G121" s="261">
        <f t="shared" si="40"/>
        <v>0</v>
      </c>
      <c r="H121" s="261">
        <f t="shared" si="40"/>
        <v>0</v>
      </c>
      <c r="I121" s="262">
        <f t="shared" si="40"/>
        <v>0</v>
      </c>
      <c r="J121" s="260">
        <f t="shared" si="40"/>
        <v>0</v>
      </c>
      <c r="K121" s="261">
        <f t="shared" si="40"/>
        <v>1</v>
      </c>
      <c r="L121" s="261">
        <f t="shared" si="40"/>
        <v>0</v>
      </c>
      <c r="M121" s="262">
        <f t="shared" si="39"/>
        <v>1</v>
      </c>
      <c r="N121" s="260">
        <f t="shared" si="39"/>
        <v>3</v>
      </c>
      <c r="O121" s="261">
        <f t="shared" si="39"/>
        <v>0</v>
      </c>
      <c r="P121" s="261">
        <f t="shared" si="39"/>
        <v>0</v>
      </c>
      <c r="Q121" s="263">
        <f t="shared" si="39"/>
        <v>0</v>
      </c>
      <c r="R121" s="262">
        <f t="shared" si="39"/>
        <v>3</v>
      </c>
      <c r="S121" s="264">
        <f t="shared" si="39"/>
        <v>75</v>
      </c>
      <c r="T121" s="68"/>
    </row>
    <row r="122" spans="1:20" x14ac:dyDescent="0.15">
      <c r="A122" s="265"/>
      <c r="B122" s="266"/>
      <c r="C122" s="267"/>
      <c r="D122" s="267"/>
      <c r="E122" s="268"/>
      <c r="F122" s="266"/>
      <c r="G122" s="267"/>
      <c r="H122" s="267"/>
      <c r="I122" s="268"/>
      <c r="J122" s="266"/>
      <c r="K122" s="267"/>
      <c r="L122" s="267"/>
      <c r="M122" s="268"/>
      <c r="N122" s="266"/>
      <c r="O122" s="267"/>
      <c r="P122" s="267"/>
      <c r="Q122" s="269"/>
      <c r="R122" s="268"/>
      <c r="S122" s="270"/>
      <c r="T122" s="79"/>
    </row>
    <row r="123" spans="1:20" x14ac:dyDescent="0.15">
      <c r="A123" s="253" t="s">
        <v>188</v>
      </c>
      <c r="B123" s="271">
        <f>SUM(B108:B115)</f>
        <v>88</v>
      </c>
      <c r="C123" s="272">
        <f t="shared" ref="C123:S123" si="41">SUM(C108:C115)</f>
        <v>39</v>
      </c>
      <c r="D123" s="272">
        <f t="shared" si="41"/>
        <v>0</v>
      </c>
      <c r="E123" s="273">
        <f t="shared" si="41"/>
        <v>127</v>
      </c>
      <c r="F123" s="271">
        <f t="shared" si="41"/>
        <v>0</v>
      </c>
      <c r="G123" s="272">
        <f t="shared" si="41"/>
        <v>0</v>
      </c>
      <c r="H123" s="272">
        <f t="shared" si="41"/>
        <v>0</v>
      </c>
      <c r="I123" s="273">
        <f t="shared" si="41"/>
        <v>0</v>
      </c>
      <c r="J123" s="271">
        <f t="shared" si="41"/>
        <v>0</v>
      </c>
      <c r="K123" s="272">
        <f t="shared" si="41"/>
        <v>1</v>
      </c>
      <c r="L123" s="272">
        <f t="shared" si="41"/>
        <v>0</v>
      </c>
      <c r="M123" s="273">
        <f t="shared" si="41"/>
        <v>1</v>
      </c>
      <c r="N123" s="271">
        <f t="shared" si="41"/>
        <v>5</v>
      </c>
      <c r="O123" s="272">
        <f t="shared" si="41"/>
        <v>0</v>
      </c>
      <c r="P123" s="272">
        <f t="shared" si="41"/>
        <v>0</v>
      </c>
      <c r="Q123" s="274">
        <f t="shared" si="41"/>
        <v>0</v>
      </c>
      <c r="R123" s="273">
        <f t="shared" si="41"/>
        <v>5</v>
      </c>
      <c r="S123" s="275">
        <f t="shared" si="41"/>
        <v>133</v>
      </c>
      <c r="T123" s="79"/>
    </row>
    <row r="124" spans="1:20" x14ac:dyDescent="0.15">
      <c r="A124" s="253" t="s">
        <v>10</v>
      </c>
      <c r="B124" s="271">
        <f t="shared" ref="B124:R124" si="42">INDEX(B117:B121,MATCH($S124,$S117:$S121,0))</f>
        <v>54</v>
      </c>
      <c r="C124" s="272">
        <f t="shared" si="42"/>
        <v>25</v>
      </c>
      <c r="D124" s="272">
        <f t="shared" si="42"/>
        <v>0</v>
      </c>
      <c r="E124" s="273">
        <f t="shared" si="42"/>
        <v>79</v>
      </c>
      <c r="F124" s="271">
        <f t="shared" si="42"/>
        <v>0</v>
      </c>
      <c r="G124" s="272">
        <f t="shared" si="42"/>
        <v>0</v>
      </c>
      <c r="H124" s="272">
        <f t="shared" si="42"/>
        <v>0</v>
      </c>
      <c r="I124" s="273">
        <f t="shared" si="42"/>
        <v>0</v>
      </c>
      <c r="J124" s="271">
        <f t="shared" si="42"/>
        <v>0</v>
      </c>
      <c r="K124" s="272">
        <f t="shared" si="42"/>
        <v>1</v>
      </c>
      <c r="L124" s="272">
        <f t="shared" si="42"/>
        <v>0</v>
      </c>
      <c r="M124" s="273">
        <f t="shared" si="42"/>
        <v>1</v>
      </c>
      <c r="N124" s="271">
        <f t="shared" si="42"/>
        <v>4</v>
      </c>
      <c r="O124" s="272">
        <f t="shared" si="42"/>
        <v>0</v>
      </c>
      <c r="P124" s="272">
        <f t="shared" si="42"/>
        <v>0</v>
      </c>
      <c r="Q124" s="274">
        <f t="shared" si="42"/>
        <v>0</v>
      </c>
      <c r="R124" s="273">
        <f t="shared" si="42"/>
        <v>4</v>
      </c>
      <c r="S124" s="275">
        <f>MAX(S117:S121)</f>
        <v>84</v>
      </c>
      <c r="T124" s="79"/>
    </row>
    <row r="125" spans="1:20" x14ac:dyDescent="0.15">
      <c r="A125" s="253" t="s">
        <v>11</v>
      </c>
      <c r="B125" s="271">
        <f>B123/2</f>
        <v>44</v>
      </c>
      <c r="C125" s="272">
        <f t="shared" ref="C125:S125" si="43">C123/2</f>
        <v>19.5</v>
      </c>
      <c r="D125" s="272">
        <f t="shared" si="43"/>
        <v>0</v>
      </c>
      <c r="E125" s="273">
        <f t="shared" si="43"/>
        <v>63.5</v>
      </c>
      <c r="F125" s="271">
        <f t="shared" si="43"/>
        <v>0</v>
      </c>
      <c r="G125" s="272">
        <f t="shared" si="43"/>
        <v>0</v>
      </c>
      <c r="H125" s="272">
        <f t="shared" si="43"/>
        <v>0</v>
      </c>
      <c r="I125" s="273">
        <f t="shared" si="43"/>
        <v>0</v>
      </c>
      <c r="J125" s="271">
        <f t="shared" si="43"/>
        <v>0</v>
      </c>
      <c r="K125" s="272">
        <f t="shared" si="43"/>
        <v>0.5</v>
      </c>
      <c r="L125" s="272">
        <f t="shared" si="43"/>
        <v>0</v>
      </c>
      <c r="M125" s="273">
        <f t="shared" si="43"/>
        <v>0.5</v>
      </c>
      <c r="N125" s="271">
        <f t="shared" si="43"/>
        <v>2.5</v>
      </c>
      <c r="O125" s="272">
        <f t="shared" si="43"/>
        <v>0</v>
      </c>
      <c r="P125" s="272">
        <f t="shared" si="43"/>
        <v>0</v>
      </c>
      <c r="Q125" s="274">
        <f t="shared" si="43"/>
        <v>0</v>
      </c>
      <c r="R125" s="273">
        <f t="shared" si="43"/>
        <v>2.5</v>
      </c>
      <c r="S125" s="275">
        <f t="shared" si="43"/>
        <v>66.5</v>
      </c>
      <c r="T125" s="79"/>
    </row>
    <row r="126" spans="1:20" ht="14" thickBot="1" x14ac:dyDescent="0.2">
      <c r="A126" s="276"/>
      <c r="B126" s="277"/>
      <c r="C126" s="278"/>
      <c r="D126" s="278"/>
      <c r="E126" s="279"/>
      <c r="F126" s="277"/>
      <c r="G126" s="278"/>
      <c r="H126" s="278"/>
      <c r="I126" s="279"/>
      <c r="J126" s="277"/>
      <c r="K126" s="278"/>
      <c r="L126" s="278"/>
      <c r="M126" s="279"/>
      <c r="N126" s="277"/>
      <c r="O126" s="278"/>
      <c r="P126" s="278"/>
      <c r="Q126" s="280"/>
      <c r="R126" s="279"/>
      <c r="S126" s="281"/>
      <c r="T126" s="79"/>
    </row>
    <row r="127" spans="1:20" x14ac:dyDescent="0.15">
      <c r="A127" s="282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4"/>
      <c r="T127" s="79"/>
    </row>
    <row r="128" spans="1:20" ht="14" thickBot="1" x14ac:dyDescent="0.2">
      <c r="A128" s="285">
        <f>A103+1</f>
        <v>42797</v>
      </c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6" t="s">
        <v>189</v>
      </c>
      <c r="M128" s="284"/>
      <c r="N128" s="284"/>
      <c r="O128" s="284"/>
      <c r="P128" s="284"/>
      <c r="Q128" s="284"/>
      <c r="R128" s="284"/>
      <c r="S128" s="284"/>
      <c r="T128" s="79"/>
    </row>
    <row r="129" spans="1:20" x14ac:dyDescent="0.15">
      <c r="A129" s="226"/>
      <c r="B129" s="287" t="s">
        <v>2</v>
      </c>
      <c r="C129" s="288"/>
      <c r="D129" s="288"/>
      <c r="E129" s="289"/>
      <c r="F129" s="287" t="s">
        <v>3</v>
      </c>
      <c r="G129" s="288"/>
      <c r="H129" s="288"/>
      <c r="I129" s="289"/>
      <c r="J129" s="287" t="s">
        <v>4</v>
      </c>
      <c r="K129" s="288"/>
      <c r="L129" s="288"/>
      <c r="M129" s="289"/>
      <c r="N129" s="287" t="s">
        <v>5</v>
      </c>
      <c r="O129" s="288"/>
      <c r="P129" s="288"/>
      <c r="Q129" s="288"/>
      <c r="R129" s="289"/>
      <c r="S129" s="270" t="s">
        <v>35</v>
      </c>
      <c r="T129" s="79"/>
    </row>
    <row r="130" spans="1:20" s="11" customFormat="1" ht="14" thickBot="1" x14ac:dyDescent="0.2">
      <c r="A130" s="231"/>
      <c r="B130" s="290" t="s">
        <v>180</v>
      </c>
      <c r="C130" s="291"/>
      <c r="D130" s="291"/>
      <c r="E130" s="292"/>
      <c r="F130" s="290" t="s">
        <v>1</v>
      </c>
      <c r="G130" s="291"/>
      <c r="H130" s="291"/>
      <c r="I130" s="292"/>
      <c r="J130" s="290" t="s">
        <v>181</v>
      </c>
      <c r="K130" s="291"/>
      <c r="L130" s="291"/>
      <c r="M130" s="292"/>
      <c r="N130" s="290" t="s">
        <v>182</v>
      </c>
      <c r="O130" s="291"/>
      <c r="P130" s="291"/>
      <c r="Q130" s="291"/>
      <c r="R130" s="292"/>
      <c r="S130" s="293"/>
      <c r="T130" s="68"/>
    </row>
    <row r="131" spans="1:20" s="32" customFormat="1" ht="11" x14ac:dyDescent="0.15">
      <c r="A131" s="236"/>
      <c r="B131" s="294" t="s">
        <v>6</v>
      </c>
      <c r="C131" s="295" t="s">
        <v>7</v>
      </c>
      <c r="D131" s="295" t="s">
        <v>8</v>
      </c>
      <c r="E131" s="296" t="s">
        <v>9</v>
      </c>
      <c r="F131" s="294" t="s">
        <v>6</v>
      </c>
      <c r="G131" s="295" t="s">
        <v>7</v>
      </c>
      <c r="H131" s="295" t="s">
        <v>8</v>
      </c>
      <c r="I131" s="296" t="s">
        <v>9</v>
      </c>
      <c r="J131" s="294" t="s">
        <v>6</v>
      </c>
      <c r="K131" s="295" t="s">
        <v>7</v>
      </c>
      <c r="L131" s="295" t="s">
        <v>8</v>
      </c>
      <c r="M131" s="296" t="s">
        <v>9</v>
      </c>
      <c r="N131" s="294" t="s">
        <v>6</v>
      </c>
      <c r="O131" s="295" t="s">
        <v>7</v>
      </c>
      <c r="P131" s="295" t="s">
        <v>8</v>
      </c>
      <c r="Q131" s="297"/>
      <c r="R131" s="296" t="s">
        <v>9</v>
      </c>
      <c r="S131" s="298"/>
      <c r="T131" s="299"/>
    </row>
    <row r="132" spans="1:20" s="11" customFormat="1" x14ac:dyDescent="0.15">
      <c r="A132" s="231"/>
      <c r="B132" s="300"/>
      <c r="C132" s="301"/>
      <c r="D132" s="301"/>
      <c r="E132" s="302"/>
      <c r="F132" s="300"/>
      <c r="G132" s="301"/>
      <c r="H132" s="301"/>
      <c r="I132" s="302"/>
      <c r="J132" s="300"/>
      <c r="K132" s="301"/>
      <c r="L132" s="301"/>
      <c r="M132" s="302"/>
      <c r="N132" s="300"/>
      <c r="O132" s="301"/>
      <c r="P132" s="301"/>
      <c r="Q132" s="303"/>
      <c r="R132" s="302"/>
      <c r="S132" s="258"/>
      <c r="T132" s="68"/>
    </row>
    <row r="133" spans="1:20" s="11" customFormat="1" x14ac:dyDescent="0.15">
      <c r="A133" s="247" t="s">
        <v>167</v>
      </c>
      <c r="B133" s="248">
        <v>7</v>
      </c>
      <c r="C133" s="249">
        <v>5</v>
      </c>
      <c r="D133" s="249"/>
      <c r="E133" s="250">
        <f>SUM(B133:D133)</f>
        <v>12</v>
      </c>
      <c r="F133" s="248"/>
      <c r="G133" s="249"/>
      <c r="H133" s="249"/>
      <c r="I133" s="250">
        <v>0</v>
      </c>
      <c r="J133" s="248"/>
      <c r="K133" s="249">
        <v>0</v>
      </c>
      <c r="L133" s="249">
        <v>0</v>
      </c>
      <c r="M133" s="250">
        <f>SUM(J133:L133)</f>
        <v>0</v>
      </c>
      <c r="N133" s="248">
        <v>1</v>
      </c>
      <c r="O133" s="249"/>
      <c r="P133" s="249">
        <v>0</v>
      </c>
      <c r="Q133" s="251"/>
      <c r="R133" s="250">
        <f>SUM(N133:P133)</f>
        <v>1</v>
      </c>
      <c r="S133" s="252">
        <f>SUM(E133,M133,R133)</f>
        <v>13</v>
      </c>
      <c r="T133" s="68"/>
    </row>
    <row r="134" spans="1:20" s="11" customFormat="1" x14ac:dyDescent="0.15">
      <c r="A134" s="247" t="s">
        <v>166</v>
      </c>
      <c r="B134" s="248">
        <v>4</v>
      </c>
      <c r="C134" s="249">
        <v>2</v>
      </c>
      <c r="D134" s="249"/>
      <c r="E134" s="250">
        <f t="shared" ref="E134:E140" si="44">SUM(B134:D134)</f>
        <v>6</v>
      </c>
      <c r="F134" s="248"/>
      <c r="G134" s="249"/>
      <c r="H134" s="249"/>
      <c r="I134" s="250">
        <v>0</v>
      </c>
      <c r="J134" s="248"/>
      <c r="K134" s="249">
        <v>0</v>
      </c>
      <c r="L134" s="249">
        <v>0</v>
      </c>
      <c r="M134" s="250">
        <f t="shared" ref="M134:M140" si="45">SUM(J134:L134)</f>
        <v>0</v>
      </c>
      <c r="N134" s="248">
        <v>1</v>
      </c>
      <c r="O134" s="249"/>
      <c r="P134" s="249">
        <v>0</v>
      </c>
      <c r="Q134" s="251"/>
      <c r="R134" s="250">
        <f t="shared" ref="R134:R140" si="46">SUM(N134:P134)</f>
        <v>1</v>
      </c>
      <c r="S134" s="252">
        <f t="shared" ref="S134:S140" si="47">SUM(E134,M134,R134)</f>
        <v>7</v>
      </c>
      <c r="T134" s="68"/>
    </row>
    <row r="135" spans="1:20" s="11" customFormat="1" x14ac:dyDescent="0.15">
      <c r="A135" s="247" t="s">
        <v>165</v>
      </c>
      <c r="B135" s="248">
        <v>11</v>
      </c>
      <c r="C135" s="249">
        <v>2</v>
      </c>
      <c r="D135" s="249"/>
      <c r="E135" s="250">
        <f t="shared" si="44"/>
        <v>13</v>
      </c>
      <c r="F135" s="248"/>
      <c r="G135" s="249"/>
      <c r="H135" s="249"/>
      <c r="I135" s="250">
        <v>0</v>
      </c>
      <c r="J135" s="248"/>
      <c r="K135" s="249">
        <v>0</v>
      </c>
      <c r="L135" s="249">
        <v>0</v>
      </c>
      <c r="M135" s="250">
        <f t="shared" si="45"/>
        <v>0</v>
      </c>
      <c r="N135" s="248">
        <v>1</v>
      </c>
      <c r="O135" s="249"/>
      <c r="P135" s="249">
        <v>0</v>
      </c>
      <c r="Q135" s="251"/>
      <c r="R135" s="250">
        <f t="shared" si="46"/>
        <v>1</v>
      </c>
      <c r="S135" s="252">
        <f t="shared" si="47"/>
        <v>14</v>
      </c>
      <c r="T135" s="68"/>
    </row>
    <row r="136" spans="1:20" s="11" customFormat="1" x14ac:dyDescent="0.15">
      <c r="A136" s="247" t="s">
        <v>164</v>
      </c>
      <c r="B136" s="248">
        <v>12</v>
      </c>
      <c r="C136" s="249">
        <v>4</v>
      </c>
      <c r="D136" s="249"/>
      <c r="E136" s="250">
        <f t="shared" si="44"/>
        <v>16</v>
      </c>
      <c r="F136" s="248"/>
      <c r="G136" s="249"/>
      <c r="H136" s="249"/>
      <c r="I136" s="250">
        <v>0</v>
      </c>
      <c r="J136" s="248"/>
      <c r="K136" s="249">
        <v>1</v>
      </c>
      <c r="L136" s="249">
        <v>0</v>
      </c>
      <c r="M136" s="250">
        <f t="shared" si="45"/>
        <v>1</v>
      </c>
      <c r="N136" s="248">
        <v>0</v>
      </c>
      <c r="O136" s="249"/>
      <c r="P136" s="249">
        <v>0</v>
      </c>
      <c r="Q136" s="251"/>
      <c r="R136" s="250">
        <f t="shared" si="46"/>
        <v>0</v>
      </c>
      <c r="S136" s="252">
        <f t="shared" si="47"/>
        <v>17</v>
      </c>
      <c r="T136" s="68"/>
    </row>
    <row r="137" spans="1:20" s="11" customFormat="1" x14ac:dyDescent="0.15">
      <c r="A137" s="247" t="s">
        <v>163</v>
      </c>
      <c r="B137" s="248">
        <v>19</v>
      </c>
      <c r="C137" s="249">
        <v>2</v>
      </c>
      <c r="D137" s="249"/>
      <c r="E137" s="250">
        <f t="shared" si="44"/>
        <v>21</v>
      </c>
      <c r="F137" s="248"/>
      <c r="G137" s="249"/>
      <c r="H137" s="249"/>
      <c r="I137" s="250">
        <v>0</v>
      </c>
      <c r="J137" s="248"/>
      <c r="K137" s="249">
        <v>0</v>
      </c>
      <c r="L137" s="249">
        <v>0</v>
      </c>
      <c r="M137" s="250">
        <f t="shared" si="45"/>
        <v>0</v>
      </c>
      <c r="N137" s="248">
        <v>0</v>
      </c>
      <c r="O137" s="249"/>
      <c r="P137" s="249">
        <v>1</v>
      </c>
      <c r="Q137" s="251"/>
      <c r="R137" s="250">
        <f t="shared" si="46"/>
        <v>1</v>
      </c>
      <c r="S137" s="252">
        <f t="shared" si="47"/>
        <v>22</v>
      </c>
      <c r="T137" s="68"/>
    </row>
    <row r="138" spans="1:20" s="11" customFormat="1" x14ac:dyDescent="0.15">
      <c r="A138" s="247" t="s">
        <v>162</v>
      </c>
      <c r="B138" s="248">
        <v>9</v>
      </c>
      <c r="C138" s="249">
        <v>5</v>
      </c>
      <c r="D138" s="249"/>
      <c r="E138" s="250">
        <f t="shared" si="44"/>
        <v>14</v>
      </c>
      <c r="F138" s="248"/>
      <c r="G138" s="249"/>
      <c r="H138" s="249"/>
      <c r="I138" s="250">
        <v>0</v>
      </c>
      <c r="J138" s="248"/>
      <c r="K138" s="249">
        <v>0</v>
      </c>
      <c r="L138" s="249">
        <v>0</v>
      </c>
      <c r="M138" s="250">
        <f t="shared" si="45"/>
        <v>0</v>
      </c>
      <c r="N138" s="248">
        <v>1</v>
      </c>
      <c r="O138" s="249"/>
      <c r="P138" s="249">
        <v>0</v>
      </c>
      <c r="Q138" s="251"/>
      <c r="R138" s="250">
        <f t="shared" si="46"/>
        <v>1</v>
      </c>
      <c r="S138" s="252">
        <f t="shared" si="47"/>
        <v>15</v>
      </c>
      <c r="T138" s="68"/>
    </row>
    <row r="139" spans="1:20" s="11" customFormat="1" x14ac:dyDescent="0.15">
      <c r="A139" s="247" t="s">
        <v>161</v>
      </c>
      <c r="B139" s="248">
        <v>9</v>
      </c>
      <c r="C139" s="249">
        <v>5</v>
      </c>
      <c r="D139" s="249"/>
      <c r="E139" s="250">
        <f t="shared" si="44"/>
        <v>14</v>
      </c>
      <c r="F139" s="248"/>
      <c r="G139" s="249"/>
      <c r="H139" s="249"/>
      <c r="I139" s="250">
        <v>0</v>
      </c>
      <c r="J139" s="248"/>
      <c r="K139" s="249">
        <v>0</v>
      </c>
      <c r="L139" s="249">
        <v>0</v>
      </c>
      <c r="M139" s="250">
        <f t="shared" si="45"/>
        <v>0</v>
      </c>
      <c r="N139" s="248">
        <v>1</v>
      </c>
      <c r="O139" s="249"/>
      <c r="P139" s="249">
        <v>1</v>
      </c>
      <c r="Q139" s="251"/>
      <c r="R139" s="250">
        <f t="shared" si="46"/>
        <v>2</v>
      </c>
      <c r="S139" s="252">
        <f t="shared" si="47"/>
        <v>16</v>
      </c>
      <c r="T139" s="68"/>
    </row>
    <row r="140" spans="1:20" s="11" customFormat="1" x14ac:dyDescent="0.15">
      <c r="A140" s="247" t="s">
        <v>160</v>
      </c>
      <c r="B140" s="248">
        <v>15</v>
      </c>
      <c r="C140" s="249">
        <v>1</v>
      </c>
      <c r="D140" s="249"/>
      <c r="E140" s="250">
        <f t="shared" si="44"/>
        <v>16</v>
      </c>
      <c r="F140" s="248"/>
      <c r="G140" s="249"/>
      <c r="H140" s="249"/>
      <c r="I140" s="250">
        <v>0</v>
      </c>
      <c r="J140" s="248"/>
      <c r="K140" s="249">
        <v>0</v>
      </c>
      <c r="L140" s="249">
        <v>0</v>
      </c>
      <c r="M140" s="250">
        <f t="shared" si="45"/>
        <v>0</v>
      </c>
      <c r="N140" s="248">
        <v>0</v>
      </c>
      <c r="O140" s="249"/>
      <c r="P140" s="249">
        <v>1</v>
      </c>
      <c r="Q140" s="251"/>
      <c r="R140" s="250">
        <f t="shared" si="46"/>
        <v>1</v>
      </c>
      <c r="S140" s="252">
        <f t="shared" si="47"/>
        <v>17</v>
      </c>
      <c r="T140" s="68"/>
    </row>
    <row r="141" spans="1:20" s="11" customFormat="1" ht="13" customHeight="1" thickBot="1" x14ac:dyDescent="0.2">
      <c r="A141" s="253"/>
      <c r="B141" s="254"/>
      <c r="C141" s="255"/>
      <c r="D141" s="255"/>
      <c r="E141" s="256"/>
      <c r="F141" s="254"/>
      <c r="G141" s="255"/>
      <c r="H141" s="255"/>
      <c r="I141" s="256"/>
      <c r="J141" s="254"/>
      <c r="K141" s="255"/>
      <c r="L141" s="255"/>
      <c r="M141" s="256"/>
      <c r="N141" s="254"/>
      <c r="O141" s="255"/>
      <c r="P141" s="255"/>
      <c r="Q141" s="257"/>
      <c r="R141" s="256"/>
      <c r="S141" s="258"/>
      <c r="T141" s="68"/>
    </row>
    <row r="142" spans="1:20" s="11" customFormat="1" ht="12.5" hidden="1" customHeight="1" x14ac:dyDescent="0.15">
      <c r="A142" s="247" t="s">
        <v>183</v>
      </c>
      <c r="B142" s="248">
        <f>SUM(B133:B136)</f>
        <v>34</v>
      </c>
      <c r="C142" s="249">
        <f t="shared" ref="C142:S146" si="48">SUM(C133:C136)</f>
        <v>13</v>
      </c>
      <c r="D142" s="249">
        <f t="shared" si="48"/>
        <v>0</v>
      </c>
      <c r="E142" s="250">
        <f t="shared" si="48"/>
        <v>47</v>
      </c>
      <c r="F142" s="248">
        <f t="shared" si="48"/>
        <v>0</v>
      </c>
      <c r="G142" s="249">
        <f t="shared" si="48"/>
        <v>0</v>
      </c>
      <c r="H142" s="249">
        <f t="shared" si="48"/>
        <v>0</v>
      </c>
      <c r="I142" s="250">
        <f t="shared" si="48"/>
        <v>0</v>
      </c>
      <c r="J142" s="248">
        <f t="shared" si="48"/>
        <v>0</v>
      </c>
      <c r="K142" s="249">
        <f t="shared" si="48"/>
        <v>1</v>
      </c>
      <c r="L142" s="249">
        <f t="shared" si="48"/>
        <v>0</v>
      </c>
      <c r="M142" s="250">
        <f t="shared" si="48"/>
        <v>1</v>
      </c>
      <c r="N142" s="248">
        <f t="shared" si="48"/>
        <v>3</v>
      </c>
      <c r="O142" s="249">
        <f t="shared" si="48"/>
        <v>0</v>
      </c>
      <c r="P142" s="249">
        <f t="shared" si="48"/>
        <v>0</v>
      </c>
      <c r="Q142" s="251">
        <f t="shared" si="48"/>
        <v>0</v>
      </c>
      <c r="R142" s="250">
        <f t="shared" si="48"/>
        <v>3</v>
      </c>
      <c r="S142" s="252">
        <f t="shared" si="48"/>
        <v>51</v>
      </c>
      <c r="T142" s="68"/>
    </row>
    <row r="143" spans="1:20" s="11" customFormat="1" ht="12.5" hidden="1" customHeight="1" x14ac:dyDescent="0.15">
      <c r="A143" s="247" t="s">
        <v>184</v>
      </c>
      <c r="B143" s="248">
        <f t="shared" ref="B143:L146" si="49">SUM(B134:B137)</f>
        <v>46</v>
      </c>
      <c r="C143" s="249">
        <f t="shared" si="49"/>
        <v>10</v>
      </c>
      <c r="D143" s="249">
        <f t="shared" si="49"/>
        <v>0</v>
      </c>
      <c r="E143" s="250">
        <f t="shared" si="49"/>
        <v>56</v>
      </c>
      <c r="F143" s="248">
        <f t="shared" si="49"/>
        <v>0</v>
      </c>
      <c r="G143" s="249">
        <f t="shared" si="49"/>
        <v>0</v>
      </c>
      <c r="H143" s="249">
        <f t="shared" si="49"/>
        <v>0</v>
      </c>
      <c r="I143" s="250">
        <f t="shared" si="49"/>
        <v>0</v>
      </c>
      <c r="J143" s="248">
        <f t="shared" si="49"/>
        <v>0</v>
      </c>
      <c r="K143" s="249">
        <f t="shared" si="49"/>
        <v>1</v>
      </c>
      <c r="L143" s="249">
        <f t="shared" si="49"/>
        <v>0</v>
      </c>
      <c r="M143" s="250">
        <f t="shared" si="48"/>
        <v>1</v>
      </c>
      <c r="N143" s="248">
        <f t="shared" si="48"/>
        <v>2</v>
      </c>
      <c r="O143" s="249">
        <f t="shared" si="48"/>
        <v>0</v>
      </c>
      <c r="P143" s="249">
        <f t="shared" si="48"/>
        <v>1</v>
      </c>
      <c r="Q143" s="251">
        <f t="shared" si="48"/>
        <v>0</v>
      </c>
      <c r="R143" s="250">
        <f t="shared" si="48"/>
        <v>3</v>
      </c>
      <c r="S143" s="252">
        <f t="shared" si="48"/>
        <v>60</v>
      </c>
      <c r="T143" s="68"/>
    </row>
    <row r="144" spans="1:20" s="11" customFormat="1" ht="12.5" hidden="1" customHeight="1" x14ac:dyDescent="0.15">
      <c r="A144" s="247" t="s">
        <v>185</v>
      </c>
      <c r="B144" s="248">
        <f t="shared" si="49"/>
        <v>51</v>
      </c>
      <c r="C144" s="249">
        <f t="shared" si="49"/>
        <v>13</v>
      </c>
      <c r="D144" s="249">
        <f t="shared" si="49"/>
        <v>0</v>
      </c>
      <c r="E144" s="250">
        <f t="shared" si="49"/>
        <v>64</v>
      </c>
      <c r="F144" s="248">
        <f t="shared" si="49"/>
        <v>0</v>
      </c>
      <c r="G144" s="249">
        <f t="shared" si="49"/>
        <v>0</v>
      </c>
      <c r="H144" s="249">
        <f t="shared" si="49"/>
        <v>0</v>
      </c>
      <c r="I144" s="250">
        <f t="shared" si="49"/>
        <v>0</v>
      </c>
      <c r="J144" s="248">
        <f t="shared" si="49"/>
        <v>0</v>
      </c>
      <c r="K144" s="249">
        <f t="shared" si="49"/>
        <v>1</v>
      </c>
      <c r="L144" s="249">
        <f t="shared" si="49"/>
        <v>0</v>
      </c>
      <c r="M144" s="250">
        <f t="shared" si="48"/>
        <v>1</v>
      </c>
      <c r="N144" s="248">
        <f t="shared" si="48"/>
        <v>2</v>
      </c>
      <c r="O144" s="249">
        <f t="shared" si="48"/>
        <v>0</v>
      </c>
      <c r="P144" s="249">
        <f t="shared" si="48"/>
        <v>1</v>
      </c>
      <c r="Q144" s="251">
        <f t="shared" si="48"/>
        <v>0</v>
      </c>
      <c r="R144" s="250">
        <f t="shared" si="48"/>
        <v>3</v>
      </c>
      <c r="S144" s="252">
        <f t="shared" si="48"/>
        <v>68</v>
      </c>
      <c r="T144" s="68"/>
    </row>
    <row r="145" spans="1:20" s="11" customFormat="1" ht="12.5" hidden="1" customHeight="1" x14ac:dyDescent="0.15">
      <c r="A145" s="247" t="s">
        <v>186</v>
      </c>
      <c r="B145" s="248">
        <f t="shared" si="49"/>
        <v>49</v>
      </c>
      <c r="C145" s="249">
        <f t="shared" si="49"/>
        <v>16</v>
      </c>
      <c r="D145" s="249">
        <f t="shared" si="49"/>
        <v>0</v>
      </c>
      <c r="E145" s="250">
        <f t="shared" si="49"/>
        <v>65</v>
      </c>
      <c r="F145" s="248">
        <f t="shared" si="49"/>
        <v>0</v>
      </c>
      <c r="G145" s="249">
        <f t="shared" si="49"/>
        <v>0</v>
      </c>
      <c r="H145" s="249">
        <f t="shared" si="49"/>
        <v>0</v>
      </c>
      <c r="I145" s="250">
        <f t="shared" si="49"/>
        <v>0</v>
      </c>
      <c r="J145" s="248">
        <f t="shared" si="49"/>
        <v>0</v>
      </c>
      <c r="K145" s="249">
        <f t="shared" si="49"/>
        <v>1</v>
      </c>
      <c r="L145" s="249">
        <f t="shared" si="49"/>
        <v>0</v>
      </c>
      <c r="M145" s="250">
        <f t="shared" si="48"/>
        <v>1</v>
      </c>
      <c r="N145" s="248">
        <f t="shared" si="48"/>
        <v>2</v>
      </c>
      <c r="O145" s="249">
        <f t="shared" si="48"/>
        <v>0</v>
      </c>
      <c r="P145" s="249">
        <f t="shared" si="48"/>
        <v>2</v>
      </c>
      <c r="Q145" s="251">
        <f t="shared" si="48"/>
        <v>0</v>
      </c>
      <c r="R145" s="250">
        <f t="shared" si="48"/>
        <v>4</v>
      </c>
      <c r="S145" s="252">
        <f t="shared" si="48"/>
        <v>70</v>
      </c>
      <c r="T145" s="68"/>
    </row>
    <row r="146" spans="1:20" s="11" customFormat="1" ht="13" hidden="1" customHeight="1" x14ac:dyDescent="0.15">
      <c r="A146" s="259" t="s">
        <v>187</v>
      </c>
      <c r="B146" s="260">
        <f t="shared" si="49"/>
        <v>52</v>
      </c>
      <c r="C146" s="261">
        <f t="shared" si="49"/>
        <v>13</v>
      </c>
      <c r="D146" s="261">
        <f t="shared" si="49"/>
        <v>0</v>
      </c>
      <c r="E146" s="262">
        <f t="shared" si="49"/>
        <v>65</v>
      </c>
      <c r="F146" s="260">
        <f t="shared" si="49"/>
        <v>0</v>
      </c>
      <c r="G146" s="261">
        <f t="shared" si="49"/>
        <v>0</v>
      </c>
      <c r="H146" s="261">
        <f t="shared" si="49"/>
        <v>0</v>
      </c>
      <c r="I146" s="262">
        <f t="shared" si="49"/>
        <v>0</v>
      </c>
      <c r="J146" s="260">
        <f t="shared" si="49"/>
        <v>0</v>
      </c>
      <c r="K146" s="261">
        <f t="shared" si="49"/>
        <v>0</v>
      </c>
      <c r="L146" s="261">
        <f t="shared" si="49"/>
        <v>0</v>
      </c>
      <c r="M146" s="262">
        <f t="shared" si="48"/>
        <v>0</v>
      </c>
      <c r="N146" s="260">
        <f t="shared" si="48"/>
        <v>2</v>
      </c>
      <c r="O146" s="261">
        <f t="shared" si="48"/>
        <v>0</v>
      </c>
      <c r="P146" s="261">
        <f t="shared" si="48"/>
        <v>3</v>
      </c>
      <c r="Q146" s="263">
        <f t="shared" si="48"/>
        <v>0</v>
      </c>
      <c r="R146" s="262">
        <f t="shared" si="48"/>
        <v>5</v>
      </c>
      <c r="S146" s="264">
        <f t="shared" si="48"/>
        <v>70</v>
      </c>
      <c r="T146" s="68"/>
    </row>
    <row r="147" spans="1:20" x14ac:dyDescent="0.15">
      <c r="A147" s="265"/>
      <c r="B147" s="266"/>
      <c r="C147" s="267"/>
      <c r="D147" s="267"/>
      <c r="E147" s="268"/>
      <c r="F147" s="266"/>
      <c r="G147" s="267"/>
      <c r="H147" s="267"/>
      <c r="I147" s="268"/>
      <c r="J147" s="266"/>
      <c r="K147" s="267"/>
      <c r="L147" s="267"/>
      <c r="M147" s="268"/>
      <c r="N147" s="266"/>
      <c r="O147" s="267"/>
      <c r="P147" s="267"/>
      <c r="Q147" s="269"/>
      <c r="R147" s="268"/>
      <c r="S147" s="270"/>
      <c r="T147" s="79"/>
    </row>
    <row r="148" spans="1:20" x14ac:dyDescent="0.15">
      <c r="A148" s="253" t="s">
        <v>188</v>
      </c>
      <c r="B148" s="271">
        <f>SUM(B133:B140)</f>
        <v>86</v>
      </c>
      <c r="C148" s="272">
        <f t="shared" ref="C148:S148" si="50">SUM(C133:C140)</f>
        <v>26</v>
      </c>
      <c r="D148" s="272">
        <f t="shared" si="50"/>
        <v>0</v>
      </c>
      <c r="E148" s="273">
        <f t="shared" si="50"/>
        <v>112</v>
      </c>
      <c r="F148" s="271">
        <f t="shared" si="50"/>
        <v>0</v>
      </c>
      <c r="G148" s="272">
        <f t="shared" si="50"/>
        <v>0</v>
      </c>
      <c r="H148" s="272">
        <f t="shared" si="50"/>
        <v>0</v>
      </c>
      <c r="I148" s="273">
        <f t="shared" si="50"/>
        <v>0</v>
      </c>
      <c r="J148" s="271">
        <f t="shared" si="50"/>
        <v>0</v>
      </c>
      <c r="K148" s="272">
        <f t="shared" si="50"/>
        <v>1</v>
      </c>
      <c r="L148" s="272">
        <f t="shared" si="50"/>
        <v>0</v>
      </c>
      <c r="M148" s="273">
        <f t="shared" si="50"/>
        <v>1</v>
      </c>
      <c r="N148" s="271">
        <f t="shared" si="50"/>
        <v>5</v>
      </c>
      <c r="O148" s="272">
        <f t="shared" si="50"/>
        <v>0</v>
      </c>
      <c r="P148" s="272">
        <f t="shared" si="50"/>
        <v>3</v>
      </c>
      <c r="Q148" s="274">
        <f t="shared" si="50"/>
        <v>0</v>
      </c>
      <c r="R148" s="273">
        <f t="shared" si="50"/>
        <v>8</v>
      </c>
      <c r="S148" s="275">
        <f t="shared" si="50"/>
        <v>121</v>
      </c>
      <c r="T148" s="79"/>
    </row>
    <row r="149" spans="1:20" x14ac:dyDescent="0.15">
      <c r="A149" s="253" t="s">
        <v>10</v>
      </c>
      <c r="B149" s="271">
        <f t="shared" ref="B149:R149" si="51">INDEX(B142:B146,MATCH($S149,$S142:$S146,0))</f>
        <v>49</v>
      </c>
      <c r="C149" s="272">
        <f t="shared" si="51"/>
        <v>16</v>
      </c>
      <c r="D149" s="272">
        <f t="shared" si="51"/>
        <v>0</v>
      </c>
      <c r="E149" s="273">
        <f t="shared" si="51"/>
        <v>65</v>
      </c>
      <c r="F149" s="271">
        <f t="shared" si="51"/>
        <v>0</v>
      </c>
      <c r="G149" s="272">
        <f t="shared" si="51"/>
        <v>0</v>
      </c>
      <c r="H149" s="272">
        <f t="shared" si="51"/>
        <v>0</v>
      </c>
      <c r="I149" s="273">
        <f t="shared" si="51"/>
        <v>0</v>
      </c>
      <c r="J149" s="271">
        <f t="shared" si="51"/>
        <v>0</v>
      </c>
      <c r="K149" s="272">
        <f t="shared" si="51"/>
        <v>1</v>
      </c>
      <c r="L149" s="272">
        <f t="shared" si="51"/>
        <v>0</v>
      </c>
      <c r="M149" s="273">
        <f t="shared" si="51"/>
        <v>1</v>
      </c>
      <c r="N149" s="271">
        <f t="shared" si="51"/>
        <v>2</v>
      </c>
      <c r="O149" s="272">
        <f t="shared" si="51"/>
        <v>0</v>
      </c>
      <c r="P149" s="272">
        <f t="shared" si="51"/>
        <v>2</v>
      </c>
      <c r="Q149" s="274">
        <f t="shared" si="51"/>
        <v>0</v>
      </c>
      <c r="R149" s="273">
        <f t="shared" si="51"/>
        <v>4</v>
      </c>
      <c r="S149" s="275">
        <f>MAX(S142:S146)</f>
        <v>70</v>
      </c>
      <c r="T149" s="79"/>
    </row>
    <row r="150" spans="1:20" x14ac:dyDescent="0.15">
      <c r="A150" s="253" t="s">
        <v>11</v>
      </c>
      <c r="B150" s="271">
        <f>B148/2</f>
        <v>43</v>
      </c>
      <c r="C150" s="272">
        <f t="shared" ref="C150:S150" si="52">C148/2</f>
        <v>13</v>
      </c>
      <c r="D150" s="272">
        <f t="shared" si="52"/>
        <v>0</v>
      </c>
      <c r="E150" s="273">
        <f t="shared" si="52"/>
        <v>56</v>
      </c>
      <c r="F150" s="271">
        <f t="shared" si="52"/>
        <v>0</v>
      </c>
      <c r="G150" s="272">
        <f t="shared" si="52"/>
        <v>0</v>
      </c>
      <c r="H150" s="272">
        <f t="shared" si="52"/>
        <v>0</v>
      </c>
      <c r="I150" s="273">
        <f t="shared" si="52"/>
        <v>0</v>
      </c>
      <c r="J150" s="271">
        <f t="shared" si="52"/>
        <v>0</v>
      </c>
      <c r="K150" s="272">
        <f t="shared" si="52"/>
        <v>0.5</v>
      </c>
      <c r="L150" s="272">
        <f t="shared" si="52"/>
        <v>0</v>
      </c>
      <c r="M150" s="273">
        <f t="shared" si="52"/>
        <v>0.5</v>
      </c>
      <c r="N150" s="271">
        <f t="shared" si="52"/>
        <v>2.5</v>
      </c>
      <c r="O150" s="272">
        <f t="shared" si="52"/>
        <v>0</v>
      </c>
      <c r="P150" s="272">
        <f t="shared" si="52"/>
        <v>1.5</v>
      </c>
      <c r="Q150" s="274">
        <f t="shared" si="52"/>
        <v>0</v>
      </c>
      <c r="R150" s="273">
        <f t="shared" si="52"/>
        <v>4</v>
      </c>
      <c r="S150" s="275">
        <f t="shared" si="52"/>
        <v>60.5</v>
      </c>
      <c r="T150" s="79"/>
    </row>
    <row r="151" spans="1:20" ht="14" thickBot="1" x14ac:dyDescent="0.2">
      <c r="A151" s="276"/>
      <c r="B151" s="277"/>
      <c r="C151" s="278"/>
      <c r="D151" s="278"/>
      <c r="E151" s="279"/>
      <c r="F151" s="277"/>
      <c r="G151" s="278"/>
      <c r="H151" s="278"/>
      <c r="I151" s="279"/>
      <c r="J151" s="277"/>
      <c r="K151" s="278"/>
      <c r="L151" s="278"/>
      <c r="M151" s="279"/>
      <c r="N151" s="277"/>
      <c r="O151" s="278"/>
      <c r="P151" s="278"/>
      <c r="Q151" s="280"/>
      <c r="R151" s="279"/>
      <c r="S151" s="281"/>
      <c r="T151" s="79"/>
    </row>
    <row r="152" spans="1:20" x14ac:dyDescent="0.15">
      <c r="A152" s="223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79"/>
    </row>
    <row r="153" spans="1:20" x14ac:dyDescent="0.15">
      <c r="A153" s="223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79"/>
    </row>
    <row r="154" spans="1:20" x14ac:dyDescent="0.15">
      <c r="A154" s="223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79"/>
    </row>
    <row r="155" spans="1:20" x14ac:dyDescent="0.15">
      <c r="A155" s="223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79"/>
    </row>
    <row r="156" spans="1:20" x14ac:dyDescent="0.15">
      <c r="A156" s="223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79"/>
    </row>
    <row r="157" spans="1:20" x14ac:dyDescent="0.15">
      <c r="A157" s="223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79"/>
    </row>
    <row r="158" spans="1:20" x14ac:dyDescent="0.15">
      <c r="A158" s="223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79"/>
    </row>
    <row r="159" spans="1:20" x14ac:dyDescent="0.15">
      <c r="A159" s="223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79"/>
    </row>
    <row r="160" spans="1:20" x14ac:dyDescent="0.15">
      <c r="A160" s="223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79"/>
    </row>
    <row r="161" spans="2:20" x14ac:dyDescent="0.1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79"/>
    </row>
    <row r="162" spans="2:20" x14ac:dyDescent="0.1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79"/>
    </row>
    <row r="163" spans="2:20" x14ac:dyDescent="0.1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79"/>
    </row>
    <row r="164" spans="2:20" x14ac:dyDescent="0.1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79"/>
    </row>
    <row r="165" spans="2:20" x14ac:dyDescent="0.15"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79"/>
    </row>
    <row r="166" spans="2:20" x14ac:dyDescent="0.15"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79"/>
    </row>
    <row r="167" spans="2:20" x14ac:dyDescent="0.15"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79"/>
    </row>
    <row r="168" spans="2:20" x14ac:dyDescent="0.15"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79"/>
    </row>
    <row r="169" spans="2:20" x14ac:dyDescent="0.15"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79"/>
    </row>
    <row r="170" spans="2:20" x14ac:dyDescent="0.15"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79"/>
    </row>
    <row r="171" spans="2:20" x14ac:dyDescent="0.15"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79"/>
    </row>
    <row r="172" spans="2:20" x14ac:dyDescent="0.15"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79"/>
    </row>
    <row r="173" spans="2:20" x14ac:dyDescent="0.15"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79"/>
    </row>
    <row r="174" spans="2:20" x14ac:dyDescent="0.15">
      <c r="B174" s="284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79"/>
    </row>
    <row r="175" spans="2:20" x14ac:dyDescent="0.15">
      <c r="B175" s="284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79"/>
    </row>
    <row r="176" spans="2:20" x14ac:dyDescent="0.15">
      <c r="B176" s="284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79"/>
    </row>
    <row r="177" spans="2:20" x14ac:dyDescent="0.15"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79"/>
    </row>
    <row r="178" spans="2:20" x14ac:dyDescent="0.15"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79"/>
    </row>
    <row r="179" spans="2:20" x14ac:dyDescent="0.15"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79"/>
    </row>
    <row r="180" spans="2:20" x14ac:dyDescent="0.15"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79"/>
    </row>
    <row r="181" spans="2:20" x14ac:dyDescent="0.15"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79"/>
    </row>
    <row r="182" spans="2:20" x14ac:dyDescent="0.15">
      <c r="B182" s="284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79"/>
    </row>
    <row r="183" spans="2:20" x14ac:dyDescent="0.15"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79"/>
    </row>
    <row r="184" spans="2:20" x14ac:dyDescent="0.15">
      <c r="B184" s="284"/>
      <c r="C184" s="284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79"/>
    </row>
    <row r="185" spans="2:20" x14ac:dyDescent="0.15">
      <c r="B185" s="284"/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79"/>
    </row>
    <row r="186" spans="2:20" x14ac:dyDescent="0.15"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79"/>
    </row>
    <row r="187" spans="2:20" x14ac:dyDescent="0.15"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79"/>
    </row>
    <row r="188" spans="2:20" x14ac:dyDescent="0.15">
      <c r="B188" s="284"/>
      <c r="C188" s="284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79"/>
    </row>
    <row r="189" spans="2:20" x14ac:dyDescent="0.15">
      <c r="B189" s="284"/>
      <c r="C189" s="284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79"/>
    </row>
    <row r="190" spans="2:20" x14ac:dyDescent="0.15">
      <c r="B190" s="284"/>
      <c r="C190" s="284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79"/>
    </row>
    <row r="191" spans="2:20" x14ac:dyDescent="0.15"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79"/>
    </row>
    <row r="192" spans="2:20" x14ac:dyDescent="0.15">
      <c r="B192" s="284"/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79"/>
    </row>
    <row r="193" spans="2:20" x14ac:dyDescent="0.15">
      <c r="B193" s="284"/>
      <c r="C193" s="284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79"/>
    </row>
    <row r="194" spans="2:20" x14ac:dyDescent="0.15">
      <c r="B194" s="284"/>
      <c r="C194" s="284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79"/>
    </row>
    <row r="195" spans="2:20" x14ac:dyDescent="0.15"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79"/>
    </row>
    <row r="196" spans="2:20" x14ac:dyDescent="0.15"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79"/>
    </row>
    <row r="197" spans="2:20" x14ac:dyDescent="0.15"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79"/>
    </row>
    <row r="198" spans="2:20" x14ac:dyDescent="0.15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79"/>
    </row>
    <row r="199" spans="2:20" x14ac:dyDescent="0.15">
      <c r="B199" s="284"/>
      <c r="C199" s="284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79"/>
    </row>
    <row r="200" spans="2:20" x14ac:dyDescent="0.15">
      <c r="B200" s="284"/>
      <c r="C200" s="284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79"/>
    </row>
    <row r="201" spans="2:20" x14ac:dyDescent="0.15">
      <c r="B201" s="284"/>
      <c r="C201" s="28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79"/>
    </row>
    <row r="202" spans="2:20" x14ac:dyDescent="0.15">
      <c r="B202" s="284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79"/>
    </row>
    <row r="203" spans="2:20" x14ac:dyDescent="0.15">
      <c r="B203" s="284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79"/>
    </row>
    <row r="204" spans="2:20" x14ac:dyDescent="0.15"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79"/>
    </row>
    <row r="205" spans="2:20" x14ac:dyDescent="0.15"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79"/>
    </row>
    <row r="206" spans="2:20" x14ac:dyDescent="0.15"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79"/>
    </row>
    <row r="207" spans="2:20" x14ac:dyDescent="0.15"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79"/>
    </row>
    <row r="208" spans="2:20" x14ac:dyDescent="0.15">
      <c r="B208" s="284"/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  <c r="T208" s="79"/>
    </row>
    <row r="209" spans="2:20" x14ac:dyDescent="0.15">
      <c r="B209" s="284"/>
      <c r="C209" s="284"/>
      <c r="D209" s="284"/>
      <c r="E209" s="284"/>
      <c r="F209" s="284"/>
      <c r="G209" s="284"/>
      <c r="H209" s="284"/>
      <c r="I209" s="284"/>
      <c r="J209" s="284"/>
      <c r="K209" s="284"/>
      <c r="L209" s="284"/>
      <c r="M209" s="284"/>
      <c r="N209" s="284"/>
      <c r="O209" s="284"/>
      <c r="P209" s="284"/>
      <c r="Q209" s="284"/>
      <c r="R209" s="284"/>
      <c r="S209" s="284"/>
      <c r="T209" s="79"/>
    </row>
    <row r="210" spans="2:20" x14ac:dyDescent="0.15"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4"/>
      <c r="P210" s="284"/>
      <c r="Q210" s="284"/>
      <c r="R210" s="284"/>
      <c r="S210" s="284"/>
      <c r="T210" s="79"/>
    </row>
    <row r="211" spans="2:20" x14ac:dyDescent="0.15">
      <c r="B211" s="284"/>
      <c r="C211" s="284"/>
      <c r="D211" s="284"/>
      <c r="E211" s="284"/>
      <c r="F211" s="284"/>
      <c r="G211" s="284"/>
      <c r="H211" s="284"/>
      <c r="I211" s="284"/>
      <c r="J211" s="284"/>
      <c r="K211" s="284"/>
      <c r="L211" s="284"/>
      <c r="M211" s="284"/>
      <c r="N211" s="284"/>
      <c r="O211" s="284"/>
      <c r="P211" s="284"/>
      <c r="Q211" s="284"/>
      <c r="R211" s="284"/>
      <c r="S211" s="284"/>
      <c r="T211" s="79"/>
    </row>
    <row r="212" spans="2:20" x14ac:dyDescent="0.15">
      <c r="B212" s="284"/>
      <c r="C212" s="284"/>
      <c r="D212" s="284"/>
      <c r="E212" s="284"/>
      <c r="F212" s="284"/>
      <c r="G212" s="284"/>
      <c r="H212" s="284"/>
      <c r="I212" s="284"/>
      <c r="J212" s="284"/>
      <c r="K212" s="284"/>
      <c r="L212" s="284"/>
      <c r="M212" s="284"/>
      <c r="N212" s="284"/>
      <c r="O212" s="284"/>
      <c r="P212" s="284"/>
      <c r="Q212" s="284"/>
      <c r="R212" s="284"/>
      <c r="S212" s="284"/>
      <c r="T212" s="79"/>
    </row>
  </sheetData>
  <mergeCells count="29">
    <mergeCell ref="A128:K128"/>
    <mergeCell ref="B130:E130"/>
    <mergeCell ref="F130:I130"/>
    <mergeCell ref="J130:M130"/>
    <mergeCell ref="N130:R130"/>
    <mergeCell ref="B80:E80"/>
    <mergeCell ref="F80:I80"/>
    <mergeCell ref="J80:M80"/>
    <mergeCell ref="N80:R80"/>
    <mergeCell ref="A103:K103"/>
    <mergeCell ref="B105:E105"/>
    <mergeCell ref="F105:I105"/>
    <mergeCell ref="J105:M105"/>
    <mergeCell ref="N105:R105"/>
    <mergeCell ref="A53:K53"/>
    <mergeCell ref="B55:E55"/>
    <mergeCell ref="F55:I55"/>
    <mergeCell ref="J55:M55"/>
    <mergeCell ref="N55:R55"/>
    <mergeCell ref="A78:K78"/>
    <mergeCell ref="B5:E5"/>
    <mergeCell ref="F5:I5"/>
    <mergeCell ref="J5:M5"/>
    <mergeCell ref="N5:R5"/>
    <mergeCell ref="A28:K28"/>
    <mergeCell ref="B30:E30"/>
    <mergeCell ref="F30:I30"/>
    <mergeCell ref="J30:M30"/>
    <mergeCell ref="N30:R30"/>
  </mergeCells>
  <conditionalFormatting sqref="S33:S41">
    <cfRule type="expression" dxfId="45" priority="10" stopIfTrue="1">
      <formula>SUM(B33:R33)/2 &lt;&gt;S33</formula>
    </cfRule>
  </conditionalFormatting>
  <conditionalFormatting sqref="S83:S91">
    <cfRule type="expression" dxfId="44" priority="8" stopIfTrue="1">
      <formula>SUM(B83:R83)/2 &lt;&gt;S83</formula>
    </cfRule>
  </conditionalFormatting>
  <conditionalFormatting sqref="S133:S141">
    <cfRule type="expression" dxfId="43" priority="6" stopIfTrue="1">
      <formula>SUM(B133:R133)/2 &lt;&gt;S133</formula>
    </cfRule>
  </conditionalFormatting>
  <conditionalFormatting sqref="S67:S75">
    <cfRule type="expression" dxfId="42" priority="4" stopIfTrue="1">
      <formula>SUM(B67:R67)/2 &lt;&gt;S67</formula>
    </cfRule>
  </conditionalFormatting>
  <conditionalFormatting sqref="S117:S125">
    <cfRule type="expression" dxfId="41" priority="2" stopIfTrue="1">
      <formula>SUM(B117:R117)/2 &lt;&gt;S117</formula>
    </cfRule>
  </conditionalFormatting>
  <conditionalFormatting sqref="S8:S25">
    <cfRule type="expression" dxfId="40" priority="11" stopIfTrue="1">
      <formula>SUM(B8:R8)/2 &lt;&gt;S8</formula>
    </cfRule>
  </conditionalFormatting>
  <conditionalFormatting sqref="S58:S66">
    <cfRule type="expression" dxfId="39" priority="9" stopIfTrue="1">
      <formula>SUM(B58:R58)/2 &lt;&gt;S58</formula>
    </cfRule>
  </conditionalFormatting>
  <conditionalFormatting sqref="S108:S116">
    <cfRule type="expression" dxfId="38" priority="7" stopIfTrue="1">
      <formula>SUM(B108:R108)/2 &lt;&gt;S108</formula>
    </cfRule>
  </conditionalFormatting>
  <conditionalFormatting sqref="S42:S50">
    <cfRule type="expression" dxfId="37" priority="5" stopIfTrue="1">
      <formula>SUM(B42:R42)/2 &lt;&gt;S42</formula>
    </cfRule>
  </conditionalFormatting>
  <conditionalFormatting sqref="S92:S100">
    <cfRule type="expression" dxfId="36" priority="3" stopIfTrue="1">
      <formula>SUM(B92:R92)/2 &lt;&gt;S92</formula>
    </cfRule>
  </conditionalFormatting>
  <conditionalFormatting sqref="S142:S150">
    <cfRule type="expression" dxfId="35" priority="1" stopIfTrue="1">
      <formula>SUM(B142:R142)/2 &lt;&gt;S142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9608-39F6-584D-87C8-8751495275C9}">
  <dimension ref="A1:T328"/>
  <sheetViews>
    <sheetView workbookViewId="0">
      <selection sqref="A1:XFD1048576"/>
    </sheetView>
  </sheetViews>
  <sheetFormatPr baseColWidth="10" defaultColWidth="9.1640625" defaultRowHeight="13" x14ac:dyDescent="0.15"/>
  <cols>
    <col min="1" max="1" width="13.5" style="14" customWidth="1"/>
    <col min="2" max="16" width="5.6640625" style="14" customWidth="1"/>
    <col min="17" max="17" width="5.6640625" style="14" hidden="1" customWidth="1"/>
    <col min="18" max="18" width="5.6640625" style="14" customWidth="1"/>
    <col min="19" max="256" width="9.1640625" style="14"/>
    <col min="257" max="257" width="13.5" style="14" customWidth="1"/>
    <col min="258" max="272" width="5.6640625" style="14" customWidth="1"/>
    <col min="273" max="273" width="0" style="14" hidden="1" customWidth="1"/>
    <col min="274" max="274" width="5.6640625" style="14" customWidth="1"/>
    <col min="275" max="512" width="9.1640625" style="14"/>
    <col min="513" max="513" width="13.5" style="14" customWidth="1"/>
    <col min="514" max="528" width="5.6640625" style="14" customWidth="1"/>
    <col min="529" max="529" width="0" style="14" hidden="1" customWidth="1"/>
    <col min="530" max="530" width="5.6640625" style="14" customWidth="1"/>
    <col min="531" max="768" width="9.1640625" style="14"/>
    <col min="769" max="769" width="13.5" style="14" customWidth="1"/>
    <col min="770" max="784" width="5.6640625" style="14" customWidth="1"/>
    <col min="785" max="785" width="0" style="14" hidden="1" customWidth="1"/>
    <col min="786" max="786" width="5.6640625" style="14" customWidth="1"/>
    <col min="787" max="1024" width="9.1640625" style="14"/>
    <col min="1025" max="1025" width="13.5" style="14" customWidth="1"/>
    <col min="1026" max="1040" width="5.6640625" style="14" customWidth="1"/>
    <col min="1041" max="1041" width="0" style="14" hidden="1" customWidth="1"/>
    <col min="1042" max="1042" width="5.6640625" style="14" customWidth="1"/>
    <col min="1043" max="1280" width="9.1640625" style="14"/>
    <col min="1281" max="1281" width="13.5" style="14" customWidth="1"/>
    <col min="1282" max="1296" width="5.6640625" style="14" customWidth="1"/>
    <col min="1297" max="1297" width="0" style="14" hidden="1" customWidth="1"/>
    <col min="1298" max="1298" width="5.6640625" style="14" customWidth="1"/>
    <col min="1299" max="1536" width="9.1640625" style="14"/>
    <col min="1537" max="1537" width="13.5" style="14" customWidth="1"/>
    <col min="1538" max="1552" width="5.6640625" style="14" customWidth="1"/>
    <col min="1553" max="1553" width="0" style="14" hidden="1" customWidth="1"/>
    <col min="1554" max="1554" width="5.6640625" style="14" customWidth="1"/>
    <col min="1555" max="1792" width="9.1640625" style="14"/>
    <col min="1793" max="1793" width="13.5" style="14" customWidth="1"/>
    <col min="1794" max="1808" width="5.6640625" style="14" customWidth="1"/>
    <col min="1809" max="1809" width="0" style="14" hidden="1" customWidth="1"/>
    <col min="1810" max="1810" width="5.6640625" style="14" customWidth="1"/>
    <col min="1811" max="2048" width="9.1640625" style="14"/>
    <col min="2049" max="2049" width="13.5" style="14" customWidth="1"/>
    <col min="2050" max="2064" width="5.6640625" style="14" customWidth="1"/>
    <col min="2065" max="2065" width="0" style="14" hidden="1" customWidth="1"/>
    <col min="2066" max="2066" width="5.6640625" style="14" customWidth="1"/>
    <col min="2067" max="2304" width="9.1640625" style="14"/>
    <col min="2305" max="2305" width="13.5" style="14" customWidth="1"/>
    <col min="2306" max="2320" width="5.6640625" style="14" customWidth="1"/>
    <col min="2321" max="2321" width="0" style="14" hidden="1" customWidth="1"/>
    <col min="2322" max="2322" width="5.6640625" style="14" customWidth="1"/>
    <col min="2323" max="2560" width="9.1640625" style="14"/>
    <col min="2561" max="2561" width="13.5" style="14" customWidth="1"/>
    <col min="2562" max="2576" width="5.6640625" style="14" customWidth="1"/>
    <col min="2577" max="2577" width="0" style="14" hidden="1" customWidth="1"/>
    <col min="2578" max="2578" width="5.6640625" style="14" customWidth="1"/>
    <col min="2579" max="2816" width="9.1640625" style="14"/>
    <col min="2817" max="2817" width="13.5" style="14" customWidth="1"/>
    <col min="2818" max="2832" width="5.6640625" style="14" customWidth="1"/>
    <col min="2833" max="2833" width="0" style="14" hidden="1" customWidth="1"/>
    <col min="2834" max="2834" width="5.6640625" style="14" customWidth="1"/>
    <col min="2835" max="3072" width="9.1640625" style="14"/>
    <col min="3073" max="3073" width="13.5" style="14" customWidth="1"/>
    <col min="3074" max="3088" width="5.6640625" style="14" customWidth="1"/>
    <col min="3089" max="3089" width="0" style="14" hidden="1" customWidth="1"/>
    <col min="3090" max="3090" width="5.6640625" style="14" customWidth="1"/>
    <col min="3091" max="3328" width="9.1640625" style="14"/>
    <col min="3329" max="3329" width="13.5" style="14" customWidth="1"/>
    <col min="3330" max="3344" width="5.6640625" style="14" customWidth="1"/>
    <col min="3345" max="3345" width="0" style="14" hidden="1" customWidth="1"/>
    <col min="3346" max="3346" width="5.6640625" style="14" customWidth="1"/>
    <col min="3347" max="3584" width="9.1640625" style="14"/>
    <col min="3585" max="3585" width="13.5" style="14" customWidth="1"/>
    <col min="3586" max="3600" width="5.6640625" style="14" customWidth="1"/>
    <col min="3601" max="3601" width="0" style="14" hidden="1" customWidth="1"/>
    <col min="3602" max="3602" width="5.6640625" style="14" customWidth="1"/>
    <col min="3603" max="3840" width="9.1640625" style="14"/>
    <col min="3841" max="3841" width="13.5" style="14" customWidth="1"/>
    <col min="3842" max="3856" width="5.6640625" style="14" customWidth="1"/>
    <col min="3857" max="3857" width="0" style="14" hidden="1" customWidth="1"/>
    <col min="3858" max="3858" width="5.6640625" style="14" customWidth="1"/>
    <col min="3859" max="4096" width="9.1640625" style="14"/>
    <col min="4097" max="4097" width="13.5" style="14" customWidth="1"/>
    <col min="4098" max="4112" width="5.6640625" style="14" customWidth="1"/>
    <col min="4113" max="4113" width="0" style="14" hidden="1" customWidth="1"/>
    <col min="4114" max="4114" width="5.6640625" style="14" customWidth="1"/>
    <col min="4115" max="4352" width="9.1640625" style="14"/>
    <col min="4353" max="4353" width="13.5" style="14" customWidth="1"/>
    <col min="4354" max="4368" width="5.6640625" style="14" customWidth="1"/>
    <col min="4369" max="4369" width="0" style="14" hidden="1" customWidth="1"/>
    <col min="4370" max="4370" width="5.6640625" style="14" customWidth="1"/>
    <col min="4371" max="4608" width="9.1640625" style="14"/>
    <col min="4609" max="4609" width="13.5" style="14" customWidth="1"/>
    <col min="4610" max="4624" width="5.6640625" style="14" customWidth="1"/>
    <col min="4625" max="4625" width="0" style="14" hidden="1" customWidth="1"/>
    <col min="4626" max="4626" width="5.6640625" style="14" customWidth="1"/>
    <col min="4627" max="4864" width="9.1640625" style="14"/>
    <col min="4865" max="4865" width="13.5" style="14" customWidth="1"/>
    <col min="4866" max="4880" width="5.6640625" style="14" customWidth="1"/>
    <col min="4881" max="4881" width="0" style="14" hidden="1" customWidth="1"/>
    <col min="4882" max="4882" width="5.6640625" style="14" customWidth="1"/>
    <col min="4883" max="5120" width="9.1640625" style="14"/>
    <col min="5121" max="5121" width="13.5" style="14" customWidth="1"/>
    <col min="5122" max="5136" width="5.6640625" style="14" customWidth="1"/>
    <col min="5137" max="5137" width="0" style="14" hidden="1" customWidth="1"/>
    <col min="5138" max="5138" width="5.6640625" style="14" customWidth="1"/>
    <col min="5139" max="5376" width="9.1640625" style="14"/>
    <col min="5377" max="5377" width="13.5" style="14" customWidth="1"/>
    <col min="5378" max="5392" width="5.6640625" style="14" customWidth="1"/>
    <col min="5393" max="5393" width="0" style="14" hidden="1" customWidth="1"/>
    <col min="5394" max="5394" width="5.6640625" style="14" customWidth="1"/>
    <col min="5395" max="5632" width="9.1640625" style="14"/>
    <col min="5633" max="5633" width="13.5" style="14" customWidth="1"/>
    <col min="5634" max="5648" width="5.6640625" style="14" customWidth="1"/>
    <col min="5649" max="5649" width="0" style="14" hidden="1" customWidth="1"/>
    <col min="5650" max="5650" width="5.6640625" style="14" customWidth="1"/>
    <col min="5651" max="5888" width="9.1640625" style="14"/>
    <col min="5889" max="5889" width="13.5" style="14" customWidth="1"/>
    <col min="5890" max="5904" width="5.6640625" style="14" customWidth="1"/>
    <col min="5905" max="5905" width="0" style="14" hidden="1" customWidth="1"/>
    <col min="5906" max="5906" width="5.6640625" style="14" customWidth="1"/>
    <col min="5907" max="6144" width="9.1640625" style="14"/>
    <col min="6145" max="6145" width="13.5" style="14" customWidth="1"/>
    <col min="6146" max="6160" width="5.6640625" style="14" customWidth="1"/>
    <col min="6161" max="6161" width="0" style="14" hidden="1" customWidth="1"/>
    <col min="6162" max="6162" width="5.6640625" style="14" customWidth="1"/>
    <col min="6163" max="6400" width="9.1640625" style="14"/>
    <col min="6401" max="6401" width="13.5" style="14" customWidth="1"/>
    <col min="6402" max="6416" width="5.6640625" style="14" customWidth="1"/>
    <col min="6417" max="6417" width="0" style="14" hidden="1" customWidth="1"/>
    <col min="6418" max="6418" width="5.6640625" style="14" customWidth="1"/>
    <col min="6419" max="6656" width="9.1640625" style="14"/>
    <col min="6657" max="6657" width="13.5" style="14" customWidth="1"/>
    <col min="6658" max="6672" width="5.6640625" style="14" customWidth="1"/>
    <col min="6673" max="6673" width="0" style="14" hidden="1" customWidth="1"/>
    <col min="6674" max="6674" width="5.6640625" style="14" customWidth="1"/>
    <col min="6675" max="6912" width="9.1640625" style="14"/>
    <col min="6913" max="6913" width="13.5" style="14" customWidth="1"/>
    <col min="6914" max="6928" width="5.6640625" style="14" customWidth="1"/>
    <col min="6929" max="6929" width="0" style="14" hidden="1" customWidth="1"/>
    <col min="6930" max="6930" width="5.6640625" style="14" customWidth="1"/>
    <col min="6931" max="7168" width="9.1640625" style="14"/>
    <col min="7169" max="7169" width="13.5" style="14" customWidth="1"/>
    <col min="7170" max="7184" width="5.6640625" style="14" customWidth="1"/>
    <col min="7185" max="7185" width="0" style="14" hidden="1" customWidth="1"/>
    <col min="7186" max="7186" width="5.6640625" style="14" customWidth="1"/>
    <col min="7187" max="7424" width="9.1640625" style="14"/>
    <col min="7425" max="7425" width="13.5" style="14" customWidth="1"/>
    <col min="7426" max="7440" width="5.6640625" style="14" customWidth="1"/>
    <col min="7441" max="7441" width="0" style="14" hidden="1" customWidth="1"/>
    <col min="7442" max="7442" width="5.6640625" style="14" customWidth="1"/>
    <col min="7443" max="7680" width="9.1640625" style="14"/>
    <col min="7681" max="7681" width="13.5" style="14" customWidth="1"/>
    <col min="7682" max="7696" width="5.6640625" style="14" customWidth="1"/>
    <col min="7697" max="7697" width="0" style="14" hidden="1" customWidth="1"/>
    <col min="7698" max="7698" width="5.6640625" style="14" customWidth="1"/>
    <col min="7699" max="7936" width="9.1640625" style="14"/>
    <col min="7937" max="7937" width="13.5" style="14" customWidth="1"/>
    <col min="7938" max="7952" width="5.6640625" style="14" customWidth="1"/>
    <col min="7953" max="7953" width="0" style="14" hidden="1" customWidth="1"/>
    <col min="7954" max="7954" width="5.6640625" style="14" customWidth="1"/>
    <col min="7955" max="8192" width="9.1640625" style="14"/>
    <col min="8193" max="8193" width="13.5" style="14" customWidth="1"/>
    <col min="8194" max="8208" width="5.6640625" style="14" customWidth="1"/>
    <col min="8209" max="8209" width="0" style="14" hidden="1" customWidth="1"/>
    <col min="8210" max="8210" width="5.6640625" style="14" customWidth="1"/>
    <col min="8211" max="8448" width="9.1640625" style="14"/>
    <col min="8449" max="8449" width="13.5" style="14" customWidth="1"/>
    <col min="8450" max="8464" width="5.6640625" style="14" customWidth="1"/>
    <col min="8465" max="8465" width="0" style="14" hidden="1" customWidth="1"/>
    <col min="8466" max="8466" width="5.6640625" style="14" customWidth="1"/>
    <col min="8467" max="8704" width="9.1640625" style="14"/>
    <col min="8705" max="8705" width="13.5" style="14" customWidth="1"/>
    <col min="8706" max="8720" width="5.6640625" style="14" customWidth="1"/>
    <col min="8721" max="8721" width="0" style="14" hidden="1" customWidth="1"/>
    <col min="8722" max="8722" width="5.6640625" style="14" customWidth="1"/>
    <col min="8723" max="8960" width="9.1640625" style="14"/>
    <col min="8961" max="8961" width="13.5" style="14" customWidth="1"/>
    <col min="8962" max="8976" width="5.6640625" style="14" customWidth="1"/>
    <col min="8977" max="8977" width="0" style="14" hidden="1" customWidth="1"/>
    <col min="8978" max="8978" width="5.6640625" style="14" customWidth="1"/>
    <col min="8979" max="9216" width="9.1640625" style="14"/>
    <col min="9217" max="9217" width="13.5" style="14" customWidth="1"/>
    <col min="9218" max="9232" width="5.6640625" style="14" customWidth="1"/>
    <col min="9233" max="9233" width="0" style="14" hidden="1" customWidth="1"/>
    <col min="9234" max="9234" width="5.6640625" style="14" customWidth="1"/>
    <col min="9235" max="9472" width="9.1640625" style="14"/>
    <col min="9473" max="9473" width="13.5" style="14" customWidth="1"/>
    <col min="9474" max="9488" width="5.6640625" style="14" customWidth="1"/>
    <col min="9489" max="9489" width="0" style="14" hidden="1" customWidth="1"/>
    <col min="9490" max="9490" width="5.6640625" style="14" customWidth="1"/>
    <col min="9491" max="9728" width="9.1640625" style="14"/>
    <col min="9729" max="9729" width="13.5" style="14" customWidth="1"/>
    <col min="9730" max="9744" width="5.6640625" style="14" customWidth="1"/>
    <col min="9745" max="9745" width="0" style="14" hidden="1" customWidth="1"/>
    <col min="9746" max="9746" width="5.6640625" style="14" customWidth="1"/>
    <col min="9747" max="9984" width="9.1640625" style="14"/>
    <col min="9985" max="9985" width="13.5" style="14" customWidth="1"/>
    <col min="9986" max="10000" width="5.6640625" style="14" customWidth="1"/>
    <col min="10001" max="10001" width="0" style="14" hidden="1" customWidth="1"/>
    <col min="10002" max="10002" width="5.6640625" style="14" customWidth="1"/>
    <col min="10003" max="10240" width="9.1640625" style="14"/>
    <col min="10241" max="10241" width="13.5" style="14" customWidth="1"/>
    <col min="10242" max="10256" width="5.6640625" style="14" customWidth="1"/>
    <col min="10257" max="10257" width="0" style="14" hidden="1" customWidth="1"/>
    <col min="10258" max="10258" width="5.6640625" style="14" customWidth="1"/>
    <col min="10259" max="10496" width="9.1640625" style="14"/>
    <col min="10497" max="10497" width="13.5" style="14" customWidth="1"/>
    <col min="10498" max="10512" width="5.6640625" style="14" customWidth="1"/>
    <col min="10513" max="10513" width="0" style="14" hidden="1" customWidth="1"/>
    <col min="10514" max="10514" width="5.6640625" style="14" customWidth="1"/>
    <col min="10515" max="10752" width="9.1640625" style="14"/>
    <col min="10753" max="10753" width="13.5" style="14" customWidth="1"/>
    <col min="10754" max="10768" width="5.6640625" style="14" customWidth="1"/>
    <col min="10769" max="10769" width="0" style="14" hidden="1" customWidth="1"/>
    <col min="10770" max="10770" width="5.6640625" style="14" customWidth="1"/>
    <col min="10771" max="11008" width="9.1640625" style="14"/>
    <col min="11009" max="11009" width="13.5" style="14" customWidth="1"/>
    <col min="11010" max="11024" width="5.6640625" style="14" customWidth="1"/>
    <col min="11025" max="11025" width="0" style="14" hidden="1" customWidth="1"/>
    <col min="11026" max="11026" width="5.6640625" style="14" customWidth="1"/>
    <col min="11027" max="11264" width="9.1640625" style="14"/>
    <col min="11265" max="11265" width="13.5" style="14" customWidth="1"/>
    <col min="11266" max="11280" width="5.6640625" style="14" customWidth="1"/>
    <col min="11281" max="11281" width="0" style="14" hidden="1" customWidth="1"/>
    <col min="11282" max="11282" width="5.6640625" style="14" customWidth="1"/>
    <col min="11283" max="11520" width="9.1640625" style="14"/>
    <col min="11521" max="11521" width="13.5" style="14" customWidth="1"/>
    <col min="11522" max="11536" width="5.6640625" style="14" customWidth="1"/>
    <col min="11537" max="11537" width="0" style="14" hidden="1" customWidth="1"/>
    <col min="11538" max="11538" width="5.6640625" style="14" customWidth="1"/>
    <col min="11539" max="11776" width="9.1640625" style="14"/>
    <col min="11777" max="11777" width="13.5" style="14" customWidth="1"/>
    <col min="11778" max="11792" width="5.6640625" style="14" customWidth="1"/>
    <col min="11793" max="11793" width="0" style="14" hidden="1" customWidth="1"/>
    <col min="11794" max="11794" width="5.6640625" style="14" customWidth="1"/>
    <col min="11795" max="12032" width="9.1640625" style="14"/>
    <col min="12033" max="12033" width="13.5" style="14" customWidth="1"/>
    <col min="12034" max="12048" width="5.6640625" style="14" customWidth="1"/>
    <col min="12049" max="12049" width="0" style="14" hidden="1" customWidth="1"/>
    <col min="12050" max="12050" width="5.6640625" style="14" customWidth="1"/>
    <col min="12051" max="12288" width="9.1640625" style="14"/>
    <col min="12289" max="12289" width="13.5" style="14" customWidth="1"/>
    <col min="12290" max="12304" width="5.6640625" style="14" customWidth="1"/>
    <col min="12305" max="12305" width="0" style="14" hidden="1" customWidth="1"/>
    <col min="12306" max="12306" width="5.6640625" style="14" customWidth="1"/>
    <col min="12307" max="12544" width="9.1640625" style="14"/>
    <col min="12545" max="12545" width="13.5" style="14" customWidth="1"/>
    <col min="12546" max="12560" width="5.6640625" style="14" customWidth="1"/>
    <col min="12561" max="12561" width="0" style="14" hidden="1" customWidth="1"/>
    <col min="12562" max="12562" width="5.6640625" style="14" customWidth="1"/>
    <col min="12563" max="12800" width="9.1640625" style="14"/>
    <col min="12801" max="12801" width="13.5" style="14" customWidth="1"/>
    <col min="12802" max="12816" width="5.6640625" style="14" customWidth="1"/>
    <col min="12817" max="12817" width="0" style="14" hidden="1" customWidth="1"/>
    <col min="12818" max="12818" width="5.6640625" style="14" customWidth="1"/>
    <col min="12819" max="13056" width="9.1640625" style="14"/>
    <col min="13057" max="13057" width="13.5" style="14" customWidth="1"/>
    <col min="13058" max="13072" width="5.6640625" style="14" customWidth="1"/>
    <col min="13073" max="13073" width="0" style="14" hidden="1" customWidth="1"/>
    <col min="13074" max="13074" width="5.6640625" style="14" customWidth="1"/>
    <col min="13075" max="13312" width="9.1640625" style="14"/>
    <col min="13313" max="13313" width="13.5" style="14" customWidth="1"/>
    <col min="13314" max="13328" width="5.6640625" style="14" customWidth="1"/>
    <col min="13329" max="13329" width="0" style="14" hidden="1" customWidth="1"/>
    <col min="13330" max="13330" width="5.6640625" style="14" customWidth="1"/>
    <col min="13331" max="13568" width="9.1640625" style="14"/>
    <col min="13569" max="13569" width="13.5" style="14" customWidth="1"/>
    <col min="13570" max="13584" width="5.6640625" style="14" customWidth="1"/>
    <col min="13585" max="13585" width="0" style="14" hidden="1" customWidth="1"/>
    <col min="13586" max="13586" width="5.6640625" style="14" customWidth="1"/>
    <col min="13587" max="13824" width="9.1640625" style="14"/>
    <col min="13825" max="13825" width="13.5" style="14" customWidth="1"/>
    <col min="13826" max="13840" width="5.6640625" style="14" customWidth="1"/>
    <col min="13841" max="13841" width="0" style="14" hidden="1" customWidth="1"/>
    <col min="13842" max="13842" width="5.6640625" style="14" customWidth="1"/>
    <col min="13843" max="14080" width="9.1640625" style="14"/>
    <col min="14081" max="14081" width="13.5" style="14" customWidth="1"/>
    <col min="14082" max="14096" width="5.6640625" style="14" customWidth="1"/>
    <col min="14097" max="14097" width="0" style="14" hidden="1" customWidth="1"/>
    <col min="14098" max="14098" width="5.6640625" style="14" customWidth="1"/>
    <col min="14099" max="14336" width="9.1640625" style="14"/>
    <col min="14337" max="14337" width="13.5" style="14" customWidth="1"/>
    <col min="14338" max="14352" width="5.6640625" style="14" customWidth="1"/>
    <col min="14353" max="14353" width="0" style="14" hidden="1" customWidth="1"/>
    <col min="14354" max="14354" width="5.6640625" style="14" customWidth="1"/>
    <col min="14355" max="14592" width="9.1640625" style="14"/>
    <col min="14593" max="14593" width="13.5" style="14" customWidth="1"/>
    <col min="14594" max="14608" width="5.6640625" style="14" customWidth="1"/>
    <col min="14609" max="14609" width="0" style="14" hidden="1" customWidth="1"/>
    <col min="14610" max="14610" width="5.6640625" style="14" customWidth="1"/>
    <col min="14611" max="14848" width="9.1640625" style="14"/>
    <col min="14849" max="14849" width="13.5" style="14" customWidth="1"/>
    <col min="14850" max="14864" width="5.6640625" style="14" customWidth="1"/>
    <col min="14865" max="14865" width="0" style="14" hidden="1" customWidth="1"/>
    <col min="14866" max="14866" width="5.6640625" style="14" customWidth="1"/>
    <col min="14867" max="15104" width="9.1640625" style="14"/>
    <col min="15105" max="15105" width="13.5" style="14" customWidth="1"/>
    <col min="15106" max="15120" width="5.6640625" style="14" customWidth="1"/>
    <col min="15121" max="15121" width="0" style="14" hidden="1" customWidth="1"/>
    <col min="15122" max="15122" width="5.6640625" style="14" customWidth="1"/>
    <col min="15123" max="15360" width="9.1640625" style="14"/>
    <col min="15361" max="15361" width="13.5" style="14" customWidth="1"/>
    <col min="15362" max="15376" width="5.6640625" style="14" customWidth="1"/>
    <col min="15377" max="15377" width="0" style="14" hidden="1" customWidth="1"/>
    <col min="15378" max="15378" width="5.6640625" style="14" customWidth="1"/>
    <col min="15379" max="15616" width="9.1640625" style="14"/>
    <col min="15617" max="15617" width="13.5" style="14" customWidth="1"/>
    <col min="15618" max="15632" width="5.6640625" style="14" customWidth="1"/>
    <col min="15633" max="15633" width="0" style="14" hidden="1" customWidth="1"/>
    <col min="15634" max="15634" width="5.6640625" style="14" customWidth="1"/>
    <col min="15635" max="15872" width="9.1640625" style="14"/>
    <col min="15873" max="15873" width="13.5" style="14" customWidth="1"/>
    <col min="15874" max="15888" width="5.6640625" style="14" customWidth="1"/>
    <col min="15889" max="15889" width="0" style="14" hidden="1" customWidth="1"/>
    <col min="15890" max="15890" width="5.6640625" style="14" customWidth="1"/>
    <col min="15891" max="16128" width="9.1640625" style="14"/>
    <col min="16129" max="16129" width="13.5" style="14" customWidth="1"/>
    <col min="16130" max="16144" width="5.6640625" style="14" customWidth="1"/>
    <col min="16145" max="16145" width="0" style="14" hidden="1" customWidth="1"/>
    <col min="16146" max="16146" width="5.6640625" style="14" customWidth="1"/>
    <col min="16147" max="16384" width="9.1640625" style="14"/>
  </cols>
  <sheetData>
    <row r="1" spans="1:19" x14ac:dyDescent="0.15">
      <c r="A1" s="221" t="s">
        <v>179</v>
      </c>
      <c r="B1" s="221"/>
      <c r="C1" s="222"/>
      <c r="D1" s="222"/>
      <c r="E1" s="223"/>
      <c r="F1" s="221" t="s">
        <v>0</v>
      </c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19" x14ac:dyDescent="0.15">
      <c r="A2" s="221"/>
      <c r="B2" s="221"/>
      <c r="C2" s="222"/>
      <c r="D2" s="222"/>
      <c r="E2" s="223"/>
      <c r="F2" s="221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ht="14" thickBot="1" x14ac:dyDescent="0.2">
      <c r="A3" s="225" t="s">
        <v>177</v>
      </c>
      <c r="B3" s="225"/>
      <c r="C3" s="223"/>
      <c r="D3" s="222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x14ac:dyDescent="0.15">
      <c r="A4" s="226"/>
      <c r="B4" s="227" t="s">
        <v>2</v>
      </c>
      <c r="C4" s="228"/>
      <c r="D4" s="228"/>
      <c r="E4" s="229"/>
      <c r="F4" s="227" t="s">
        <v>3</v>
      </c>
      <c r="G4" s="228"/>
      <c r="H4" s="228"/>
      <c r="I4" s="229"/>
      <c r="J4" s="227" t="s">
        <v>4</v>
      </c>
      <c r="K4" s="228"/>
      <c r="L4" s="228"/>
      <c r="M4" s="229"/>
      <c r="N4" s="227" t="s">
        <v>5</v>
      </c>
      <c r="O4" s="228"/>
      <c r="P4" s="228"/>
      <c r="Q4" s="228"/>
      <c r="R4" s="229"/>
      <c r="S4" s="230" t="s">
        <v>35</v>
      </c>
    </row>
    <row r="5" spans="1:19" s="11" customFormat="1" ht="14" thickBot="1" x14ac:dyDescent="0.2">
      <c r="A5" s="231"/>
      <c r="B5" s="232" t="s">
        <v>190</v>
      </c>
      <c r="C5" s="233"/>
      <c r="D5" s="233"/>
      <c r="E5" s="234"/>
      <c r="F5" s="232" t="s">
        <v>191</v>
      </c>
      <c r="G5" s="233"/>
      <c r="H5" s="233"/>
      <c r="I5" s="234"/>
      <c r="J5" s="232" t="s">
        <v>192</v>
      </c>
      <c r="K5" s="233"/>
      <c r="L5" s="233"/>
      <c r="M5" s="234"/>
      <c r="N5" s="232" t="s">
        <v>193</v>
      </c>
      <c r="O5" s="233"/>
      <c r="P5" s="233"/>
      <c r="Q5" s="233"/>
      <c r="R5" s="234"/>
      <c r="S5" s="235"/>
    </row>
    <row r="6" spans="1:19" s="32" customFormat="1" ht="11" x14ac:dyDescent="0.15">
      <c r="A6" s="236"/>
      <c r="B6" s="237" t="s">
        <v>6</v>
      </c>
      <c r="C6" s="238" t="s">
        <v>7</v>
      </c>
      <c r="D6" s="238" t="s">
        <v>8</v>
      </c>
      <c r="E6" s="239" t="s">
        <v>9</v>
      </c>
      <c r="F6" s="237" t="s">
        <v>6</v>
      </c>
      <c r="G6" s="238" t="s">
        <v>7</v>
      </c>
      <c r="H6" s="238" t="s">
        <v>8</v>
      </c>
      <c r="I6" s="239" t="s">
        <v>9</v>
      </c>
      <c r="J6" s="237" t="s">
        <v>6</v>
      </c>
      <c r="K6" s="238" t="s">
        <v>7</v>
      </c>
      <c r="L6" s="238" t="s">
        <v>8</v>
      </c>
      <c r="M6" s="239" t="s">
        <v>9</v>
      </c>
      <c r="N6" s="237" t="s">
        <v>6</v>
      </c>
      <c r="O6" s="238" t="s">
        <v>7</v>
      </c>
      <c r="P6" s="238" t="s">
        <v>8</v>
      </c>
      <c r="Q6" s="240"/>
      <c r="R6" s="239" t="s">
        <v>9</v>
      </c>
      <c r="S6" s="241"/>
    </row>
    <row r="7" spans="1:19" s="11" customFormat="1" x14ac:dyDescent="0.15">
      <c r="A7" s="231"/>
      <c r="B7" s="242"/>
      <c r="C7" s="243"/>
      <c r="D7" s="243"/>
      <c r="E7" s="244"/>
      <c r="F7" s="242"/>
      <c r="G7" s="243"/>
      <c r="H7" s="243"/>
      <c r="I7" s="244"/>
      <c r="J7" s="242"/>
      <c r="K7" s="243"/>
      <c r="L7" s="243"/>
      <c r="M7" s="244"/>
      <c r="N7" s="242"/>
      <c r="O7" s="243"/>
      <c r="P7" s="243"/>
      <c r="Q7" s="245"/>
      <c r="R7" s="244"/>
      <c r="S7" s="246"/>
    </row>
    <row r="8" spans="1:19" s="11" customFormat="1" x14ac:dyDescent="0.15">
      <c r="A8" s="247" t="s">
        <v>167</v>
      </c>
      <c r="B8" s="248">
        <f>SUM(B33,B58,B83,B108,B133)/5</f>
        <v>2.4</v>
      </c>
      <c r="C8" s="249">
        <f t="shared" ref="C8:R15" si="0">SUM(C33,C58,C83,C108,C133)/5</f>
        <v>1.8</v>
      </c>
      <c r="D8" s="249">
        <f t="shared" si="0"/>
        <v>0</v>
      </c>
      <c r="E8" s="250">
        <f t="shared" si="0"/>
        <v>4.2</v>
      </c>
      <c r="F8" s="248">
        <f t="shared" si="0"/>
        <v>0</v>
      </c>
      <c r="G8" s="249">
        <f t="shared" si="0"/>
        <v>0.2</v>
      </c>
      <c r="H8" s="249">
        <f t="shared" si="0"/>
        <v>0</v>
      </c>
      <c r="I8" s="250">
        <f t="shared" si="0"/>
        <v>0.2</v>
      </c>
      <c r="J8" s="248">
        <f t="shared" si="0"/>
        <v>0</v>
      </c>
      <c r="K8" s="249">
        <f t="shared" si="0"/>
        <v>3.8</v>
      </c>
      <c r="L8" s="249">
        <f t="shared" si="0"/>
        <v>0</v>
      </c>
      <c r="M8" s="250">
        <f t="shared" si="0"/>
        <v>3.8</v>
      </c>
      <c r="N8" s="248">
        <f t="shared" si="0"/>
        <v>0</v>
      </c>
      <c r="O8" s="249">
        <f>SUM(O33,O58,O83,O108,O133)/5</f>
        <v>0.6</v>
      </c>
      <c r="P8" s="249">
        <f t="shared" si="0"/>
        <v>8.6</v>
      </c>
      <c r="Q8" s="251">
        <f t="shared" si="0"/>
        <v>0</v>
      </c>
      <c r="R8" s="250">
        <f t="shared" si="0"/>
        <v>9.1999999999999993</v>
      </c>
      <c r="S8" s="252">
        <f>SUM(E8,M8,R8,I8)</f>
        <v>17.399999999999999</v>
      </c>
    </row>
    <row r="9" spans="1:19" s="11" customFormat="1" x14ac:dyDescent="0.15">
      <c r="A9" s="247" t="s">
        <v>166</v>
      </c>
      <c r="B9" s="248">
        <f t="shared" ref="B9:Q15" si="1">SUM(B34,B59,B84,B109,B134)/5</f>
        <v>3.2</v>
      </c>
      <c r="C9" s="249">
        <f t="shared" si="1"/>
        <v>0.2</v>
      </c>
      <c r="D9" s="249">
        <f t="shared" si="1"/>
        <v>0</v>
      </c>
      <c r="E9" s="250">
        <f t="shared" si="1"/>
        <v>3.4</v>
      </c>
      <c r="F9" s="248">
        <f t="shared" si="1"/>
        <v>0.2</v>
      </c>
      <c r="G9" s="249">
        <f t="shared" si="1"/>
        <v>0.6</v>
      </c>
      <c r="H9" s="249">
        <f t="shared" si="1"/>
        <v>0.6</v>
      </c>
      <c r="I9" s="250">
        <f t="shared" si="0"/>
        <v>1.4</v>
      </c>
      <c r="J9" s="248">
        <f t="shared" si="1"/>
        <v>0.2</v>
      </c>
      <c r="K9" s="249">
        <f t="shared" si="1"/>
        <v>10.4</v>
      </c>
      <c r="L9" s="249">
        <f t="shared" si="1"/>
        <v>0</v>
      </c>
      <c r="M9" s="250">
        <f t="shared" si="0"/>
        <v>10.6</v>
      </c>
      <c r="N9" s="248">
        <f t="shared" si="1"/>
        <v>0</v>
      </c>
      <c r="O9" s="249">
        <f t="shared" si="1"/>
        <v>1.4</v>
      </c>
      <c r="P9" s="249">
        <f t="shared" si="1"/>
        <v>13.6</v>
      </c>
      <c r="Q9" s="251">
        <f t="shared" si="1"/>
        <v>0</v>
      </c>
      <c r="R9" s="250">
        <f t="shared" si="0"/>
        <v>15</v>
      </c>
      <c r="S9" s="252">
        <f t="shared" ref="S9:S15" si="2">SUM(E9,M9,R9,I9)</f>
        <v>30.4</v>
      </c>
    </row>
    <row r="10" spans="1:19" s="11" customFormat="1" x14ac:dyDescent="0.15">
      <c r="A10" s="247" t="s">
        <v>165</v>
      </c>
      <c r="B10" s="248">
        <f t="shared" si="1"/>
        <v>5.4</v>
      </c>
      <c r="C10" s="249">
        <f t="shared" si="1"/>
        <v>0.4</v>
      </c>
      <c r="D10" s="249">
        <f t="shared" si="1"/>
        <v>0</v>
      </c>
      <c r="E10" s="250">
        <f t="shared" si="1"/>
        <v>5.8</v>
      </c>
      <c r="F10" s="248">
        <f t="shared" si="1"/>
        <v>0.8</v>
      </c>
      <c r="G10" s="249">
        <f t="shared" si="1"/>
        <v>4</v>
      </c>
      <c r="H10" s="249">
        <f t="shared" si="1"/>
        <v>0.6</v>
      </c>
      <c r="I10" s="250">
        <f t="shared" si="0"/>
        <v>5.4</v>
      </c>
      <c r="J10" s="248">
        <f t="shared" si="1"/>
        <v>0.2</v>
      </c>
      <c r="K10" s="249">
        <f t="shared" si="1"/>
        <v>10</v>
      </c>
      <c r="L10" s="249">
        <f t="shared" si="1"/>
        <v>0.2</v>
      </c>
      <c r="M10" s="250">
        <f t="shared" si="0"/>
        <v>10.4</v>
      </c>
      <c r="N10" s="248">
        <f t="shared" si="1"/>
        <v>0</v>
      </c>
      <c r="O10" s="249">
        <f t="shared" si="1"/>
        <v>1.8</v>
      </c>
      <c r="P10" s="249">
        <f t="shared" si="1"/>
        <v>23.4</v>
      </c>
      <c r="Q10" s="251">
        <f t="shared" si="1"/>
        <v>0</v>
      </c>
      <c r="R10" s="250">
        <f t="shared" si="0"/>
        <v>25.2</v>
      </c>
      <c r="S10" s="252">
        <f t="shared" si="2"/>
        <v>46.8</v>
      </c>
    </row>
    <row r="11" spans="1:19" s="11" customFormat="1" x14ac:dyDescent="0.15">
      <c r="A11" s="247" t="s">
        <v>164</v>
      </c>
      <c r="B11" s="248">
        <f t="shared" si="1"/>
        <v>8.4</v>
      </c>
      <c r="C11" s="249">
        <f t="shared" si="1"/>
        <v>0.2</v>
      </c>
      <c r="D11" s="249">
        <f t="shared" si="1"/>
        <v>0.2</v>
      </c>
      <c r="E11" s="250">
        <f t="shared" si="1"/>
        <v>8.8000000000000007</v>
      </c>
      <c r="F11" s="248">
        <f t="shared" si="1"/>
        <v>0.4</v>
      </c>
      <c r="G11" s="249">
        <f t="shared" si="1"/>
        <v>5.4</v>
      </c>
      <c r="H11" s="249">
        <f t="shared" si="1"/>
        <v>0.4</v>
      </c>
      <c r="I11" s="250">
        <f t="shared" si="0"/>
        <v>6.2</v>
      </c>
      <c r="J11" s="248">
        <f t="shared" si="1"/>
        <v>0.2</v>
      </c>
      <c r="K11" s="249">
        <f t="shared" si="1"/>
        <v>15</v>
      </c>
      <c r="L11" s="249">
        <f t="shared" si="1"/>
        <v>0</v>
      </c>
      <c r="M11" s="250">
        <f t="shared" si="0"/>
        <v>15.2</v>
      </c>
      <c r="N11" s="248">
        <f t="shared" si="1"/>
        <v>0</v>
      </c>
      <c r="O11" s="249">
        <f t="shared" si="1"/>
        <v>3.6</v>
      </c>
      <c r="P11" s="249">
        <f t="shared" si="1"/>
        <v>31.8</v>
      </c>
      <c r="Q11" s="251">
        <f t="shared" si="1"/>
        <v>0</v>
      </c>
      <c r="R11" s="250">
        <f t="shared" si="0"/>
        <v>35.4</v>
      </c>
      <c r="S11" s="252">
        <f t="shared" si="2"/>
        <v>65.599999999999994</v>
      </c>
    </row>
    <row r="12" spans="1:19" s="11" customFormat="1" x14ac:dyDescent="0.15">
      <c r="A12" s="247" t="s">
        <v>163</v>
      </c>
      <c r="B12" s="248">
        <f t="shared" si="1"/>
        <v>7.2</v>
      </c>
      <c r="C12" s="249">
        <f t="shared" si="1"/>
        <v>0</v>
      </c>
      <c r="D12" s="249">
        <f t="shared" si="1"/>
        <v>0</v>
      </c>
      <c r="E12" s="250">
        <f t="shared" si="1"/>
        <v>7.2</v>
      </c>
      <c r="F12" s="248">
        <f t="shared" si="1"/>
        <v>0</v>
      </c>
      <c r="G12" s="249">
        <f t="shared" si="1"/>
        <v>3</v>
      </c>
      <c r="H12" s="249">
        <f t="shared" si="1"/>
        <v>0</v>
      </c>
      <c r="I12" s="250">
        <f t="shared" si="0"/>
        <v>3</v>
      </c>
      <c r="J12" s="248">
        <f t="shared" si="1"/>
        <v>1</v>
      </c>
      <c r="K12" s="249">
        <f t="shared" si="1"/>
        <v>15.4</v>
      </c>
      <c r="L12" s="249">
        <f t="shared" si="1"/>
        <v>0</v>
      </c>
      <c r="M12" s="250">
        <f t="shared" si="0"/>
        <v>16.399999999999999</v>
      </c>
      <c r="N12" s="248">
        <f t="shared" si="1"/>
        <v>0</v>
      </c>
      <c r="O12" s="249">
        <f t="shared" si="1"/>
        <v>3</v>
      </c>
      <c r="P12" s="249">
        <f t="shared" si="1"/>
        <v>35.4</v>
      </c>
      <c r="Q12" s="251">
        <f t="shared" si="1"/>
        <v>0</v>
      </c>
      <c r="R12" s="250">
        <f t="shared" si="0"/>
        <v>38.4</v>
      </c>
      <c r="S12" s="252">
        <f t="shared" si="2"/>
        <v>65</v>
      </c>
    </row>
    <row r="13" spans="1:19" s="11" customFormat="1" x14ac:dyDescent="0.15">
      <c r="A13" s="247" t="s">
        <v>162</v>
      </c>
      <c r="B13" s="248">
        <f t="shared" si="1"/>
        <v>4.4000000000000004</v>
      </c>
      <c r="C13" s="249">
        <f t="shared" si="1"/>
        <v>0.2</v>
      </c>
      <c r="D13" s="249">
        <f t="shared" si="1"/>
        <v>0.4</v>
      </c>
      <c r="E13" s="250">
        <f t="shared" si="1"/>
        <v>5</v>
      </c>
      <c r="F13" s="248">
        <f t="shared" si="1"/>
        <v>1.2</v>
      </c>
      <c r="G13" s="249">
        <f t="shared" si="1"/>
        <v>5.2</v>
      </c>
      <c r="H13" s="249">
        <f t="shared" si="1"/>
        <v>0.2</v>
      </c>
      <c r="I13" s="250">
        <f t="shared" si="0"/>
        <v>6.6</v>
      </c>
      <c r="J13" s="248">
        <f t="shared" si="1"/>
        <v>0.2</v>
      </c>
      <c r="K13" s="249">
        <f t="shared" si="1"/>
        <v>13.6</v>
      </c>
      <c r="L13" s="249">
        <f t="shared" si="1"/>
        <v>0</v>
      </c>
      <c r="M13" s="250">
        <f t="shared" si="0"/>
        <v>13.8</v>
      </c>
      <c r="N13" s="248">
        <f t="shared" si="1"/>
        <v>0</v>
      </c>
      <c r="O13" s="249">
        <f t="shared" si="1"/>
        <v>3.4</v>
      </c>
      <c r="P13" s="249">
        <f t="shared" si="1"/>
        <v>38.200000000000003</v>
      </c>
      <c r="Q13" s="251">
        <f t="shared" si="1"/>
        <v>0</v>
      </c>
      <c r="R13" s="250">
        <f t="shared" si="0"/>
        <v>41.6</v>
      </c>
      <c r="S13" s="252">
        <f t="shared" si="2"/>
        <v>67</v>
      </c>
    </row>
    <row r="14" spans="1:19" s="11" customFormat="1" x14ac:dyDescent="0.15">
      <c r="A14" s="247" t="s">
        <v>161</v>
      </c>
      <c r="B14" s="248">
        <f t="shared" si="1"/>
        <v>4.4000000000000004</v>
      </c>
      <c r="C14" s="249">
        <f t="shared" si="1"/>
        <v>0.4</v>
      </c>
      <c r="D14" s="249">
        <f t="shared" si="1"/>
        <v>0.4</v>
      </c>
      <c r="E14" s="250">
        <f t="shared" si="1"/>
        <v>5.2</v>
      </c>
      <c r="F14" s="248">
        <f t="shared" si="1"/>
        <v>0.8</v>
      </c>
      <c r="G14" s="249">
        <f t="shared" si="1"/>
        <v>3.4</v>
      </c>
      <c r="H14" s="249">
        <f t="shared" si="1"/>
        <v>0</v>
      </c>
      <c r="I14" s="250">
        <f t="shared" si="0"/>
        <v>4.2</v>
      </c>
      <c r="J14" s="248">
        <f t="shared" si="1"/>
        <v>0.4</v>
      </c>
      <c r="K14" s="249">
        <f t="shared" si="1"/>
        <v>11.6</v>
      </c>
      <c r="L14" s="249">
        <f t="shared" si="1"/>
        <v>0</v>
      </c>
      <c r="M14" s="250">
        <f t="shared" si="0"/>
        <v>12</v>
      </c>
      <c r="N14" s="248">
        <f t="shared" si="1"/>
        <v>0</v>
      </c>
      <c r="O14" s="249">
        <f t="shared" si="1"/>
        <v>3.6</v>
      </c>
      <c r="P14" s="249">
        <f t="shared" si="1"/>
        <v>40.200000000000003</v>
      </c>
      <c r="Q14" s="251">
        <f t="shared" si="1"/>
        <v>0</v>
      </c>
      <c r="R14" s="250">
        <f t="shared" si="0"/>
        <v>43.8</v>
      </c>
      <c r="S14" s="252">
        <f t="shared" si="2"/>
        <v>65.2</v>
      </c>
    </row>
    <row r="15" spans="1:19" s="11" customFormat="1" x14ac:dyDescent="0.15">
      <c r="A15" s="247" t="s">
        <v>160</v>
      </c>
      <c r="B15" s="248">
        <f t="shared" si="1"/>
        <v>3</v>
      </c>
      <c r="C15" s="249">
        <f t="shared" si="1"/>
        <v>0</v>
      </c>
      <c r="D15" s="249">
        <f t="shared" si="1"/>
        <v>0.2</v>
      </c>
      <c r="E15" s="250">
        <f t="shared" si="1"/>
        <v>3.2</v>
      </c>
      <c r="F15" s="248">
        <f t="shared" si="1"/>
        <v>0.4</v>
      </c>
      <c r="G15" s="249">
        <f t="shared" si="1"/>
        <v>2.6</v>
      </c>
      <c r="H15" s="249">
        <f t="shared" si="1"/>
        <v>0</v>
      </c>
      <c r="I15" s="250">
        <f t="shared" si="0"/>
        <v>3</v>
      </c>
      <c r="J15" s="248">
        <f t="shared" si="1"/>
        <v>0.4</v>
      </c>
      <c r="K15" s="249">
        <f t="shared" si="1"/>
        <v>8.1999999999999993</v>
      </c>
      <c r="L15" s="249">
        <f t="shared" si="1"/>
        <v>0</v>
      </c>
      <c r="M15" s="250">
        <f t="shared" si="0"/>
        <v>8.6</v>
      </c>
      <c r="N15" s="248">
        <f t="shared" si="1"/>
        <v>0</v>
      </c>
      <c r="O15" s="249">
        <f t="shared" si="1"/>
        <v>2</v>
      </c>
      <c r="P15" s="249">
        <f t="shared" si="1"/>
        <v>28.6</v>
      </c>
      <c r="Q15" s="251">
        <f t="shared" si="1"/>
        <v>0</v>
      </c>
      <c r="R15" s="250">
        <f t="shared" si="0"/>
        <v>30.6</v>
      </c>
      <c r="S15" s="252">
        <f t="shared" si="2"/>
        <v>45.400000000000006</v>
      </c>
    </row>
    <row r="16" spans="1:19" s="11" customFormat="1" ht="12.5" customHeight="1" thickBot="1" x14ac:dyDescent="0.2">
      <c r="A16" s="253"/>
      <c r="B16" s="254"/>
      <c r="C16" s="255"/>
      <c r="D16" s="255"/>
      <c r="E16" s="256"/>
      <c r="F16" s="254"/>
      <c r="G16" s="255"/>
      <c r="H16" s="255"/>
      <c r="I16" s="256"/>
      <c r="J16" s="254"/>
      <c r="K16" s="255"/>
      <c r="L16" s="255"/>
      <c r="M16" s="256"/>
      <c r="N16" s="254"/>
      <c r="O16" s="255"/>
      <c r="P16" s="255"/>
      <c r="Q16" s="257"/>
      <c r="R16" s="256"/>
      <c r="S16" s="258"/>
    </row>
    <row r="17" spans="1:20" s="11" customFormat="1" ht="12.5" hidden="1" customHeight="1" x14ac:dyDescent="0.15">
      <c r="A17" s="247" t="s">
        <v>183</v>
      </c>
      <c r="B17" s="248">
        <f t="shared" ref="B17:S21" si="3">SUM(B8:B11)</f>
        <v>19.399999999999999</v>
      </c>
      <c r="C17" s="249">
        <f t="shared" si="3"/>
        <v>2.6</v>
      </c>
      <c r="D17" s="249">
        <f t="shared" si="3"/>
        <v>0.2</v>
      </c>
      <c r="E17" s="250">
        <f t="shared" si="3"/>
        <v>22.2</v>
      </c>
      <c r="F17" s="248">
        <f t="shared" si="3"/>
        <v>1.4</v>
      </c>
      <c r="G17" s="249">
        <f t="shared" si="3"/>
        <v>10.199999999999999</v>
      </c>
      <c r="H17" s="249">
        <f t="shared" si="3"/>
        <v>1.6</v>
      </c>
      <c r="I17" s="250">
        <f t="shared" si="3"/>
        <v>13.2</v>
      </c>
      <c r="J17" s="248">
        <f t="shared" si="3"/>
        <v>0.60000000000000009</v>
      </c>
      <c r="K17" s="249">
        <f t="shared" si="3"/>
        <v>39.200000000000003</v>
      </c>
      <c r="L17" s="249">
        <f t="shared" si="3"/>
        <v>0.2</v>
      </c>
      <c r="M17" s="250">
        <f t="shared" si="3"/>
        <v>40</v>
      </c>
      <c r="N17" s="248">
        <f t="shared" si="3"/>
        <v>0</v>
      </c>
      <c r="O17" s="249">
        <f t="shared" si="3"/>
        <v>7.4</v>
      </c>
      <c r="P17" s="249">
        <f t="shared" si="3"/>
        <v>77.399999999999991</v>
      </c>
      <c r="Q17" s="251">
        <f t="shared" si="3"/>
        <v>0</v>
      </c>
      <c r="R17" s="250">
        <f t="shared" si="3"/>
        <v>84.8</v>
      </c>
      <c r="S17" s="252">
        <f t="shared" si="3"/>
        <v>160.19999999999999</v>
      </c>
      <c r="T17" s="68"/>
    </row>
    <row r="18" spans="1:20" s="11" customFormat="1" ht="12.5" hidden="1" customHeight="1" x14ac:dyDescent="0.15">
      <c r="A18" s="247" t="s">
        <v>184</v>
      </c>
      <c r="B18" s="248">
        <f t="shared" si="3"/>
        <v>24.2</v>
      </c>
      <c r="C18" s="249">
        <f t="shared" si="3"/>
        <v>0.8</v>
      </c>
      <c r="D18" s="249">
        <f t="shared" si="3"/>
        <v>0.2</v>
      </c>
      <c r="E18" s="250">
        <f t="shared" si="3"/>
        <v>25.2</v>
      </c>
      <c r="F18" s="248">
        <f t="shared" si="3"/>
        <v>1.4</v>
      </c>
      <c r="G18" s="249">
        <f t="shared" si="3"/>
        <v>13</v>
      </c>
      <c r="H18" s="249">
        <f t="shared" si="3"/>
        <v>1.6</v>
      </c>
      <c r="I18" s="250">
        <f t="shared" si="3"/>
        <v>16</v>
      </c>
      <c r="J18" s="248">
        <f t="shared" si="3"/>
        <v>1.6</v>
      </c>
      <c r="K18" s="249">
        <f t="shared" si="3"/>
        <v>50.8</v>
      </c>
      <c r="L18" s="249">
        <f t="shared" si="3"/>
        <v>0.2</v>
      </c>
      <c r="M18" s="250">
        <f>SUM(M9:M12)</f>
        <v>52.6</v>
      </c>
      <c r="N18" s="248">
        <f t="shared" si="3"/>
        <v>0</v>
      </c>
      <c r="O18" s="249">
        <f t="shared" si="3"/>
        <v>9.8000000000000007</v>
      </c>
      <c r="P18" s="249">
        <f t="shared" si="3"/>
        <v>104.19999999999999</v>
      </c>
      <c r="Q18" s="251">
        <f t="shared" si="3"/>
        <v>0</v>
      </c>
      <c r="R18" s="250">
        <f>SUM(R9:R12)</f>
        <v>114</v>
      </c>
      <c r="S18" s="252">
        <f t="shared" si="3"/>
        <v>207.79999999999998</v>
      </c>
      <c r="T18" s="68"/>
    </row>
    <row r="19" spans="1:20" s="11" customFormat="1" ht="12.5" hidden="1" customHeight="1" x14ac:dyDescent="0.15">
      <c r="A19" s="247" t="s">
        <v>185</v>
      </c>
      <c r="B19" s="248">
        <f t="shared" si="3"/>
        <v>25.4</v>
      </c>
      <c r="C19" s="249">
        <f t="shared" si="3"/>
        <v>0.8</v>
      </c>
      <c r="D19" s="249">
        <f t="shared" si="3"/>
        <v>0.60000000000000009</v>
      </c>
      <c r="E19" s="250">
        <f t="shared" si="3"/>
        <v>26.8</v>
      </c>
      <c r="F19" s="248">
        <f t="shared" si="3"/>
        <v>2.4000000000000004</v>
      </c>
      <c r="G19" s="249">
        <f t="shared" si="3"/>
        <v>17.600000000000001</v>
      </c>
      <c r="H19" s="249">
        <f t="shared" si="3"/>
        <v>1.2</v>
      </c>
      <c r="I19" s="250">
        <f t="shared" si="3"/>
        <v>21.200000000000003</v>
      </c>
      <c r="J19" s="248">
        <f t="shared" si="3"/>
        <v>1.5999999999999999</v>
      </c>
      <c r="K19" s="249">
        <f t="shared" si="3"/>
        <v>54</v>
      </c>
      <c r="L19" s="249">
        <f t="shared" si="3"/>
        <v>0.2</v>
      </c>
      <c r="M19" s="250">
        <f>SUM(M10:M13)</f>
        <v>55.8</v>
      </c>
      <c r="N19" s="248">
        <f t="shared" si="3"/>
        <v>0</v>
      </c>
      <c r="O19" s="249">
        <f t="shared" si="3"/>
        <v>11.8</v>
      </c>
      <c r="P19" s="249">
        <f t="shared" si="3"/>
        <v>128.80000000000001</v>
      </c>
      <c r="Q19" s="251">
        <f t="shared" si="3"/>
        <v>0</v>
      </c>
      <c r="R19" s="250">
        <f>SUM(R10:R13)</f>
        <v>140.6</v>
      </c>
      <c r="S19" s="252">
        <f t="shared" si="3"/>
        <v>244.39999999999998</v>
      </c>
      <c r="T19" s="68"/>
    </row>
    <row r="20" spans="1:20" s="11" customFormat="1" ht="12.5" hidden="1" customHeight="1" x14ac:dyDescent="0.15">
      <c r="A20" s="247" t="s">
        <v>186</v>
      </c>
      <c r="B20" s="248">
        <f t="shared" si="3"/>
        <v>24.4</v>
      </c>
      <c r="C20" s="249">
        <f t="shared" si="3"/>
        <v>0.8</v>
      </c>
      <c r="D20" s="249">
        <f t="shared" si="3"/>
        <v>1</v>
      </c>
      <c r="E20" s="250">
        <f t="shared" si="3"/>
        <v>26.2</v>
      </c>
      <c r="F20" s="248">
        <f t="shared" si="3"/>
        <v>2.4000000000000004</v>
      </c>
      <c r="G20" s="249">
        <f t="shared" si="3"/>
        <v>17</v>
      </c>
      <c r="H20" s="249">
        <f t="shared" si="3"/>
        <v>0.60000000000000009</v>
      </c>
      <c r="I20" s="250">
        <f t="shared" si="3"/>
        <v>20</v>
      </c>
      <c r="J20" s="248">
        <f t="shared" si="3"/>
        <v>1.7999999999999998</v>
      </c>
      <c r="K20" s="249">
        <f t="shared" si="3"/>
        <v>55.6</v>
      </c>
      <c r="L20" s="249">
        <f t="shared" si="3"/>
        <v>0</v>
      </c>
      <c r="M20" s="250">
        <f>SUM(M11:M14)</f>
        <v>57.4</v>
      </c>
      <c r="N20" s="248">
        <f t="shared" si="3"/>
        <v>0</v>
      </c>
      <c r="O20" s="249">
        <f t="shared" si="3"/>
        <v>13.6</v>
      </c>
      <c r="P20" s="249">
        <f t="shared" si="3"/>
        <v>145.60000000000002</v>
      </c>
      <c r="Q20" s="251">
        <f t="shared" si="3"/>
        <v>0</v>
      </c>
      <c r="R20" s="250">
        <f>SUM(R11:R14)</f>
        <v>159.19999999999999</v>
      </c>
      <c r="S20" s="252">
        <f t="shared" si="3"/>
        <v>262.8</v>
      </c>
      <c r="T20" s="68"/>
    </row>
    <row r="21" spans="1:20" s="11" customFormat="1" ht="13" hidden="1" customHeight="1" x14ac:dyDescent="0.15">
      <c r="A21" s="259" t="s">
        <v>187</v>
      </c>
      <c r="B21" s="260">
        <f t="shared" si="3"/>
        <v>19</v>
      </c>
      <c r="C21" s="261">
        <f t="shared" si="3"/>
        <v>0.60000000000000009</v>
      </c>
      <c r="D21" s="261">
        <f>SUM(D12:D15)</f>
        <v>1</v>
      </c>
      <c r="E21" s="262">
        <f t="shared" si="3"/>
        <v>20.599999999999998</v>
      </c>
      <c r="F21" s="260">
        <f t="shared" si="3"/>
        <v>2.4</v>
      </c>
      <c r="G21" s="261">
        <f t="shared" si="3"/>
        <v>14.2</v>
      </c>
      <c r="H21" s="261">
        <f t="shared" si="3"/>
        <v>0.2</v>
      </c>
      <c r="I21" s="262">
        <f t="shared" si="3"/>
        <v>16.8</v>
      </c>
      <c r="J21" s="260">
        <f t="shared" si="3"/>
        <v>2</v>
      </c>
      <c r="K21" s="261">
        <f t="shared" si="3"/>
        <v>48.8</v>
      </c>
      <c r="L21" s="261">
        <f t="shared" si="3"/>
        <v>0</v>
      </c>
      <c r="M21" s="262">
        <f>SUM(M12:M15)</f>
        <v>50.800000000000004</v>
      </c>
      <c r="N21" s="260">
        <f t="shared" si="3"/>
        <v>0</v>
      </c>
      <c r="O21" s="261">
        <f t="shared" si="3"/>
        <v>12</v>
      </c>
      <c r="P21" s="261">
        <f t="shared" si="3"/>
        <v>142.4</v>
      </c>
      <c r="Q21" s="263">
        <f t="shared" si="3"/>
        <v>0</v>
      </c>
      <c r="R21" s="262">
        <f>SUM(R12:R15)</f>
        <v>154.4</v>
      </c>
      <c r="S21" s="264">
        <f t="shared" si="3"/>
        <v>242.6</v>
      </c>
      <c r="T21" s="68"/>
    </row>
    <row r="22" spans="1:20" x14ac:dyDescent="0.15">
      <c r="A22" s="265"/>
      <c r="B22" s="266"/>
      <c r="C22" s="267"/>
      <c r="D22" s="267"/>
      <c r="E22" s="268"/>
      <c r="F22" s="266"/>
      <c r="G22" s="267"/>
      <c r="H22" s="267"/>
      <c r="I22" s="268"/>
      <c r="J22" s="266"/>
      <c r="K22" s="267"/>
      <c r="L22" s="267"/>
      <c r="M22" s="268"/>
      <c r="N22" s="266"/>
      <c r="O22" s="267"/>
      <c r="P22" s="267"/>
      <c r="Q22" s="269"/>
      <c r="R22" s="268"/>
      <c r="S22" s="270"/>
      <c r="T22" s="79"/>
    </row>
    <row r="23" spans="1:20" x14ac:dyDescent="0.15">
      <c r="A23" s="253" t="s">
        <v>188</v>
      </c>
      <c r="B23" s="271">
        <f>SUM(B8:B15)</f>
        <v>38.4</v>
      </c>
      <c r="C23" s="272">
        <f t="shared" ref="C23:S23" si="4">SUM(C8:C15)</f>
        <v>3.2</v>
      </c>
      <c r="D23" s="272">
        <f t="shared" si="4"/>
        <v>1.2</v>
      </c>
      <c r="E23" s="273">
        <f t="shared" si="4"/>
        <v>42.800000000000004</v>
      </c>
      <c r="F23" s="271">
        <f t="shared" si="4"/>
        <v>3.7999999999999994</v>
      </c>
      <c r="G23" s="272">
        <f t="shared" si="4"/>
        <v>24.4</v>
      </c>
      <c r="H23" s="272">
        <f t="shared" si="4"/>
        <v>1.8</v>
      </c>
      <c r="I23" s="273">
        <f t="shared" si="4"/>
        <v>29.999999999999996</v>
      </c>
      <c r="J23" s="271">
        <f t="shared" si="4"/>
        <v>2.6</v>
      </c>
      <c r="K23" s="272">
        <f t="shared" si="4"/>
        <v>88</v>
      </c>
      <c r="L23" s="272">
        <f t="shared" si="4"/>
        <v>0.2</v>
      </c>
      <c r="M23" s="273">
        <f t="shared" si="4"/>
        <v>90.8</v>
      </c>
      <c r="N23" s="271">
        <f t="shared" si="4"/>
        <v>0</v>
      </c>
      <c r="O23" s="272">
        <f t="shared" si="4"/>
        <v>19.400000000000002</v>
      </c>
      <c r="P23" s="272">
        <f t="shared" si="4"/>
        <v>219.79999999999998</v>
      </c>
      <c r="Q23" s="274">
        <f t="shared" si="4"/>
        <v>0</v>
      </c>
      <c r="R23" s="273">
        <f t="shared" si="4"/>
        <v>239.19999999999996</v>
      </c>
      <c r="S23" s="275">
        <f t="shared" si="4"/>
        <v>402.79999999999995</v>
      </c>
      <c r="T23" s="79"/>
    </row>
    <row r="24" spans="1:20" x14ac:dyDescent="0.15">
      <c r="A24" s="253" t="s">
        <v>10</v>
      </c>
      <c r="B24" s="271">
        <f t="shared" ref="B24:R24" si="5">INDEX(B17:B21,MATCH($S24,$S17:$S21,0))</f>
        <v>24.4</v>
      </c>
      <c r="C24" s="272">
        <f t="shared" si="5"/>
        <v>0.8</v>
      </c>
      <c r="D24" s="272">
        <f t="shared" si="5"/>
        <v>1</v>
      </c>
      <c r="E24" s="273">
        <f t="shared" si="5"/>
        <v>26.2</v>
      </c>
      <c r="F24" s="271">
        <f t="shared" si="5"/>
        <v>2.4000000000000004</v>
      </c>
      <c r="G24" s="272">
        <f t="shared" si="5"/>
        <v>17</v>
      </c>
      <c r="H24" s="272">
        <f t="shared" si="5"/>
        <v>0.60000000000000009</v>
      </c>
      <c r="I24" s="273">
        <f t="shared" si="5"/>
        <v>20</v>
      </c>
      <c r="J24" s="271">
        <f t="shared" si="5"/>
        <v>1.7999999999999998</v>
      </c>
      <c r="K24" s="272">
        <f t="shared" si="5"/>
        <v>55.6</v>
      </c>
      <c r="L24" s="272">
        <f t="shared" si="5"/>
        <v>0</v>
      </c>
      <c r="M24" s="273">
        <f t="shared" si="5"/>
        <v>57.4</v>
      </c>
      <c r="N24" s="271">
        <f t="shared" si="5"/>
        <v>0</v>
      </c>
      <c r="O24" s="272">
        <f t="shared" si="5"/>
        <v>13.6</v>
      </c>
      <c r="P24" s="272">
        <f t="shared" si="5"/>
        <v>145.60000000000002</v>
      </c>
      <c r="Q24" s="274">
        <f t="shared" si="5"/>
        <v>0</v>
      </c>
      <c r="R24" s="273">
        <f t="shared" si="5"/>
        <v>159.19999999999999</v>
      </c>
      <c r="S24" s="275">
        <f>MAX(S17:S21)</f>
        <v>262.8</v>
      </c>
      <c r="T24" s="79"/>
    </row>
    <row r="25" spans="1:20" x14ac:dyDescent="0.15">
      <c r="A25" s="253" t="s">
        <v>11</v>
      </c>
      <c r="B25" s="271">
        <f>B23/2</f>
        <v>19.2</v>
      </c>
      <c r="C25" s="272">
        <f t="shared" ref="C25:S25" si="6">C23/2</f>
        <v>1.6</v>
      </c>
      <c r="D25" s="272">
        <f t="shared" si="6"/>
        <v>0.6</v>
      </c>
      <c r="E25" s="273">
        <f t="shared" si="6"/>
        <v>21.400000000000002</v>
      </c>
      <c r="F25" s="271">
        <f t="shared" si="6"/>
        <v>1.8999999999999997</v>
      </c>
      <c r="G25" s="272">
        <f t="shared" si="6"/>
        <v>12.2</v>
      </c>
      <c r="H25" s="272">
        <f t="shared" si="6"/>
        <v>0.9</v>
      </c>
      <c r="I25" s="273">
        <f t="shared" si="6"/>
        <v>14.999999999999998</v>
      </c>
      <c r="J25" s="271">
        <f t="shared" si="6"/>
        <v>1.3</v>
      </c>
      <c r="K25" s="272">
        <f t="shared" si="6"/>
        <v>44</v>
      </c>
      <c r="L25" s="272">
        <f t="shared" si="6"/>
        <v>0.1</v>
      </c>
      <c r="M25" s="273">
        <f t="shared" si="6"/>
        <v>45.4</v>
      </c>
      <c r="N25" s="271">
        <f t="shared" si="6"/>
        <v>0</v>
      </c>
      <c r="O25" s="272">
        <f t="shared" si="6"/>
        <v>9.7000000000000011</v>
      </c>
      <c r="P25" s="272">
        <f t="shared" si="6"/>
        <v>109.89999999999999</v>
      </c>
      <c r="Q25" s="274">
        <f t="shared" si="6"/>
        <v>0</v>
      </c>
      <c r="R25" s="273">
        <f t="shared" si="6"/>
        <v>119.59999999999998</v>
      </c>
      <c r="S25" s="275">
        <f t="shared" si="6"/>
        <v>201.39999999999998</v>
      </c>
      <c r="T25" s="79"/>
    </row>
    <row r="26" spans="1:20" ht="14" thickBot="1" x14ac:dyDescent="0.2">
      <c r="A26" s="276"/>
      <c r="B26" s="277"/>
      <c r="C26" s="278"/>
      <c r="D26" s="278"/>
      <c r="E26" s="279"/>
      <c r="F26" s="277"/>
      <c r="G26" s="278"/>
      <c r="H26" s="278"/>
      <c r="I26" s="279"/>
      <c r="J26" s="277"/>
      <c r="K26" s="278"/>
      <c r="L26" s="278"/>
      <c r="M26" s="279"/>
      <c r="N26" s="277"/>
      <c r="O26" s="278"/>
      <c r="P26" s="278"/>
      <c r="Q26" s="280"/>
      <c r="R26" s="279"/>
      <c r="S26" s="281"/>
    </row>
    <row r="27" spans="1:20" x14ac:dyDescent="0.15">
      <c r="A27" s="282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284"/>
    </row>
    <row r="28" spans="1:20" ht="14" thickBot="1" x14ac:dyDescent="0.2">
      <c r="A28" s="285">
        <v>42793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23"/>
      <c r="M28" s="223"/>
      <c r="N28" s="223"/>
      <c r="O28" s="223"/>
      <c r="P28" s="223"/>
      <c r="Q28" s="223"/>
      <c r="R28" s="223"/>
      <c r="S28" s="284"/>
    </row>
    <row r="29" spans="1:20" x14ac:dyDescent="0.15">
      <c r="A29" s="226"/>
      <c r="B29" s="227" t="s">
        <v>2</v>
      </c>
      <c r="C29" s="228"/>
      <c r="D29" s="228"/>
      <c r="E29" s="229"/>
      <c r="F29" s="227" t="s">
        <v>3</v>
      </c>
      <c r="G29" s="228"/>
      <c r="H29" s="228"/>
      <c r="I29" s="229"/>
      <c r="J29" s="227" t="s">
        <v>4</v>
      </c>
      <c r="K29" s="228"/>
      <c r="L29" s="228"/>
      <c r="M29" s="229"/>
      <c r="N29" s="227" t="s">
        <v>5</v>
      </c>
      <c r="O29" s="228"/>
      <c r="P29" s="228"/>
      <c r="Q29" s="228"/>
      <c r="R29" s="229"/>
      <c r="S29" s="270" t="s">
        <v>35</v>
      </c>
    </row>
    <row r="30" spans="1:20" s="11" customFormat="1" ht="14" thickBot="1" x14ac:dyDescent="0.2">
      <c r="A30" s="231"/>
      <c r="B30" s="232" t="s">
        <v>190</v>
      </c>
      <c r="C30" s="233"/>
      <c r="D30" s="233"/>
      <c r="E30" s="234"/>
      <c r="F30" s="232" t="s">
        <v>191</v>
      </c>
      <c r="G30" s="233"/>
      <c r="H30" s="233"/>
      <c r="I30" s="234"/>
      <c r="J30" s="232" t="s">
        <v>192</v>
      </c>
      <c r="K30" s="233"/>
      <c r="L30" s="233"/>
      <c r="M30" s="234"/>
      <c r="N30" s="232" t="s">
        <v>193</v>
      </c>
      <c r="O30" s="233"/>
      <c r="P30" s="233"/>
      <c r="Q30" s="233"/>
      <c r="R30" s="234"/>
      <c r="S30" s="293"/>
    </row>
    <row r="31" spans="1:20" s="32" customFormat="1" ht="11" x14ac:dyDescent="0.15">
      <c r="A31" s="236"/>
      <c r="B31" s="237" t="s">
        <v>6</v>
      </c>
      <c r="C31" s="238" t="s">
        <v>7</v>
      </c>
      <c r="D31" s="238" t="s">
        <v>8</v>
      </c>
      <c r="E31" s="239" t="s">
        <v>9</v>
      </c>
      <c r="F31" s="237" t="s">
        <v>6</v>
      </c>
      <c r="G31" s="238" t="s">
        <v>7</v>
      </c>
      <c r="H31" s="238" t="s">
        <v>8</v>
      </c>
      <c r="I31" s="239" t="s">
        <v>9</v>
      </c>
      <c r="J31" s="237" t="s">
        <v>6</v>
      </c>
      <c r="K31" s="238" t="s">
        <v>7</v>
      </c>
      <c r="L31" s="238" t="s">
        <v>8</v>
      </c>
      <c r="M31" s="239" t="s">
        <v>9</v>
      </c>
      <c r="N31" s="294" t="s">
        <v>6</v>
      </c>
      <c r="O31" s="295" t="s">
        <v>7</v>
      </c>
      <c r="P31" s="295" t="s">
        <v>8</v>
      </c>
      <c r="Q31" s="297"/>
      <c r="R31" s="239" t="s">
        <v>9</v>
      </c>
      <c r="S31" s="298"/>
    </row>
    <row r="32" spans="1:20" s="11" customFormat="1" x14ac:dyDescent="0.15">
      <c r="A32" s="231"/>
      <c r="B32" s="242"/>
      <c r="C32" s="243"/>
      <c r="D32" s="243"/>
      <c r="E32" s="244"/>
      <c r="F32" s="242"/>
      <c r="G32" s="243"/>
      <c r="H32" s="243"/>
      <c r="I32" s="244"/>
      <c r="J32" s="242"/>
      <c r="K32" s="243"/>
      <c r="L32" s="243"/>
      <c r="M32" s="244"/>
      <c r="N32" s="242"/>
      <c r="O32" s="243"/>
      <c r="P32" s="243"/>
      <c r="Q32" s="245"/>
      <c r="R32" s="244"/>
      <c r="S32" s="258"/>
    </row>
    <row r="33" spans="1:20" s="11" customFormat="1" x14ac:dyDescent="0.15">
      <c r="A33" s="306" t="s">
        <v>194</v>
      </c>
      <c r="B33" s="248">
        <v>3</v>
      </c>
      <c r="C33" s="249">
        <v>2</v>
      </c>
      <c r="D33" s="249">
        <v>0</v>
      </c>
      <c r="E33" s="250">
        <f>SUM(B33:D33)</f>
        <v>5</v>
      </c>
      <c r="F33" s="248">
        <v>0</v>
      </c>
      <c r="G33" s="249">
        <v>0</v>
      </c>
      <c r="H33" s="249">
        <v>0</v>
      </c>
      <c r="I33" s="250">
        <f>SUM(F33:H33)</f>
        <v>0</v>
      </c>
      <c r="J33" s="248">
        <v>0</v>
      </c>
      <c r="K33" s="249">
        <v>5</v>
      </c>
      <c r="L33" s="249">
        <v>0</v>
      </c>
      <c r="M33" s="250">
        <f>SUM(J33:L33)</f>
        <v>5</v>
      </c>
      <c r="N33" s="248">
        <v>0</v>
      </c>
      <c r="O33" s="249">
        <v>0</v>
      </c>
      <c r="P33" s="249">
        <v>11</v>
      </c>
      <c r="Q33" s="251"/>
      <c r="R33" s="250">
        <f>SUM(O33:Q33)</f>
        <v>11</v>
      </c>
      <c r="S33" s="252">
        <f>SUM(E33,M33,R33,I33)</f>
        <v>21</v>
      </c>
      <c r="T33" s="68"/>
    </row>
    <row r="34" spans="1:20" s="11" customFormat="1" x14ac:dyDescent="0.15">
      <c r="A34" s="247" t="s">
        <v>166</v>
      </c>
      <c r="B34" s="248">
        <v>4</v>
      </c>
      <c r="C34" s="249">
        <v>0</v>
      </c>
      <c r="D34" s="249">
        <v>0</v>
      </c>
      <c r="E34" s="250">
        <f t="shared" ref="E34:E40" si="7">SUM(B34:D34)</f>
        <v>4</v>
      </c>
      <c r="F34" s="248">
        <v>0</v>
      </c>
      <c r="G34" s="249">
        <v>0</v>
      </c>
      <c r="H34" s="249">
        <v>2</v>
      </c>
      <c r="I34" s="250">
        <f t="shared" ref="I34:I40" si="8">SUM(F34:H34)</f>
        <v>2</v>
      </c>
      <c r="J34" s="248">
        <v>1</v>
      </c>
      <c r="K34" s="249">
        <v>10</v>
      </c>
      <c r="L34" s="249">
        <v>0</v>
      </c>
      <c r="M34" s="250">
        <f t="shared" ref="M34:M40" si="9">SUM(J34:L34)</f>
        <v>11</v>
      </c>
      <c r="N34" s="248">
        <v>0</v>
      </c>
      <c r="O34" s="249">
        <v>1</v>
      </c>
      <c r="P34" s="249">
        <v>19</v>
      </c>
      <c r="Q34" s="251"/>
      <c r="R34" s="250">
        <f t="shared" ref="R34:R40" si="10">SUM(O34:Q34)</f>
        <v>20</v>
      </c>
      <c r="S34" s="252">
        <f t="shared" ref="S34:S40" si="11">SUM(E34,M34,R34,I34)</f>
        <v>37</v>
      </c>
      <c r="T34" s="68"/>
    </row>
    <row r="35" spans="1:20" s="11" customFormat="1" x14ac:dyDescent="0.15">
      <c r="A35" s="247" t="s">
        <v>165</v>
      </c>
      <c r="B35" s="248">
        <v>5</v>
      </c>
      <c r="C35" s="249">
        <v>1</v>
      </c>
      <c r="D35" s="249">
        <v>0</v>
      </c>
      <c r="E35" s="250">
        <f t="shared" si="7"/>
        <v>6</v>
      </c>
      <c r="F35" s="248">
        <v>0</v>
      </c>
      <c r="G35" s="249">
        <v>0</v>
      </c>
      <c r="H35" s="249">
        <v>3</v>
      </c>
      <c r="I35" s="250">
        <f t="shared" si="8"/>
        <v>3</v>
      </c>
      <c r="J35" s="248">
        <v>0</v>
      </c>
      <c r="K35" s="249">
        <v>13</v>
      </c>
      <c r="L35" s="249">
        <v>0</v>
      </c>
      <c r="M35" s="250">
        <f t="shared" si="9"/>
        <v>13</v>
      </c>
      <c r="N35" s="248">
        <v>0</v>
      </c>
      <c r="O35" s="249">
        <v>2</v>
      </c>
      <c r="P35" s="249">
        <v>22</v>
      </c>
      <c r="Q35" s="251"/>
      <c r="R35" s="250">
        <f t="shared" si="10"/>
        <v>24</v>
      </c>
      <c r="S35" s="252">
        <f t="shared" si="11"/>
        <v>46</v>
      </c>
      <c r="T35" s="68"/>
    </row>
    <row r="36" spans="1:20" s="11" customFormat="1" x14ac:dyDescent="0.15">
      <c r="A36" s="247" t="s">
        <v>164</v>
      </c>
      <c r="B36" s="248">
        <v>11</v>
      </c>
      <c r="C36" s="249">
        <v>0</v>
      </c>
      <c r="D36" s="249">
        <v>0</v>
      </c>
      <c r="E36" s="250">
        <f t="shared" si="7"/>
        <v>11</v>
      </c>
      <c r="F36" s="248">
        <v>0</v>
      </c>
      <c r="G36" s="249">
        <v>8</v>
      </c>
      <c r="H36" s="249">
        <v>1</v>
      </c>
      <c r="I36" s="250">
        <f t="shared" si="8"/>
        <v>9</v>
      </c>
      <c r="J36" s="248">
        <v>0</v>
      </c>
      <c r="K36" s="249">
        <v>12</v>
      </c>
      <c r="L36" s="249">
        <v>0</v>
      </c>
      <c r="M36" s="250">
        <f t="shared" si="9"/>
        <v>12</v>
      </c>
      <c r="N36" s="248">
        <v>0</v>
      </c>
      <c r="O36" s="249">
        <v>5</v>
      </c>
      <c r="P36" s="249">
        <v>34</v>
      </c>
      <c r="Q36" s="251"/>
      <c r="R36" s="250">
        <f t="shared" si="10"/>
        <v>39</v>
      </c>
      <c r="S36" s="252">
        <f t="shared" si="11"/>
        <v>71</v>
      </c>
      <c r="T36" s="68"/>
    </row>
    <row r="37" spans="1:20" s="11" customFormat="1" x14ac:dyDescent="0.15">
      <c r="A37" s="247" t="s">
        <v>163</v>
      </c>
      <c r="B37" s="248">
        <v>8</v>
      </c>
      <c r="C37" s="249">
        <v>0</v>
      </c>
      <c r="D37" s="249">
        <v>0</v>
      </c>
      <c r="E37" s="250">
        <f t="shared" si="7"/>
        <v>8</v>
      </c>
      <c r="F37" s="248">
        <v>0</v>
      </c>
      <c r="G37" s="249">
        <v>1</v>
      </c>
      <c r="H37" s="249">
        <v>0</v>
      </c>
      <c r="I37" s="250">
        <f t="shared" si="8"/>
        <v>1</v>
      </c>
      <c r="J37" s="248">
        <v>1</v>
      </c>
      <c r="K37" s="249">
        <v>16</v>
      </c>
      <c r="L37" s="249">
        <v>0</v>
      </c>
      <c r="M37" s="250">
        <f t="shared" si="9"/>
        <v>17</v>
      </c>
      <c r="N37" s="248">
        <v>0</v>
      </c>
      <c r="O37" s="249">
        <v>1</v>
      </c>
      <c r="P37" s="249">
        <v>28</v>
      </c>
      <c r="Q37" s="251"/>
      <c r="R37" s="250">
        <f t="shared" si="10"/>
        <v>29</v>
      </c>
      <c r="S37" s="252">
        <f t="shared" si="11"/>
        <v>55</v>
      </c>
      <c r="T37" s="68"/>
    </row>
    <row r="38" spans="1:20" s="11" customFormat="1" x14ac:dyDescent="0.15">
      <c r="A38" s="247" t="s">
        <v>162</v>
      </c>
      <c r="B38" s="248">
        <v>7</v>
      </c>
      <c r="C38" s="249">
        <v>1</v>
      </c>
      <c r="D38" s="249">
        <v>0</v>
      </c>
      <c r="E38" s="250">
        <f t="shared" si="7"/>
        <v>8</v>
      </c>
      <c r="F38" s="248">
        <v>0</v>
      </c>
      <c r="G38" s="249">
        <v>5</v>
      </c>
      <c r="H38" s="249">
        <v>1</v>
      </c>
      <c r="I38" s="250">
        <f t="shared" si="8"/>
        <v>6</v>
      </c>
      <c r="J38" s="248">
        <v>0</v>
      </c>
      <c r="K38" s="249">
        <v>16</v>
      </c>
      <c r="L38" s="249">
        <v>0</v>
      </c>
      <c r="M38" s="250">
        <f t="shared" si="9"/>
        <v>16</v>
      </c>
      <c r="N38" s="248">
        <v>0</v>
      </c>
      <c r="O38" s="249">
        <v>5</v>
      </c>
      <c r="P38" s="249">
        <v>50</v>
      </c>
      <c r="Q38" s="251"/>
      <c r="R38" s="250">
        <f t="shared" si="10"/>
        <v>55</v>
      </c>
      <c r="S38" s="252">
        <f t="shared" si="11"/>
        <v>85</v>
      </c>
      <c r="T38" s="68"/>
    </row>
    <row r="39" spans="1:20" s="11" customFormat="1" x14ac:dyDescent="0.15">
      <c r="A39" s="247" t="s">
        <v>161</v>
      </c>
      <c r="B39" s="248">
        <v>4</v>
      </c>
      <c r="C39" s="249">
        <v>0</v>
      </c>
      <c r="D39" s="249">
        <v>0</v>
      </c>
      <c r="E39" s="250">
        <f t="shared" si="7"/>
        <v>4</v>
      </c>
      <c r="F39" s="248">
        <v>0</v>
      </c>
      <c r="G39" s="249">
        <v>5</v>
      </c>
      <c r="H39" s="249">
        <v>0</v>
      </c>
      <c r="I39" s="250">
        <f t="shared" si="8"/>
        <v>5</v>
      </c>
      <c r="J39" s="248">
        <v>0</v>
      </c>
      <c r="K39" s="249">
        <v>13</v>
      </c>
      <c r="L39" s="249">
        <v>0</v>
      </c>
      <c r="M39" s="250">
        <f t="shared" si="9"/>
        <v>13</v>
      </c>
      <c r="N39" s="248">
        <v>0</v>
      </c>
      <c r="O39" s="249">
        <v>5</v>
      </c>
      <c r="P39" s="249">
        <v>49</v>
      </c>
      <c r="Q39" s="251"/>
      <c r="R39" s="250">
        <f t="shared" si="10"/>
        <v>54</v>
      </c>
      <c r="S39" s="252">
        <f t="shared" si="11"/>
        <v>76</v>
      </c>
      <c r="T39" s="68"/>
    </row>
    <row r="40" spans="1:20" s="11" customFormat="1" x14ac:dyDescent="0.15">
      <c r="A40" s="247" t="s">
        <v>160</v>
      </c>
      <c r="B40" s="248">
        <v>1</v>
      </c>
      <c r="C40" s="249">
        <v>0</v>
      </c>
      <c r="D40" s="249">
        <v>0</v>
      </c>
      <c r="E40" s="250">
        <f t="shared" si="7"/>
        <v>1</v>
      </c>
      <c r="F40" s="248">
        <v>0</v>
      </c>
      <c r="G40" s="249">
        <v>0</v>
      </c>
      <c r="H40" s="249">
        <v>0</v>
      </c>
      <c r="I40" s="250">
        <f t="shared" si="8"/>
        <v>0</v>
      </c>
      <c r="J40" s="248">
        <v>2</v>
      </c>
      <c r="K40" s="249">
        <v>5</v>
      </c>
      <c r="L40" s="249">
        <v>0</v>
      </c>
      <c r="M40" s="250">
        <f t="shared" si="9"/>
        <v>7</v>
      </c>
      <c r="N40" s="248">
        <v>0</v>
      </c>
      <c r="O40" s="249">
        <v>0</v>
      </c>
      <c r="P40" s="249">
        <v>19</v>
      </c>
      <c r="Q40" s="251"/>
      <c r="R40" s="250">
        <f t="shared" si="10"/>
        <v>19</v>
      </c>
      <c r="S40" s="252">
        <f t="shared" si="11"/>
        <v>27</v>
      </c>
      <c r="T40" s="68"/>
    </row>
    <row r="41" spans="1:20" s="11" customFormat="1" ht="12.5" customHeight="1" thickBot="1" x14ac:dyDescent="0.2">
      <c r="A41" s="253"/>
      <c r="B41" s="254"/>
      <c r="C41" s="255"/>
      <c r="D41" s="255"/>
      <c r="E41" s="256"/>
      <c r="F41" s="254"/>
      <c r="G41" s="255"/>
      <c r="H41" s="255"/>
      <c r="I41" s="256"/>
      <c r="J41" s="254"/>
      <c r="K41" s="255"/>
      <c r="L41" s="255"/>
      <c r="M41" s="256"/>
      <c r="N41" s="254"/>
      <c r="O41" s="255"/>
      <c r="P41" s="255"/>
      <c r="Q41" s="257"/>
      <c r="R41" s="256"/>
      <c r="S41" s="258"/>
      <c r="T41" s="68"/>
    </row>
    <row r="42" spans="1:20" s="11" customFormat="1" ht="12.5" hidden="1" customHeight="1" x14ac:dyDescent="0.15">
      <c r="A42" s="247" t="s">
        <v>183</v>
      </c>
      <c r="B42" s="248">
        <f>SUM(B33:B36)</f>
        <v>23</v>
      </c>
      <c r="C42" s="249">
        <f t="shared" ref="C42:S42" si="12">SUM(C33:C36)</f>
        <v>3</v>
      </c>
      <c r="D42" s="249">
        <f t="shared" si="12"/>
        <v>0</v>
      </c>
      <c r="E42" s="250">
        <f t="shared" si="12"/>
        <v>26</v>
      </c>
      <c r="F42" s="248">
        <f t="shared" si="12"/>
        <v>0</v>
      </c>
      <c r="G42" s="249">
        <f t="shared" si="12"/>
        <v>8</v>
      </c>
      <c r="H42" s="249">
        <f t="shared" si="12"/>
        <v>6</v>
      </c>
      <c r="I42" s="250">
        <f t="shared" si="12"/>
        <v>14</v>
      </c>
      <c r="J42" s="248">
        <f t="shared" si="12"/>
        <v>1</v>
      </c>
      <c r="K42" s="249">
        <f t="shared" si="12"/>
        <v>40</v>
      </c>
      <c r="L42" s="249">
        <f t="shared" si="12"/>
        <v>0</v>
      </c>
      <c r="M42" s="250">
        <f t="shared" si="12"/>
        <v>41</v>
      </c>
      <c r="N42" s="248">
        <f t="shared" si="12"/>
        <v>0</v>
      </c>
      <c r="O42" s="249">
        <f t="shared" si="12"/>
        <v>8</v>
      </c>
      <c r="P42" s="249">
        <f t="shared" si="12"/>
        <v>86</v>
      </c>
      <c r="Q42" s="251">
        <f t="shared" si="12"/>
        <v>0</v>
      </c>
      <c r="R42" s="250">
        <f t="shared" si="12"/>
        <v>94</v>
      </c>
      <c r="S42" s="252">
        <f t="shared" si="12"/>
        <v>175</v>
      </c>
    </row>
    <row r="43" spans="1:20" s="11" customFormat="1" ht="12.5" hidden="1" customHeight="1" x14ac:dyDescent="0.15">
      <c r="A43" s="247" t="s">
        <v>184</v>
      </c>
      <c r="B43" s="248">
        <f t="shared" ref="B43:S46" si="13">SUM(B34:B37)</f>
        <v>28</v>
      </c>
      <c r="C43" s="249">
        <f t="shared" si="13"/>
        <v>1</v>
      </c>
      <c r="D43" s="249">
        <f t="shared" si="13"/>
        <v>0</v>
      </c>
      <c r="E43" s="250">
        <f t="shared" si="13"/>
        <v>29</v>
      </c>
      <c r="F43" s="248">
        <f t="shared" si="13"/>
        <v>0</v>
      </c>
      <c r="G43" s="249">
        <f t="shared" si="13"/>
        <v>9</v>
      </c>
      <c r="H43" s="249">
        <f t="shared" si="13"/>
        <v>6</v>
      </c>
      <c r="I43" s="250">
        <f t="shared" si="13"/>
        <v>15</v>
      </c>
      <c r="J43" s="248">
        <f t="shared" si="13"/>
        <v>2</v>
      </c>
      <c r="K43" s="249">
        <f t="shared" si="13"/>
        <v>51</v>
      </c>
      <c r="L43" s="249">
        <f t="shared" si="13"/>
        <v>0</v>
      </c>
      <c r="M43" s="250">
        <f t="shared" si="13"/>
        <v>53</v>
      </c>
      <c r="N43" s="248">
        <f t="shared" si="13"/>
        <v>0</v>
      </c>
      <c r="O43" s="249">
        <f t="shared" si="13"/>
        <v>9</v>
      </c>
      <c r="P43" s="249">
        <f t="shared" si="13"/>
        <v>103</v>
      </c>
      <c r="Q43" s="251">
        <f t="shared" si="13"/>
        <v>0</v>
      </c>
      <c r="R43" s="250">
        <f t="shared" si="13"/>
        <v>112</v>
      </c>
      <c r="S43" s="252">
        <f t="shared" si="13"/>
        <v>209</v>
      </c>
    </row>
    <row r="44" spans="1:20" s="11" customFormat="1" ht="12.5" hidden="1" customHeight="1" x14ac:dyDescent="0.15">
      <c r="A44" s="247" t="s">
        <v>185</v>
      </c>
      <c r="B44" s="248">
        <f t="shared" si="13"/>
        <v>31</v>
      </c>
      <c r="C44" s="249">
        <f t="shared" si="13"/>
        <v>2</v>
      </c>
      <c r="D44" s="249">
        <f t="shared" si="13"/>
        <v>0</v>
      </c>
      <c r="E44" s="250">
        <f t="shared" si="13"/>
        <v>33</v>
      </c>
      <c r="F44" s="248">
        <f t="shared" si="13"/>
        <v>0</v>
      </c>
      <c r="G44" s="249">
        <f t="shared" si="13"/>
        <v>14</v>
      </c>
      <c r="H44" s="249">
        <f t="shared" si="13"/>
        <v>5</v>
      </c>
      <c r="I44" s="250">
        <f t="shared" si="13"/>
        <v>19</v>
      </c>
      <c r="J44" s="248">
        <f t="shared" si="13"/>
        <v>1</v>
      </c>
      <c r="K44" s="249">
        <f t="shared" si="13"/>
        <v>57</v>
      </c>
      <c r="L44" s="249">
        <f t="shared" si="13"/>
        <v>0</v>
      </c>
      <c r="M44" s="250">
        <f t="shared" si="13"/>
        <v>58</v>
      </c>
      <c r="N44" s="248">
        <f t="shared" si="13"/>
        <v>0</v>
      </c>
      <c r="O44" s="249">
        <f t="shared" si="13"/>
        <v>13</v>
      </c>
      <c r="P44" s="249">
        <f t="shared" si="13"/>
        <v>134</v>
      </c>
      <c r="Q44" s="251">
        <f t="shared" si="13"/>
        <v>0</v>
      </c>
      <c r="R44" s="250">
        <f t="shared" si="13"/>
        <v>147</v>
      </c>
      <c r="S44" s="252">
        <f t="shared" si="13"/>
        <v>257</v>
      </c>
    </row>
    <row r="45" spans="1:20" s="11" customFormat="1" ht="12.5" hidden="1" customHeight="1" x14ac:dyDescent="0.15">
      <c r="A45" s="247" t="s">
        <v>186</v>
      </c>
      <c r="B45" s="248">
        <f t="shared" si="13"/>
        <v>30</v>
      </c>
      <c r="C45" s="249">
        <f t="shared" si="13"/>
        <v>1</v>
      </c>
      <c r="D45" s="249">
        <f t="shared" si="13"/>
        <v>0</v>
      </c>
      <c r="E45" s="250">
        <f t="shared" si="13"/>
        <v>31</v>
      </c>
      <c r="F45" s="248">
        <f t="shared" si="13"/>
        <v>0</v>
      </c>
      <c r="G45" s="249">
        <f t="shared" si="13"/>
        <v>19</v>
      </c>
      <c r="H45" s="249">
        <f t="shared" si="13"/>
        <v>2</v>
      </c>
      <c r="I45" s="250">
        <f t="shared" si="13"/>
        <v>21</v>
      </c>
      <c r="J45" s="248">
        <f t="shared" si="13"/>
        <v>1</v>
      </c>
      <c r="K45" s="249">
        <f t="shared" si="13"/>
        <v>57</v>
      </c>
      <c r="L45" s="249">
        <f t="shared" si="13"/>
        <v>0</v>
      </c>
      <c r="M45" s="250">
        <f t="shared" si="13"/>
        <v>58</v>
      </c>
      <c r="N45" s="248">
        <f t="shared" si="13"/>
        <v>0</v>
      </c>
      <c r="O45" s="249">
        <f t="shared" si="13"/>
        <v>16</v>
      </c>
      <c r="P45" s="249">
        <f t="shared" si="13"/>
        <v>161</v>
      </c>
      <c r="Q45" s="251">
        <f t="shared" si="13"/>
        <v>0</v>
      </c>
      <c r="R45" s="250">
        <f t="shared" si="13"/>
        <v>177</v>
      </c>
      <c r="S45" s="252">
        <f t="shared" si="13"/>
        <v>287</v>
      </c>
    </row>
    <row r="46" spans="1:20" s="11" customFormat="1" ht="13" hidden="1" customHeight="1" x14ac:dyDescent="0.15">
      <c r="A46" s="259" t="s">
        <v>187</v>
      </c>
      <c r="B46" s="260">
        <f>SUM(B37:B40)</f>
        <v>20</v>
      </c>
      <c r="C46" s="261">
        <f>SUM(C37:C40)</f>
        <v>1</v>
      </c>
      <c r="D46" s="261">
        <f>SUM(D37:D40)</f>
        <v>0</v>
      </c>
      <c r="E46" s="262">
        <f t="shared" si="13"/>
        <v>21</v>
      </c>
      <c r="F46" s="260">
        <f t="shared" si="13"/>
        <v>0</v>
      </c>
      <c r="G46" s="261">
        <f t="shared" si="13"/>
        <v>11</v>
      </c>
      <c r="H46" s="261">
        <f t="shared" si="13"/>
        <v>1</v>
      </c>
      <c r="I46" s="262">
        <f t="shared" si="13"/>
        <v>12</v>
      </c>
      <c r="J46" s="260">
        <f t="shared" si="13"/>
        <v>3</v>
      </c>
      <c r="K46" s="261">
        <f t="shared" si="13"/>
        <v>50</v>
      </c>
      <c r="L46" s="261">
        <f t="shared" si="13"/>
        <v>0</v>
      </c>
      <c r="M46" s="262">
        <f t="shared" si="13"/>
        <v>53</v>
      </c>
      <c r="N46" s="260">
        <f t="shared" si="13"/>
        <v>0</v>
      </c>
      <c r="O46" s="261">
        <f t="shared" si="13"/>
        <v>11</v>
      </c>
      <c r="P46" s="261">
        <f t="shared" si="13"/>
        <v>146</v>
      </c>
      <c r="Q46" s="263">
        <f t="shared" si="13"/>
        <v>0</v>
      </c>
      <c r="R46" s="262">
        <f t="shared" si="13"/>
        <v>157</v>
      </c>
      <c r="S46" s="264">
        <f t="shared" si="13"/>
        <v>243</v>
      </c>
    </row>
    <row r="47" spans="1:20" x14ac:dyDescent="0.15">
      <c r="A47" s="265"/>
      <c r="B47" s="266"/>
      <c r="C47" s="267"/>
      <c r="D47" s="267"/>
      <c r="E47" s="268"/>
      <c r="F47" s="266"/>
      <c r="G47" s="267"/>
      <c r="H47" s="267"/>
      <c r="I47" s="268"/>
      <c r="J47" s="266"/>
      <c r="K47" s="267"/>
      <c r="L47" s="267"/>
      <c r="M47" s="268"/>
      <c r="N47" s="266"/>
      <c r="O47" s="267"/>
      <c r="P47" s="267"/>
      <c r="Q47" s="269"/>
      <c r="R47" s="268"/>
      <c r="S47" s="270"/>
    </row>
    <row r="48" spans="1:20" x14ac:dyDescent="0.15">
      <c r="A48" s="253" t="s">
        <v>188</v>
      </c>
      <c r="B48" s="271">
        <f>SUM(B33:B40)</f>
        <v>43</v>
      </c>
      <c r="C48" s="272">
        <f t="shared" ref="C48:S48" si="14">SUM(C33:C40)</f>
        <v>4</v>
      </c>
      <c r="D48" s="272">
        <f t="shared" si="14"/>
        <v>0</v>
      </c>
      <c r="E48" s="273">
        <f t="shared" si="14"/>
        <v>47</v>
      </c>
      <c r="F48" s="271">
        <f t="shared" si="14"/>
        <v>0</v>
      </c>
      <c r="G48" s="272">
        <f t="shared" si="14"/>
        <v>19</v>
      </c>
      <c r="H48" s="272">
        <f t="shared" si="14"/>
        <v>7</v>
      </c>
      <c r="I48" s="273">
        <f t="shared" si="14"/>
        <v>26</v>
      </c>
      <c r="J48" s="271">
        <f t="shared" si="14"/>
        <v>4</v>
      </c>
      <c r="K48" s="272">
        <f t="shared" si="14"/>
        <v>90</v>
      </c>
      <c r="L48" s="272">
        <f t="shared" si="14"/>
        <v>0</v>
      </c>
      <c r="M48" s="273">
        <f t="shared" si="14"/>
        <v>94</v>
      </c>
      <c r="N48" s="271">
        <f t="shared" si="14"/>
        <v>0</v>
      </c>
      <c r="O48" s="272">
        <f t="shared" si="14"/>
        <v>19</v>
      </c>
      <c r="P48" s="272">
        <f t="shared" si="14"/>
        <v>232</v>
      </c>
      <c r="Q48" s="274">
        <f t="shared" si="14"/>
        <v>0</v>
      </c>
      <c r="R48" s="273">
        <f t="shared" si="14"/>
        <v>251</v>
      </c>
      <c r="S48" s="275">
        <f t="shared" si="14"/>
        <v>418</v>
      </c>
    </row>
    <row r="49" spans="1:20" x14ac:dyDescent="0.15">
      <c r="A49" s="253" t="s">
        <v>10</v>
      </c>
      <c r="B49" s="271">
        <f t="shared" ref="B49:R49" si="15">INDEX(B42:B46,MATCH($S49,$S42:$S46,0))</f>
        <v>30</v>
      </c>
      <c r="C49" s="272">
        <f t="shared" si="15"/>
        <v>1</v>
      </c>
      <c r="D49" s="272">
        <f t="shared" si="15"/>
        <v>0</v>
      </c>
      <c r="E49" s="273">
        <f t="shared" si="15"/>
        <v>31</v>
      </c>
      <c r="F49" s="271">
        <f t="shared" si="15"/>
        <v>0</v>
      </c>
      <c r="G49" s="272">
        <f t="shared" si="15"/>
        <v>19</v>
      </c>
      <c r="H49" s="272">
        <f t="shared" si="15"/>
        <v>2</v>
      </c>
      <c r="I49" s="273">
        <f t="shared" si="15"/>
        <v>21</v>
      </c>
      <c r="J49" s="271">
        <f t="shared" si="15"/>
        <v>1</v>
      </c>
      <c r="K49" s="272">
        <f t="shared" si="15"/>
        <v>57</v>
      </c>
      <c r="L49" s="272">
        <f t="shared" si="15"/>
        <v>0</v>
      </c>
      <c r="M49" s="273">
        <f t="shared" si="15"/>
        <v>58</v>
      </c>
      <c r="N49" s="271">
        <f t="shared" si="15"/>
        <v>0</v>
      </c>
      <c r="O49" s="272">
        <f t="shared" si="15"/>
        <v>16</v>
      </c>
      <c r="P49" s="272">
        <f t="shared" si="15"/>
        <v>161</v>
      </c>
      <c r="Q49" s="274">
        <f t="shared" si="15"/>
        <v>0</v>
      </c>
      <c r="R49" s="273">
        <f t="shared" si="15"/>
        <v>177</v>
      </c>
      <c r="S49" s="275">
        <f>MAX(S42:S46)</f>
        <v>287</v>
      </c>
    </row>
    <row r="50" spans="1:20" ht="13.5" customHeight="1" x14ac:dyDescent="0.15">
      <c r="A50" s="253" t="s">
        <v>11</v>
      </c>
      <c r="B50" s="271">
        <f>B48/2</f>
        <v>21.5</v>
      </c>
      <c r="C50" s="272">
        <f t="shared" ref="C50:S50" si="16">C48/2</f>
        <v>2</v>
      </c>
      <c r="D50" s="272">
        <f t="shared" si="16"/>
        <v>0</v>
      </c>
      <c r="E50" s="273">
        <f t="shared" si="16"/>
        <v>23.5</v>
      </c>
      <c r="F50" s="271">
        <f t="shared" si="16"/>
        <v>0</v>
      </c>
      <c r="G50" s="272">
        <f t="shared" si="16"/>
        <v>9.5</v>
      </c>
      <c r="H50" s="272">
        <f t="shared" si="16"/>
        <v>3.5</v>
      </c>
      <c r="I50" s="273">
        <f t="shared" si="16"/>
        <v>13</v>
      </c>
      <c r="J50" s="271">
        <f t="shared" si="16"/>
        <v>2</v>
      </c>
      <c r="K50" s="272">
        <f t="shared" si="16"/>
        <v>45</v>
      </c>
      <c r="L50" s="272">
        <f t="shared" si="16"/>
        <v>0</v>
      </c>
      <c r="M50" s="273">
        <f t="shared" si="16"/>
        <v>47</v>
      </c>
      <c r="N50" s="271">
        <f t="shared" si="16"/>
        <v>0</v>
      </c>
      <c r="O50" s="272">
        <f t="shared" si="16"/>
        <v>9.5</v>
      </c>
      <c r="P50" s="272">
        <f t="shared" si="16"/>
        <v>116</v>
      </c>
      <c r="Q50" s="274">
        <f t="shared" si="16"/>
        <v>0</v>
      </c>
      <c r="R50" s="273">
        <f t="shared" si="16"/>
        <v>125.5</v>
      </c>
      <c r="S50" s="275">
        <f t="shared" si="16"/>
        <v>209</v>
      </c>
    </row>
    <row r="51" spans="1:20" ht="14" thickBot="1" x14ac:dyDescent="0.2">
      <c r="A51" s="276"/>
      <c r="B51" s="277"/>
      <c r="C51" s="278"/>
      <c r="D51" s="278"/>
      <c r="E51" s="279"/>
      <c r="F51" s="277"/>
      <c r="G51" s="278"/>
      <c r="H51" s="278"/>
      <c r="I51" s="279"/>
      <c r="J51" s="277"/>
      <c r="K51" s="278"/>
      <c r="L51" s="278"/>
      <c r="M51" s="279"/>
      <c r="N51" s="277"/>
      <c r="O51" s="278"/>
      <c r="P51" s="278"/>
      <c r="Q51" s="280"/>
      <c r="R51" s="279"/>
      <c r="S51" s="281"/>
      <c r="T51" s="79"/>
    </row>
    <row r="52" spans="1:20" x14ac:dyDescent="0.15">
      <c r="A52" s="304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  <c r="T52" s="79"/>
    </row>
    <row r="53" spans="1:20" ht="14" thickBot="1" x14ac:dyDescent="0.2">
      <c r="A53" s="285">
        <f>A28+1</f>
        <v>42794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4"/>
      <c r="M53" s="284"/>
      <c r="N53" s="284"/>
      <c r="O53" s="284"/>
      <c r="P53" s="284"/>
      <c r="Q53" s="284"/>
      <c r="R53" s="284"/>
      <c r="S53" s="284"/>
      <c r="T53" s="79"/>
    </row>
    <row r="54" spans="1:20" x14ac:dyDescent="0.15">
      <c r="A54" s="226"/>
      <c r="B54" s="287" t="s">
        <v>2</v>
      </c>
      <c r="C54" s="288"/>
      <c r="D54" s="288"/>
      <c r="E54" s="289"/>
      <c r="F54" s="287" t="s">
        <v>3</v>
      </c>
      <c r="G54" s="288"/>
      <c r="H54" s="288"/>
      <c r="I54" s="289"/>
      <c r="J54" s="287" t="s">
        <v>4</v>
      </c>
      <c r="K54" s="288"/>
      <c r="L54" s="288"/>
      <c r="M54" s="289"/>
      <c r="N54" s="287" t="s">
        <v>5</v>
      </c>
      <c r="O54" s="288"/>
      <c r="P54" s="288"/>
      <c r="Q54" s="288"/>
      <c r="R54" s="289"/>
      <c r="S54" s="270" t="s">
        <v>35</v>
      </c>
      <c r="T54" s="79"/>
    </row>
    <row r="55" spans="1:20" s="11" customFormat="1" ht="14" thickBot="1" x14ac:dyDescent="0.2">
      <c r="A55" s="231"/>
      <c r="B55" s="232" t="s">
        <v>190</v>
      </c>
      <c r="C55" s="233"/>
      <c r="D55" s="233"/>
      <c r="E55" s="234"/>
      <c r="F55" s="232" t="s">
        <v>191</v>
      </c>
      <c r="G55" s="233"/>
      <c r="H55" s="233"/>
      <c r="I55" s="234"/>
      <c r="J55" s="232" t="s">
        <v>192</v>
      </c>
      <c r="K55" s="233"/>
      <c r="L55" s="233"/>
      <c r="M55" s="234"/>
      <c r="N55" s="232" t="s">
        <v>193</v>
      </c>
      <c r="O55" s="233"/>
      <c r="P55" s="233"/>
      <c r="Q55" s="233"/>
      <c r="R55" s="234"/>
      <c r="S55" s="293"/>
      <c r="T55" s="68"/>
    </row>
    <row r="56" spans="1:20" s="32" customFormat="1" ht="11" x14ac:dyDescent="0.15">
      <c r="A56" s="236"/>
      <c r="B56" s="294" t="s">
        <v>6</v>
      </c>
      <c r="C56" s="295" t="s">
        <v>7</v>
      </c>
      <c r="D56" s="295" t="s">
        <v>8</v>
      </c>
      <c r="E56" s="296" t="s">
        <v>9</v>
      </c>
      <c r="F56" s="294" t="s">
        <v>6</v>
      </c>
      <c r="G56" s="295" t="s">
        <v>7</v>
      </c>
      <c r="H56" s="295" t="s">
        <v>8</v>
      </c>
      <c r="I56" s="296" t="s">
        <v>9</v>
      </c>
      <c r="J56" s="294" t="s">
        <v>6</v>
      </c>
      <c r="K56" s="295" t="s">
        <v>7</v>
      </c>
      <c r="L56" s="295" t="s">
        <v>8</v>
      </c>
      <c r="M56" s="296" t="s">
        <v>9</v>
      </c>
      <c r="N56" s="294" t="s">
        <v>6</v>
      </c>
      <c r="O56" s="295" t="s">
        <v>7</v>
      </c>
      <c r="P56" s="295" t="s">
        <v>8</v>
      </c>
      <c r="Q56" s="297"/>
      <c r="R56" s="296" t="s">
        <v>9</v>
      </c>
      <c r="S56" s="298"/>
      <c r="T56" s="299"/>
    </row>
    <row r="57" spans="1:20" s="11" customFormat="1" x14ac:dyDescent="0.15">
      <c r="A57" s="231"/>
      <c r="B57" s="300"/>
      <c r="C57" s="301"/>
      <c r="D57" s="301"/>
      <c r="E57" s="302"/>
      <c r="F57" s="300"/>
      <c r="G57" s="301"/>
      <c r="H57" s="301"/>
      <c r="I57" s="302"/>
      <c r="J57" s="300"/>
      <c r="K57" s="301"/>
      <c r="L57" s="301"/>
      <c r="M57" s="302"/>
      <c r="N57" s="300"/>
      <c r="O57" s="301"/>
      <c r="P57" s="301"/>
      <c r="Q57" s="303"/>
      <c r="R57" s="302"/>
      <c r="S57" s="258"/>
      <c r="T57" s="68"/>
    </row>
    <row r="58" spans="1:20" s="11" customFormat="1" x14ac:dyDescent="0.15">
      <c r="A58" s="247" t="s">
        <v>167</v>
      </c>
      <c r="B58" s="248">
        <v>2</v>
      </c>
      <c r="C58" s="249">
        <v>2</v>
      </c>
      <c r="D58" s="249">
        <v>0</v>
      </c>
      <c r="E58" s="250">
        <f>SUM(B58:D58)</f>
        <v>4</v>
      </c>
      <c r="F58" s="248">
        <v>0</v>
      </c>
      <c r="G58" s="249">
        <v>0</v>
      </c>
      <c r="H58" s="249">
        <v>0</v>
      </c>
      <c r="I58" s="250">
        <f>SUM(F58:H58)</f>
        <v>0</v>
      </c>
      <c r="J58" s="248">
        <v>0</v>
      </c>
      <c r="K58" s="249">
        <v>4</v>
      </c>
      <c r="L58" s="249">
        <v>0</v>
      </c>
      <c r="M58" s="250">
        <f>SUM(J58:L58)</f>
        <v>4</v>
      </c>
      <c r="N58" s="248">
        <v>0</v>
      </c>
      <c r="O58" s="249">
        <v>1</v>
      </c>
      <c r="P58" s="249">
        <v>9</v>
      </c>
      <c r="Q58" s="251"/>
      <c r="R58" s="250">
        <f>SUM(O58:Q58)</f>
        <v>10</v>
      </c>
      <c r="S58" s="252">
        <f>SUM(E58,M58,R58,I58)</f>
        <v>18</v>
      </c>
      <c r="T58" s="68"/>
    </row>
    <row r="59" spans="1:20" s="11" customFormat="1" x14ac:dyDescent="0.15">
      <c r="A59" s="247" t="s">
        <v>166</v>
      </c>
      <c r="B59" s="248">
        <v>3</v>
      </c>
      <c r="C59" s="249">
        <v>0</v>
      </c>
      <c r="D59" s="249">
        <v>0</v>
      </c>
      <c r="E59" s="250">
        <f t="shared" ref="E59:E65" si="17">SUM(B59:D59)</f>
        <v>3</v>
      </c>
      <c r="F59" s="248">
        <v>0</v>
      </c>
      <c r="G59" s="249">
        <v>0</v>
      </c>
      <c r="H59" s="249">
        <v>1</v>
      </c>
      <c r="I59" s="250">
        <f t="shared" ref="I59:I65" si="18">SUM(F59:H59)</f>
        <v>1</v>
      </c>
      <c r="J59" s="248">
        <v>0</v>
      </c>
      <c r="K59" s="249">
        <v>11</v>
      </c>
      <c r="L59" s="249">
        <v>0</v>
      </c>
      <c r="M59" s="250">
        <f t="shared" ref="M59:M65" si="19">SUM(J59:L59)</f>
        <v>11</v>
      </c>
      <c r="N59" s="248">
        <v>0</v>
      </c>
      <c r="O59" s="249">
        <v>2</v>
      </c>
      <c r="P59" s="249">
        <v>12</v>
      </c>
      <c r="Q59" s="251"/>
      <c r="R59" s="250">
        <f t="shared" ref="R59:R65" si="20">SUM(O59:Q59)</f>
        <v>14</v>
      </c>
      <c r="S59" s="252">
        <f t="shared" ref="S59:S65" si="21">SUM(E59,M59,R59,I59)</f>
        <v>29</v>
      </c>
      <c r="T59" s="68"/>
    </row>
    <row r="60" spans="1:20" s="11" customFormat="1" x14ac:dyDescent="0.15">
      <c r="A60" s="247" t="s">
        <v>165</v>
      </c>
      <c r="B60" s="248">
        <v>7</v>
      </c>
      <c r="C60" s="249">
        <v>1</v>
      </c>
      <c r="D60" s="249">
        <v>0</v>
      </c>
      <c r="E60" s="250">
        <f t="shared" si="17"/>
        <v>8</v>
      </c>
      <c r="F60" s="248">
        <v>0</v>
      </c>
      <c r="G60" s="249">
        <v>5</v>
      </c>
      <c r="H60" s="249">
        <v>0</v>
      </c>
      <c r="I60" s="250">
        <f t="shared" si="18"/>
        <v>5</v>
      </c>
      <c r="J60" s="248">
        <v>1</v>
      </c>
      <c r="K60" s="249">
        <v>7</v>
      </c>
      <c r="L60" s="249">
        <v>1</v>
      </c>
      <c r="M60" s="250">
        <f t="shared" si="19"/>
        <v>9</v>
      </c>
      <c r="N60" s="248">
        <v>0</v>
      </c>
      <c r="O60" s="249">
        <v>1</v>
      </c>
      <c r="P60" s="249">
        <v>18</v>
      </c>
      <c r="Q60" s="251"/>
      <c r="R60" s="250">
        <f t="shared" si="20"/>
        <v>19</v>
      </c>
      <c r="S60" s="252">
        <f t="shared" si="21"/>
        <v>41</v>
      </c>
      <c r="T60" s="68"/>
    </row>
    <row r="61" spans="1:20" s="11" customFormat="1" x14ac:dyDescent="0.15">
      <c r="A61" s="247" t="s">
        <v>164</v>
      </c>
      <c r="B61" s="248">
        <v>8</v>
      </c>
      <c r="C61" s="249">
        <v>0</v>
      </c>
      <c r="D61" s="249">
        <v>1</v>
      </c>
      <c r="E61" s="250">
        <f t="shared" si="17"/>
        <v>9</v>
      </c>
      <c r="F61" s="248">
        <v>0</v>
      </c>
      <c r="G61" s="249">
        <v>7</v>
      </c>
      <c r="H61" s="249">
        <v>0</v>
      </c>
      <c r="I61" s="250">
        <f t="shared" si="18"/>
        <v>7</v>
      </c>
      <c r="J61" s="248">
        <v>1</v>
      </c>
      <c r="K61" s="249">
        <v>18</v>
      </c>
      <c r="L61" s="249">
        <v>0</v>
      </c>
      <c r="M61" s="250">
        <f t="shared" si="19"/>
        <v>19</v>
      </c>
      <c r="N61" s="248">
        <v>0</v>
      </c>
      <c r="O61" s="249">
        <v>1</v>
      </c>
      <c r="P61" s="249">
        <v>44</v>
      </c>
      <c r="Q61" s="251"/>
      <c r="R61" s="250">
        <f t="shared" si="20"/>
        <v>45</v>
      </c>
      <c r="S61" s="252">
        <f t="shared" si="21"/>
        <v>80</v>
      </c>
      <c r="T61" s="68"/>
    </row>
    <row r="62" spans="1:20" s="11" customFormat="1" x14ac:dyDescent="0.15">
      <c r="A62" s="247" t="s">
        <v>163</v>
      </c>
      <c r="B62" s="248">
        <v>8</v>
      </c>
      <c r="C62" s="249">
        <v>0</v>
      </c>
      <c r="D62" s="249">
        <v>0</v>
      </c>
      <c r="E62" s="250">
        <f t="shared" si="17"/>
        <v>8</v>
      </c>
      <c r="F62" s="248">
        <v>0</v>
      </c>
      <c r="G62" s="249">
        <v>2</v>
      </c>
      <c r="H62" s="249">
        <v>0</v>
      </c>
      <c r="I62" s="250">
        <f t="shared" si="18"/>
        <v>2</v>
      </c>
      <c r="J62" s="248">
        <v>3</v>
      </c>
      <c r="K62" s="249">
        <v>13</v>
      </c>
      <c r="L62" s="249">
        <v>0</v>
      </c>
      <c r="M62" s="250">
        <f t="shared" si="19"/>
        <v>16</v>
      </c>
      <c r="N62" s="248">
        <v>0</v>
      </c>
      <c r="O62" s="249">
        <v>1</v>
      </c>
      <c r="P62" s="249">
        <v>31</v>
      </c>
      <c r="Q62" s="251"/>
      <c r="R62" s="250">
        <f t="shared" si="20"/>
        <v>32</v>
      </c>
      <c r="S62" s="252">
        <f t="shared" si="21"/>
        <v>58</v>
      </c>
      <c r="T62" s="68"/>
    </row>
    <row r="63" spans="1:20" s="11" customFormat="1" x14ac:dyDescent="0.15">
      <c r="A63" s="247" t="s">
        <v>162</v>
      </c>
      <c r="B63" s="248">
        <v>4</v>
      </c>
      <c r="C63" s="249">
        <v>0</v>
      </c>
      <c r="D63" s="249">
        <v>0</v>
      </c>
      <c r="E63" s="250">
        <f t="shared" si="17"/>
        <v>4</v>
      </c>
      <c r="F63" s="248">
        <v>1</v>
      </c>
      <c r="G63" s="249">
        <v>2</v>
      </c>
      <c r="H63" s="249">
        <v>0</v>
      </c>
      <c r="I63" s="250">
        <f t="shared" si="18"/>
        <v>3</v>
      </c>
      <c r="J63" s="248">
        <v>1</v>
      </c>
      <c r="K63" s="249">
        <v>21</v>
      </c>
      <c r="L63" s="249">
        <v>0</v>
      </c>
      <c r="M63" s="250">
        <f t="shared" si="19"/>
        <v>22</v>
      </c>
      <c r="N63" s="248">
        <v>0</v>
      </c>
      <c r="O63" s="249">
        <v>3</v>
      </c>
      <c r="P63" s="249">
        <v>5</v>
      </c>
      <c r="Q63" s="251"/>
      <c r="R63" s="250">
        <f t="shared" si="20"/>
        <v>8</v>
      </c>
      <c r="S63" s="252">
        <f t="shared" si="21"/>
        <v>37</v>
      </c>
      <c r="T63" s="68"/>
    </row>
    <row r="64" spans="1:20" s="11" customFormat="1" x14ac:dyDescent="0.15">
      <c r="A64" s="247" t="s">
        <v>161</v>
      </c>
      <c r="B64" s="248">
        <v>6</v>
      </c>
      <c r="C64" s="249">
        <v>1</v>
      </c>
      <c r="D64" s="249">
        <v>1</v>
      </c>
      <c r="E64" s="250">
        <f t="shared" si="17"/>
        <v>8</v>
      </c>
      <c r="F64" s="248">
        <v>2</v>
      </c>
      <c r="G64" s="249">
        <v>2</v>
      </c>
      <c r="H64" s="249">
        <v>0</v>
      </c>
      <c r="I64" s="250">
        <f t="shared" si="18"/>
        <v>4</v>
      </c>
      <c r="J64" s="248">
        <v>0</v>
      </c>
      <c r="K64" s="249">
        <v>11</v>
      </c>
      <c r="L64" s="249">
        <v>0</v>
      </c>
      <c r="M64" s="250">
        <f t="shared" si="19"/>
        <v>11</v>
      </c>
      <c r="N64" s="248">
        <v>0</v>
      </c>
      <c r="O64" s="249">
        <v>4</v>
      </c>
      <c r="P64" s="249">
        <v>49</v>
      </c>
      <c r="Q64" s="251"/>
      <c r="R64" s="250">
        <f t="shared" si="20"/>
        <v>53</v>
      </c>
      <c r="S64" s="252">
        <f t="shared" si="21"/>
        <v>76</v>
      </c>
      <c r="T64" s="68"/>
    </row>
    <row r="65" spans="1:20" s="11" customFormat="1" x14ac:dyDescent="0.15">
      <c r="A65" s="247" t="s">
        <v>160</v>
      </c>
      <c r="B65" s="248">
        <v>2</v>
      </c>
      <c r="C65" s="249">
        <v>0</v>
      </c>
      <c r="D65" s="249">
        <v>0</v>
      </c>
      <c r="E65" s="250">
        <f t="shared" si="17"/>
        <v>2</v>
      </c>
      <c r="F65" s="248">
        <v>1</v>
      </c>
      <c r="G65" s="249">
        <v>3</v>
      </c>
      <c r="H65" s="249">
        <v>0</v>
      </c>
      <c r="I65" s="250">
        <f t="shared" si="18"/>
        <v>4</v>
      </c>
      <c r="J65" s="248">
        <v>0</v>
      </c>
      <c r="K65" s="249">
        <v>6</v>
      </c>
      <c r="L65" s="249">
        <v>0</v>
      </c>
      <c r="M65" s="250">
        <f t="shared" si="19"/>
        <v>6</v>
      </c>
      <c r="N65" s="248">
        <v>0</v>
      </c>
      <c r="O65" s="249">
        <v>3</v>
      </c>
      <c r="P65" s="249">
        <v>30</v>
      </c>
      <c r="Q65" s="251"/>
      <c r="R65" s="250">
        <f t="shared" si="20"/>
        <v>33</v>
      </c>
      <c r="S65" s="252">
        <f t="shared" si="21"/>
        <v>45</v>
      </c>
      <c r="T65" s="68"/>
    </row>
    <row r="66" spans="1:20" s="11" customFormat="1" ht="12.5" customHeight="1" thickBot="1" x14ac:dyDescent="0.2">
      <c r="A66" s="253"/>
      <c r="B66" s="254"/>
      <c r="C66" s="255"/>
      <c r="D66" s="255"/>
      <c r="E66" s="256"/>
      <c r="F66" s="254"/>
      <c r="G66" s="255"/>
      <c r="H66" s="255"/>
      <c r="I66" s="256"/>
      <c r="J66" s="254"/>
      <c r="K66" s="255"/>
      <c r="L66" s="255"/>
      <c r="M66" s="256"/>
      <c r="N66" s="254"/>
      <c r="O66" s="255"/>
      <c r="P66" s="255"/>
      <c r="Q66" s="257"/>
      <c r="R66" s="256"/>
      <c r="S66" s="258"/>
      <c r="T66" s="68"/>
    </row>
    <row r="67" spans="1:20" s="11" customFormat="1" ht="12.5" hidden="1" customHeight="1" x14ac:dyDescent="0.15">
      <c r="A67" s="247" t="s">
        <v>183</v>
      </c>
      <c r="B67" s="248">
        <f>SUM(B58:B61)</f>
        <v>20</v>
      </c>
      <c r="C67" s="249">
        <f t="shared" ref="C67:S67" si="22">SUM(C58:C61)</f>
        <v>3</v>
      </c>
      <c r="D67" s="249">
        <f t="shared" si="22"/>
        <v>1</v>
      </c>
      <c r="E67" s="250">
        <f t="shared" si="22"/>
        <v>24</v>
      </c>
      <c r="F67" s="248">
        <f t="shared" si="22"/>
        <v>0</v>
      </c>
      <c r="G67" s="249">
        <f t="shared" si="22"/>
        <v>12</v>
      </c>
      <c r="H67" s="249">
        <f t="shared" si="22"/>
        <v>1</v>
      </c>
      <c r="I67" s="250">
        <f t="shared" si="22"/>
        <v>13</v>
      </c>
      <c r="J67" s="248">
        <f t="shared" si="22"/>
        <v>2</v>
      </c>
      <c r="K67" s="249">
        <f t="shared" si="22"/>
        <v>40</v>
      </c>
      <c r="L67" s="249">
        <f t="shared" si="22"/>
        <v>1</v>
      </c>
      <c r="M67" s="250">
        <f t="shared" si="22"/>
        <v>43</v>
      </c>
      <c r="N67" s="248">
        <f t="shared" si="22"/>
        <v>0</v>
      </c>
      <c r="O67" s="249">
        <f t="shared" si="22"/>
        <v>5</v>
      </c>
      <c r="P67" s="249">
        <f t="shared" si="22"/>
        <v>83</v>
      </c>
      <c r="Q67" s="251">
        <f t="shared" si="22"/>
        <v>0</v>
      </c>
      <c r="R67" s="250">
        <f t="shared" si="22"/>
        <v>88</v>
      </c>
      <c r="S67" s="252">
        <f t="shared" si="22"/>
        <v>168</v>
      </c>
    </row>
    <row r="68" spans="1:20" s="11" customFormat="1" ht="12.5" hidden="1" customHeight="1" x14ac:dyDescent="0.15">
      <c r="A68" s="247" t="s">
        <v>184</v>
      </c>
      <c r="B68" s="248">
        <f t="shared" ref="B68:S71" si="23">SUM(B59:B62)</f>
        <v>26</v>
      </c>
      <c r="C68" s="249">
        <f t="shared" si="23"/>
        <v>1</v>
      </c>
      <c r="D68" s="249">
        <f t="shared" si="23"/>
        <v>1</v>
      </c>
      <c r="E68" s="250">
        <f t="shared" si="23"/>
        <v>28</v>
      </c>
      <c r="F68" s="248">
        <f t="shared" si="23"/>
        <v>0</v>
      </c>
      <c r="G68" s="249">
        <f t="shared" si="23"/>
        <v>14</v>
      </c>
      <c r="H68" s="249">
        <f t="shared" si="23"/>
        <v>1</v>
      </c>
      <c r="I68" s="250">
        <f t="shared" si="23"/>
        <v>15</v>
      </c>
      <c r="J68" s="248">
        <f t="shared" si="23"/>
        <v>5</v>
      </c>
      <c r="K68" s="249">
        <f t="shared" si="23"/>
        <v>49</v>
      </c>
      <c r="L68" s="249">
        <f t="shared" si="23"/>
        <v>1</v>
      </c>
      <c r="M68" s="250">
        <f t="shared" si="23"/>
        <v>55</v>
      </c>
      <c r="N68" s="248">
        <f t="shared" si="23"/>
        <v>0</v>
      </c>
      <c r="O68" s="249">
        <f t="shared" si="23"/>
        <v>5</v>
      </c>
      <c r="P68" s="249">
        <f t="shared" si="23"/>
        <v>105</v>
      </c>
      <c r="Q68" s="251">
        <f t="shared" si="23"/>
        <v>0</v>
      </c>
      <c r="R68" s="250">
        <f t="shared" si="23"/>
        <v>110</v>
      </c>
      <c r="S68" s="252">
        <f t="shared" si="23"/>
        <v>208</v>
      </c>
    </row>
    <row r="69" spans="1:20" s="11" customFormat="1" ht="12.5" hidden="1" customHeight="1" x14ac:dyDescent="0.15">
      <c r="A69" s="247" t="s">
        <v>185</v>
      </c>
      <c r="B69" s="248">
        <f t="shared" si="23"/>
        <v>27</v>
      </c>
      <c r="C69" s="249">
        <f t="shared" si="23"/>
        <v>1</v>
      </c>
      <c r="D69" s="249">
        <f t="shared" si="23"/>
        <v>1</v>
      </c>
      <c r="E69" s="250">
        <f t="shared" si="23"/>
        <v>29</v>
      </c>
      <c r="F69" s="248">
        <f t="shared" si="23"/>
        <v>1</v>
      </c>
      <c r="G69" s="249">
        <f t="shared" si="23"/>
        <v>16</v>
      </c>
      <c r="H69" s="249">
        <f t="shared" si="23"/>
        <v>0</v>
      </c>
      <c r="I69" s="250">
        <f t="shared" si="23"/>
        <v>17</v>
      </c>
      <c r="J69" s="248">
        <f t="shared" si="23"/>
        <v>6</v>
      </c>
      <c r="K69" s="249">
        <f t="shared" si="23"/>
        <v>59</v>
      </c>
      <c r="L69" s="249">
        <f t="shared" si="23"/>
        <v>1</v>
      </c>
      <c r="M69" s="250">
        <f t="shared" si="23"/>
        <v>66</v>
      </c>
      <c r="N69" s="248">
        <f t="shared" si="23"/>
        <v>0</v>
      </c>
      <c r="O69" s="249">
        <f t="shared" si="23"/>
        <v>6</v>
      </c>
      <c r="P69" s="249">
        <f t="shared" si="23"/>
        <v>98</v>
      </c>
      <c r="Q69" s="251">
        <f t="shared" si="23"/>
        <v>0</v>
      </c>
      <c r="R69" s="250">
        <f t="shared" si="23"/>
        <v>104</v>
      </c>
      <c r="S69" s="252">
        <f t="shared" si="23"/>
        <v>216</v>
      </c>
    </row>
    <row r="70" spans="1:20" s="11" customFormat="1" ht="12.5" hidden="1" customHeight="1" x14ac:dyDescent="0.15">
      <c r="A70" s="247" t="s">
        <v>186</v>
      </c>
      <c r="B70" s="248">
        <f t="shared" si="23"/>
        <v>26</v>
      </c>
      <c r="C70" s="249">
        <f t="shared" si="23"/>
        <v>1</v>
      </c>
      <c r="D70" s="249">
        <f t="shared" si="23"/>
        <v>2</v>
      </c>
      <c r="E70" s="250">
        <f t="shared" si="23"/>
        <v>29</v>
      </c>
      <c r="F70" s="248">
        <f t="shared" si="23"/>
        <v>3</v>
      </c>
      <c r="G70" s="249">
        <f t="shared" si="23"/>
        <v>13</v>
      </c>
      <c r="H70" s="249">
        <f t="shared" si="23"/>
        <v>0</v>
      </c>
      <c r="I70" s="250">
        <f t="shared" si="23"/>
        <v>16</v>
      </c>
      <c r="J70" s="248">
        <f t="shared" si="23"/>
        <v>5</v>
      </c>
      <c r="K70" s="249">
        <f t="shared" si="23"/>
        <v>63</v>
      </c>
      <c r="L70" s="249">
        <f t="shared" si="23"/>
        <v>0</v>
      </c>
      <c r="M70" s="250">
        <f t="shared" si="23"/>
        <v>68</v>
      </c>
      <c r="N70" s="248">
        <f t="shared" si="23"/>
        <v>0</v>
      </c>
      <c r="O70" s="249">
        <f t="shared" si="23"/>
        <v>9</v>
      </c>
      <c r="P70" s="249">
        <f t="shared" si="23"/>
        <v>129</v>
      </c>
      <c r="Q70" s="251">
        <f t="shared" si="23"/>
        <v>0</v>
      </c>
      <c r="R70" s="250">
        <f t="shared" si="23"/>
        <v>138</v>
      </c>
      <c r="S70" s="252">
        <f t="shared" si="23"/>
        <v>251</v>
      </c>
    </row>
    <row r="71" spans="1:20" s="11" customFormat="1" ht="13" hidden="1" customHeight="1" x14ac:dyDescent="0.15">
      <c r="A71" s="259" t="s">
        <v>187</v>
      </c>
      <c r="B71" s="260">
        <f>SUM(B62:B65)</f>
        <v>20</v>
      </c>
      <c r="C71" s="261">
        <f>SUM(C62:C65)</f>
        <v>1</v>
      </c>
      <c r="D71" s="261">
        <f>SUM(D62:D65)</f>
        <v>1</v>
      </c>
      <c r="E71" s="262">
        <f t="shared" si="23"/>
        <v>22</v>
      </c>
      <c r="F71" s="260">
        <f t="shared" si="23"/>
        <v>4</v>
      </c>
      <c r="G71" s="261">
        <f t="shared" si="23"/>
        <v>9</v>
      </c>
      <c r="H71" s="261">
        <f t="shared" si="23"/>
        <v>0</v>
      </c>
      <c r="I71" s="262">
        <f t="shared" si="23"/>
        <v>13</v>
      </c>
      <c r="J71" s="260">
        <f t="shared" si="23"/>
        <v>4</v>
      </c>
      <c r="K71" s="261">
        <f t="shared" si="23"/>
        <v>51</v>
      </c>
      <c r="L71" s="261">
        <f t="shared" si="23"/>
        <v>0</v>
      </c>
      <c r="M71" s="262">
        <f t="shared" si="23"/>
        <v>55</v>
      </c>
      <c r="N71" s="260">
        <f t="shared" si="23"/>
        <v>0</v>
      </c>
      <c r="O71" s="261">
        <f t="shared" si="23"/>
        <v>11</v>
      </c>
      <c r="P71" s="261">
        <f t="shared" si="23"/>
        <v>115</v>
      </c>
      <c r="Q71" s="263">
        <f t="shared" si="23"/>
        <v>0</v>
      </c>
      <c r="R71" s="262">
        <f t="shared" si="23"/>
        <v>126</v>
      </c>
      <c r="S71" s="264">
        <f t="shared" si="23"/>
        <v>216</v>
      </c>
    </row>
    <row r="72" spans="1:20" x14ac:dyDescent="0.15">
      <c r="A72" s="265"/>
      <c r="B72" s="266"/>
      <c r="C72" s="267"/>
      <c r="D72" s="267"/>
      <c r="E72" s="268"/>
      <c r="F72" s="266"/>
      <c r="G72" s="267"/>
      <c r="H72" s="267"/>
      <c r="I72" s="268"/>
      <c r="J72" s="266"/>
      <c r="K72" s="267"/>
      <c r="L72" s="267"/>
      <c r="M72" s="268"/>
      <c r="N72" s="266"/>
      <c r="O72" s="267"/>
      <c r="P72" s="267"/>
      <c r="Q72" s="269"/>
      <c r="R72" s="268"/>
      <c r="S72" s="270"/>
    </row>
    <row r="73" spans="1:20" x14ac:dyDescent="0.15">
      <c r="A73" s="253" t="s">
        <v>188</v>
      </c>
      <c r="B73" s="271">
        <f>SUM(B58:B65)</f>
        <v>40</v>
      </c>
      <c r="C73" s="272">
        <f t="shared" ref="C73:S73" si="24">SUM(C58:C65)</f>
        <v>4</v>
      </c>
      <c r="D73" s="272">
        <f t="shared" si="24"/>
        <v>2</v>
      </c>
      <c r="E73" s="273">
        <f t="shared" si="24"/>
        <v>46</v>
      </c>
      <c r="F73" s="271">
        <f t="shared" si="24"/>
        <v>4</v>
      </c>
      <c r="G73" s="272">
        <f t="shared" si="24"/>
        <v>21</v>
      </c>
      <c r="H73" s="272">
        <f t="shared" si="24"/>
        <v>1</v>
      </c>
      <c r="I73" s="273">
        <f t="shared" si="24"/>
        <v>26</v>
      </c>
      <c r="J73" s="271">
        <f t="shared" si="24"/>
        <v>6</v>
      </c>
      <c r="K73" s="272">
        <f t="shared" si="24"/>
        <v>91</v>
      </c>
      <c r="L73" s="272">
        <f t="shared" si="24"/>
        <v>1</v>
      </c>
      <c r="M73" s="273">
        <f t="shared" si="24"/>
        <v>98</v>
      </c>
      <c r="N73" s="271">
        <f t="shared" si="24"/>
        <v>0</v>
      </c>
      <c r="O73" s="272">
        <f t="shared" si="24"/>
        <v>16</v>
      </c>
      <c r="P73" s="272">
        <f t="shared" si="24"/>
        <v>198</v>
      </c>
      <c r="Q73" s="274">
        <f t="shared" si="24"/>
        <v>0</v>
      </c>
      <c r="R73" s="273">
        <f t="shared" si="24"/>
        <v>214</v>
      </c>
      <c r="S73" s="275">
        <f t="shared" si="24"/>
        <v>384</v>
      </c>
    </row>
    <row r="74" spans="1:20" x14ac:dyDescent="0.15">
      <c r="A74" s="253" t="s">
        <v>10</v>
      </c>
      <c r="B74" s="271">
        <f t="shared" ref="B74:R74" si="25">INDEX(B67:B71,MATCH($S74,$S67:$S71,0))</f>
        <v>26</v>
      </c>
      <c r="C74" s="272">
        <f t="shared" si="25"/>
        <v>1</v>
      </c>
      <c r="D74" s="272">
        <f t="shared" si="25"/>
        <v>2</v>
      </c>
      <c r="E74" s="273">
        <f t="shared" si="25"/>
        <v>29</v>
      </c>
      <c r="F74" s="271">
        <f t="shared" si="25"/>
        <v>3</v>
      </c>
      <c r="G74" s="272">
        <f t="shared" si="25"/>
        <v>13</v>
      </c>
      <c r="H74" s="272">
        <f t="shared" si="25"/>
        <v>0</v>
      </c>
      <c r="I74" s="273">
        <f t="shared" si="25"/>
        <v>16</v>
      </c>
      <c r="J74" s="271">
        <f t="shared" si="25"/>
        <v>5</v>
      </c>
      <c r="K74" s="272">
        <f t="shared" si="25"/>
        <v>63</v>
      </c>
      <c r="L74" s="272">
        <f t="shared" si="25"/>
        <v>0</v>
      </c>
      <c r="M74" s="273">
        <f t="shared" si="25"/>
        <v>68</v>
      </c>
      <c r="N74" s="271">
        <f t="shared" si="25"/>
        <v>0</v>
      </c>
      <c r="O74" s="272">
        <f t="shared" si="25"/>
        <v>9</v>
      </c>
      <c r="P74" s="272">
        <f t="shared" si="25"/>
        <v>129</v>
      </c>
      <c r="Q74" s="274">
        <f t="shared" si="25"/>
        <v>0</v>
      </c>
      <c r="R74" s="273">
        <f t="shared" si="25"/>
        <v>138</v>
      </c>
      <c r="S74" s="275">
        <f>MAX(S67:S71)</f>
        <v>251</v>
      </c>
    </row>
    <row r="75" spans="1:20" ht="13.5" customHeight="1" x14ac:dyDescent="0.15">
      <c r="A75" s="253" t="s">
        <v>11</v>
      </c>
      <c r="B75" s="271">
        <f>B73/2</f>
        <v>20</v>
      </c>
      <c r="C75" s="272">
        <f t="shared" ref="C75:S75" si="26">C73/2</f>
        <v>2</v>
      </c>
      <c r="D75" s="272">
        <f t="shared" si="26"/>
        <v>1</v>
      </c>
      <c r="E75" s="273">
        <f t="shared" si="26"/>
        <v>23</v>
      </c>
      <c r="F75" s="271">
        <f t="shared" si="26"/>
        <v>2</v>
      </c>
      <c r="G75" s="272">
        <f t="shared" si="26"/>
        <v>10.5</v>
      </c>
      <c r="H75" s="272">
        <f t="shared" si="26"/>
        <v>0.5</v>
      </c>
      <c r="I75" s="273">
        <f t="shared" si="26"/>
        <v>13</v>
      </c>
      <c r="J75" s="271">
        <f t="shared" si="26"/>
        <v>3</v>
      </c>
      <c r="K75" s="272">
        <f t="shared" si="26"/>
        <v>45.5</v>
      </c>
      <c r="L75" s="272">
        <f t="shared" si="26"/>
        <v>0.5</v>
      </c>
      <c r="M75" s="273">
        <f t="shared" si="26"/>
        <v>49</v>
      </c>
      <c r="N75" s="271">
        <f t="shared" si="26"/>
        <v>0</v>
      </c>
      <c r="O75" s="272">
        <f t="shared" si="26"/>
        <v>8</v>
      </c>
      <c r="P75" s="272">
        <f t="shared" si="26"/>
        <v>99</v>
      </c>
      <c r="Q75" s="274">
        <f t="shared" si="26"/>
        <v>0</v>
      </c>
      <c r="R75" s="273">
        <f t="shared" si="26"/>
        <v>107</v>
      </c>
      <c r="S75" s="275">
        <f t="shared" si="26"/>
        <v>192</v>
      </c>
    </row>
    <row r="76" spans="1:20" ht="14" thickBot="1" x14ac:dyDescent="0.2">
      <c r="A76" s="276"/>
      <c r="B76" s="277"/>
      <c r="C76" s="278"/>
      <c r="D76" s="278"/>
      <c r="E76" s="279"/>
      <c r="F76" s="277"/>
      <c r="G76" s="278"/>
      <c r="H76" s="278"/>
      <c r="I76" s="279"/>
      <c r="J76" s="277"/>
      <c r="K76" s="278"/>
      <c r="L76" s="278"/>
      <c r="M76" s="279"/>
      <c r="N76" s="277"/>
      <c r="O76" s="278"/>
      <c r="P76" s="278"/>
      <c r="Q76" s="280"/>
      <c r="R76" s="279"/>
      <c r="S76" s="281"/>
      <c r="T76" s="79"/>
    </row>
    <row r="77" spans="1:20" x14ac:dyDescent="0.15">
      <c r="A77" s="282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4"/>
      <c r="T77" s="79"/>
    </row>
    <row r="78" spans="1:20" ht="14" thickBot="1" x14ac:dyDescent="0.2">
      <c r="A78" s="285">
        <f>A53+1</f>
        <v>42795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4"/>
      <c r="M78" s="284"/>
      <c r="N78" s="284"/>
      <c r="O78" s="284"/>
      <c r="P78" s="284"/>
      <c r="Q78" s="284"/>
      <c r="R78" s="284"/>
      <c r="S78" s="284"/>
      <c r="T78" s="79"/>
    </row>
    <row r="79" spans="1:20" x14ac:dyDescent="0.15">
      <c r="A79" s="226"/>
      <c r="B79" s="287" t="s">
        <v>2</v>
      </c>
      <c r="C79" s="288"/>
      <c r="D79" s="288"/>
      <c r="E79" s="289"/>
      <c r="F79" s="287" t="s">
        <v>3</v>
      </c>
      <c r="G79" s="288"/>
      <c r="H79" s="288"/>
      <c r="I79" s="289"/>
      <c r="J79" s="287" t="s">
        <v>4</v>
      </c>
      <c r="K79" s="288"/>
      <c r="L79" s="288"/>
      <c r="M79" s="289"/>
      <c r="N79" s="287" t="s">
        <v>5</v>
      </c>
      <c r="O79" s="288"/>
      <c r="P79" s="288"/>
      <c r="Q79" s="288"/>
      <c r="R79" s="289"/>
      <c r="S79" s="270" t="s">
        <v>35</v>
      </c>
      <c r="T79" s="79"/>
    </row>
    <row r="80" spans="1:20" s="11" customFormat="1" ht="14" thickBot="1" x14ac:dyDescent="0.2">
      <c r="A80" s="231"/>
      <c r="B80" s="232" t="s">
        <v>190</v>
      </c>
      <c r="C80" s="233"/>
      <c r="D80" s="233"/>
      <c r="E80" s="234"/>
      <c r="F80" s="232" t="s">
        <v>191</v>
      </c>
      <c r="G80" s="233"/>
      <c r="H80" s="233"/>
      <c r="I80" s="234"/>
      <c r="J80" s="232" t="s">
        <v>192</v>
      </c>
      <c r="K80" s="233"/>
      <c r="L80" s="233"/>
      <c r="M80" s="234"/>
      <c r="N80" s="232" t="s">
        <v>193</v>
      </c>
      <c r="O80" s="233"/>
      <c r="P80" s="233"/>
      <c r="Q80" s="233"/>
      <c r="R80" s="234"/>
      <c r="S80" s="293"/>
      <c r="T80" s="68"/>
    </row>
    <row r="81" spans="1:20" s="32" customFormat="1" ht="11" x14ac:dyDescent="0.15">
      <c r="A81" s="236"/>
      <c r="B81" s="294" t="s">
        <v>6</v>
      </c>
      <c r="C81" s="295" t="s">
        <v>7</v>
      </c>
      <c r="D81" s="295" t="s">
        <v>8</v>
      </c>
      <c r="E81" s="296" t="s">
        <v>9</v>
      </c>
      <c r="F81" s="294" t="s">
        <v>6</v>
      </c>
      <c r="G81" s="295" t="s">
        <v>7</v>
      </c>
      <c r="H81" s="295" t="s">
        <v>8</v>
      </c>
      <c r="I81" s="296" t="s">
        <v>9</v>
      </c>
      <c r="J81" s="294" t="s">
        <v>6</v>
      </c>
      <c r="K81" s="295" t="s">
        <v>7</v>
      </c>
      <c r="L81" s="295" t="s">
        <v>8</v>
      </c>
      <c r="M81" s="296" t="s">
        <v>9</v>
      </c>
      <c r="N81" s="294" t="s">
        <v>6</v>
      </c>
      <c r="O81" s="295" t="s">
        <v>7</v>
      </c>
      <c r="P81" s="295" t="s">
        <v>8</v>
      </c>
      <c r="Q81" s="297"/>
      <c r="R81" s="296" t="s">
        <v>9</v>
      </c>
      <c r="S81" s="298"/>
      <c r="T81" s="299"/>
    </row>
    <row r="82" spans="1:20" s="11" customFormat="1" x14ac:dyDescent="0.15">
      <c r="A82" s="231"/>
      <c r="B82" s="300"/>
      <c r="C82" s="301"/>
      <c r="D82" s="301"/>
      <c r="E82" s="302"/>
      <c r="F82" s="300"/>
      <c r="G82" s="301"/>
      <c r="H82" s="301"/>
      <c r="I82" s="302"/>
      <c r="J82" s="300"/>
      <c r="K82" s="301"/>
      <c r="L82" s="301"/>
      <c r="M82" s="302"/>
      <c r="N82" s="300"/>
      <c r="O82" s="301"/>
      <c r="P82" s="301"/>
      <c r="Q82" s="303"/>
      <c r="R82" s="302"/>
      <c r="S82" s="258"/>
      <c r="T82" s="68"/>
    </row>
    <row r="83" spans="1:20" s="11" customFormat="1" x14ac:dyDescent="0.15">
      <c r="A83" s="247" t="s">
        <v>167</v>
      </c>
      <c r="B83" s="248">
        <v>2</v>
      </c>
      <c r="C83" s="249">
        <v>1</v>
      </c>
      <c r="D83" s="249">
        <v>0</v>
      </c>
      <c r="E83" s="250">
        <f>SUM(B83:D83)</f>
        <v>3</v>
      </c>
      <c r="F83" s="248">
        <v>0</v>
      </c>
      <c r="G83" s="249">
        <v>0</v>
      </c>
      <c r="H83" s="249">
        <v>0</v>
      </c>
      <c r="I83" s="250">
        <f>SUM(F83:H83)</f>
        <v>0</v>
      </c>
      <c r="J83" s="248">
        <v>0</v>
      </c>
      <c r="K83" s="249">
        <v>3</v>
      </c>
      <c r="L83" s="249">
        <v>0</v>
      </c>
      <c r="M83" s="250">
        <f>SUM(J83:L83)</f>
        <v>3</v>
      </c>
      <c r="N83" s="248">
        <v>0</v>
      </c>
      <c r="O83" s="249">
        <v>0</v>
      </c>
      <c r="P83" s="249">
        <v>8</v>
      </c>
      <c r="Q83" s="251"/>
      <c r="R83" s="250">
        <f>SUM(O83:Q83)</f>
        <v>8</v>
      </c>
      <c r="S83" s="252">
        <f>SUM(E83,M83,R83,I83)</f>
        <v>14</v>
      </c>
      <c r="T83" s="68"/>
    </row>
    <row r="84" spans="1:20" s="11" customFormat="1" x14ac:dyDescent="0.15">
      <c r="A84" s="247" t="s">
        <v>166</v>
      </c>
      <c r="B84" s="248">
        <v>5</v>
      </c>
      <c r="C84" s="249">
        <v>0</v>
      </c>
      <c r="D84" s="249">
        <v>0</v>
      </c>
      <c r="E84" s="250">
        <f t="shared" ref="E84:E90" si="27">SUM(B84:D84)</f>
        <v>5</v>
      </c>
      <c r="F84" s="248">
        <v>0</v>
      </c>
      <c r="G84" s="249">
        <v>1</v>
      </c>
      <c r="H84" s="249">
        <v>0</v>
      </c>
      <c r="I84" s="250">
        <f t="shared" ref="I84:I90" si="28">SUM(F84:H84)</f>
        <v>1</v>
      </c>
      <c r="J84" s="248">
        <v>0</v>
      </c>
      <c r="K84" s="249">
        <v>8</v>
      </c>
      <c r="L84" s="249">
        <v>0</v>
      </c>
      <c r="M84" s="250">
        <f t="shared" ref="M84:M90" si="29">SUM(J84:L84)</f>
        <v>8</v>
      </c>
      <c r="N84" s="248">
        <v>0</v>
      </c>
      <c r="O84" s="249">
        <v>2</v>
      </c>
      <c r="P84" s="249">
        <v>15</v>
      </c>
      <c r="Q84" s="251"/>
      <c r="R84" s="250">
        <f t="shared" ref="R84:R90" si="30">SUM(O84:Q84)</f>
        <v>17</v>
      </c>
      <c r="S84" s="252">
        <f t="shared" ref="S84:S90" si="31">SUM(E84,M84,R84,I84)</f>
        <v>31</v>
      </c>
      <c r="T84" s="68"/>
    </row>
    <row r="85" spans="1:20" s="11" customFormat="1" x14ac:dyDescent="0.15">
      <c r="A85" s="247" t="s">
        <v>165</v>
      </c>
      <c r="B85" s="248">
        <v>4</v>
      </c>
      <c r="C85" s="249">
        <v>0</v>
      </c>
      <c r="D85" s="249">
        <v>0</v>
      </c>
      <c r="E85" s="250">
        <f t="shared" si="27"/>
        <v>4</v>
      </c>
      <c r="F85" s="248">
        <v>2</v>
      </c>
      <c r="G85" s="249">
        <v>5</v>
      </c>
      <c r="H85" s="249">
        <v>0</v>
      </c>
      <c r="I85" s="250">
        <f t="shared" si="28"/>
        <v>7</v>
      </c>
      <c r="J85" s="248">
        <v>0</v>
      </c>
      <c r="K85" s="249">
        <v>9</v>
      </c>
      <c r="L85" s="249">
        <v>0</v>
      </c>
      <c r="M85" s="250">
        <f t="shared" si="29"/>
        <v>9</v>
      </c>
      <c r="N85" s="248">
        <v>0</v>
      </c>
      <c r="O85" s="249">
        <v>2</v>
      </c>
      <c r="P85" s="249">
        <v>34</v>
      </c>
      <c r="Q85" s="251"/>
      <c r="R85" s="250">
        <f t="shared" si="30"/>
        <v>36</v>
      </c>
      <c r="S85" s="252">
        <f t="shared" si="31"/>
        <v>56</v>
      </c>
      <c r="T85" s="68"/>
    </row>
    <row r="86" spans="1:20" s="11" customFormat="1" x14ac:dyDescent="0.15">
      <c r="A86" s="247" t="s">
        <v>164</v>
      </c>
      <c r="B86" s="248">
        <v>7</v>
      </c>
      <c r="C86" s="249">
        <v>0</v>
      </c>
      <c r="D86" s="249">
        <v>0</v>
      </c>
      <c r="E86" s="250">
        <f t="shared" si="27"/>
        <v>7</v>
      </c>
      <c r="F86" s="248">
        <v>0</v>
      </c>
      <c r="G86" s="249">
        <v>3</v>
      </c>
      <c r="H86" s="249">
        <v>0</v>
      </c>
      <c r="I86" s="250">
        <f t="shared" si="28"/>
        <v>3</v>
      </c>
      <c r="J86" s="248">
        <v>0</v>
      </c>
      <c r="K86" s="249">
        <v>25</v>
      </c>
      <c r="L86" s="249">
        <v>0</v>
      </c>
      <c r="M86" s="250">
        <f t="shared" si="29"/>
        <v>25</v>
      </c>
      <c r="N86" s="248">
        <v>0</v>
      </c>
      <c r="O86" s="249">
        <v>6</v>
      </c>
      <c r="P86" s="249">
        <v>18</v>
      </c>
      <c r="Q86" s="251"/>
      <c r="R86" s="250">
        <f t="shared" si="30"/>
        <v>24</v>
      </c>
      <c r="S86" s="252">
        <f t="shared" si="31"/>
        <v>59</v>
      </c>
      <c r="T86" s="68"/>
    </row>
    <row r="87" spans="1:20" s="11" customFormat="1" x14ac:dyDescent="0.15">
      <c r="A87" s="247" t="s">
        <v>163</v>
      </c>
      <c r="B87" s="248">
        <v>6</v>
      </c>
      <c r="C87" s="249">
        <v>0</v>
      </c>
      <c r="D87" s="249">
        <v>0</v>
      </c>
      <c r="E87" s="250">
        <f t="shared" si="27"/>
        <v>6</v>
      </c>
      <c r="F87" s="248">
        <v>0</v>
      </c>
      <c r="G87" s="249">
        <v>2</v>
      </c>
      <c r="H87" s="249">
        <v>0</v>
      </c>
      <c r="I87" s="250">
        <f t="shared" si="28"/>
        <v>2</v>
      </c>
      <c r="J87" s="248">
        <v>0</v>
      </c>
      <c r="K87" s="249">
        <v>20</v>
      </c>
      <c r="L87" s="249">
        <v>0</v>
      </c>
      <c r="M87" s="250">
        <f t="shared" si="29"/>
        <v>20</v>
      </c>
      <c r="N87" s="248">
        <v>0</v>
      </c>
      <c r="O87" s="249">
        <v>3</v>
      </c>
      <c r="P87" s="249">
        <v>48</v>
      </c>
      <c r="Q87" s="251"/>
      <c r="R87" s="250">
        <f t="shared" si="30"/>
        <v>51</v>
      </c>
      <c r="S87" s="252">
        <f t="shared" si="31"/>
        <v>79</v>
      </c>
      <c r="T87" s="68"/>
    </row>
    <row r="88" spans="1:20" s="11" customFormat="1" x14ac:dyDescent="0.15">
      <c r="A88" s="247" t="s">
        <v>162</v>
      </c>
      <c r="B88" s="248">
        <v>6</v>
      </c>
      <c r="C88" s="249">
        <v>0</v>
      </c>
      <c r="D88" s="249">
        <v>0</v>
      </c>
      <c r="E88" s="250">
        <f t="shared" si="27"/>
        <v>6</v>
      </c>
      <c r="F88" s="248">
        <v>2</v>
      </c>
      <c r="G88" s="249">
        <v>4</v>
      </c>
      <c r="H88" s="249">
        <v>0</v>
      </c>
      <c r="I88" s="250">
        <f t="shared" si="28"/>
        <v>6</v>
      </c>
      <c r="J88" s="248">
        <v>0</v>
      </c>
      <c r="K88" s="249">
        <v>15</v>
      </c>
      <c r="L88" s="249">
        <v>0</v>
      </c>
      <c r="M88" s="250">
        <f t="shared" si="29"/>
        <v>15</v>
      </c>
      <c r="N88" s="248">
        <v>0</v>
      </c>
      <c r="O88" s="249">
        <v>3</v>
      </c>
      <c r="P88" s="249">
        <v>50</v>
      </c>
      <c r="Q88" s="251"/>
      <c r="R88" s="250">
        <f t="shared" si="30"/>
        <v>53</v>
      </c>
      <c r="S88" s="252">
        <f t="shared" si="31"/>
        <v>80</v>
      </c>
      <c r="T88" s="68"/>
    </row>
    <row r="89" spans="1:20" s="11" customFormat="1" x14ac:dyDescent="0.15">
      <c r="A89" s="247" t="s">
        <v>161</v>
      </c>
      <c r="B89" s="248">
        <v>4</v>
      </c>
      <c r="C89" s="249">
        <v>0</v>
      </c>
      <c r="D89" s="249">
        <v>0</v>
      </c>
      <c r="E89" s="250">
        <f t="shared" si="27"/>
        <v>4</v>
      </c>
      <c r="F89" s="248">
        <v>0</v>
      </c>
      <c r="G89" s="249">
        <v>6</v>
      </c>
      <c r="H89" s="249">
        <v>0</v>
      </c>
      <c r="I89" s="250">
        <f t="shared" si="28"/>
        <v>6</v>
      </c>
      <c r="J89" s="248">
        <v>1</v>
      </c>
      <c r="K89" s="249">
        <v>10</v>
      </c>
      <c r="L89" s="249">
        <v>0</v>
      </c>
      <c r="M89" s="250">
        <f t="shared" si="29"/>
        <v>11</v>
      </c>
      <c r="N89" s="248">
        <v>0</v>
      </c>
      <c r="O89" s="249">
        <v>1</v>
      </c>
      <c r="P89" s="249">
        <v>33</v>
      </c>
      <c r="Q89" s="251"/>
      <c r="R89" s="250">
        <f t="shared" si="30"/>
        <v>34</v>
      </c>
      <c r="S89" s="252">
        <f t="shared" si="31"/>
        <v>55</v>
      </c>
      <c r="T89" s="68"/>
    </row>
    <row r="90" spans="1:20" s="11" customFormat="1" x14ac:dyDescent="0.15">
      <c r="A90" s="247" t="s">
        <v>160</v>
      </c>
      <c r="B90" s="248">
        <v>3</v>
      </c>
      <c r="C90" s="249">
        <v>0</v>
      </c>
      <c r="D90" s="249">
        <v>1</v>
      </c>
      <c r="E90" s="250">
        <f t="shared" si="27"/>
        <v>4</v>
      </c>
      <c r="F90" s="248">
        <v>0</v>
      </c>
      <c r="G90" s="249">
        <v>5</v>
      </c>
      <c r="H90" s="249">
        <v>0</v>
      </c>
      <c r="I90" s="250">
        <f t="shared" si="28"/>
        <v>5</v>
      </c>
      <c r="J90" s="248">
        <v>0</v>
      </c>
      <c r="K90" s="249">
        <v>12</v>
      </c>
      <c r="L90" s="249">
        <v>0</v>
      </c>
      <c r="M90" s="250">
        <f t="shared" si="29"/>
        <v>12</v>
      </c>
      <c r="N90" s="248">
        <v>0</v>
      </c>
      <c r="O90" s="249">
        <v>3</v>
      </c>
      <c r="P90" s="249">
        <v>30</v>
      </c>
      <c r="Q90" s="251"/>
      <c r="R90" s="250">
        <f t="shared" si="30"/>
        <v>33</v>
      </c>
      <c r="S90" s="252">
        <f t="shared" si="31"/>
        <v>54</v>
      </c>
      <c r="T90" s="68"/>
    </row>
    <row r="91" spans="1:20" s="11" customFormat="1" ht="12.5" customHeight="1" thickBot="1" x14ac:dyDescent="0.2">
      <c r="A91" s="253"/>
      <c r="B91" s="254"/>
      <c r="C91" s="255"/>
      <c r="D91" s="255"/>
      <c r="E91" s="256"/>
      <c r="F91" s="254"/>
      <c r="G91" s="255"/>
      <c r="H91" s="255"/>
      <c r="I91" s="256"/>
      <c r="J91" s="254"/>
      <c r="K91" s="255"/>
      <c r="L91" s="255"/>
      <c r="M91" s="256"/>
      <c r="N91" s="254"/>
      <c r="O91" s="255"/>
      <c r="P91" s="255"/>
      <c r="Q91" s="257"/>
      <c r="R91" s="256"/>
      <c r="S91" s="258"/>
      <c r="T91" s="68"/>
    </row>
    <row r="92" spans="1:20" s="11" customFormat="1" ht="12.5" hidden="1" customHeight="1" x14ac:dyDescent="0.15">
      <c r="A92" s="247" t="s">
        <v>183</v>
      </c>
      <c r="B92" s="248">
        <f>SUM(B83:B86)</f>
        <v>18</v>
      </c>
      <c r="C92" s="249">
        <f t="shared" ref="C92:S92" si="32">SUM(C83:C86)</f>
        <v>1</v>
      </c>
      <c r="D92" s="249">
        <f t="shared" si="32"/>
        <v>0</v>
      </c>
      <c r="E92" s="250">
        <f t="shared" si="32"/>
        <v>19</v>
      </c>
      <c r="F92" s="248">
        <f t="shared" si="32"/>
        <v>2</v>
      </c>
      <c r="G92" s="249">
        <f t="shared" si="32"/>
        <v>9</v>
      </c>
      <c r="H92" s="249">
        <f t="shared" si="32"/>
        <v>0</v>
      </c>
      <c r="I92" s="250">
        <f t="shared" si="32"/>
        <v>11</v>
      </c>
      <c r="J92" s="248">
        <f t="shared" si="32"/>
        <v>0</v>
      </c>
      <c r="K92" s="249">
        <f t="shared" si="32"/>
        <v>45</v>
      </c>
      <c r="L92" s="249">
        <f t="shared" si="32"/>
        <v>0</v>
      </c>
      <c r="M92" s="250">
        <f t="shared" si="32"/>
        <v>45</v>
      </c>
      <c r="N92" s="248">
        <f t="shared" si="32"/>
        <v>0</v>
      </c>
      <c r="O92" s="249">
        <f t="shared" si="32"/>
        <v>10</v>
      </c>
      <c r="P92" s="249">
        <f t="shared" si="32"/>
        <v>75</v>
      </c>
      <c r="Q92" s="251">
        <f t="shared" si="32"/>
        <v>0</v>
      </c>
      <c r="R92" s="250">
        <f t="shared" si="32"/>
        <v>85</v>
      </c>
      <c r="S92" s="252">
        <f t="shared" si="32"/>
        <v>160</v>
      </c>
    </row>
    <row r="93" spans="1:20" s="11" customFormat="1" ht="12.5" hidden="1" customHeight="1" x14ac:dyDescent="0.15">
      <c r="A93" s="247" t="s">
        <v>184</v>
      </c>
      <c r="B93" s="248">
        <f t="shared" ref="B93:S96" si="33">SUM(B84:B87)</f>
        <v>22</v>
      </c>
      <c r="C93" s="249">
        <f t="shared" si="33"/>
        <v>0</v>
      </c>
      <c r="D93" s="249">
        <f t="shared" si="33"/>
        <v>0</v>
      </c>
      <c r="E93" s="250">
        <f t="shared" si="33"/>
        <v>22</v>
      </c>
      <c r="F93" s="248">
        <f t="shared" si="33"/>
        <v>2</v>
      </c>
      <c r="G93" s="249">
        <f t="shared" si="33"/>
        <v>11</v>
      </c>
      <c r="H93" s="249">
        <f t="shared" si="33"/>
        <v>0</v>
      </c>
      <c r="I93" s="250">
        <f t="shared" si="33"/>
        <v>13</v>
      </c>
      <c r="J93" s="248">
        <f t="shared" si="33"/>
        <v>0</v>
      </c>
      <c r="K93" s="249">
        <f t="shared" si="33"/>
        <v>62</v>
      </c>
      <c r="L93" s="249">
        <f t="shared" si="33"/>
        <v>0</v>
      </c>
      <c r="M93" s="250">
        <f t="shared" si="33"/>
        <v>62</v>
      </c>
      <c r="N93" s="248">
        <f t="shared" si="33"/>
        <v>0</v>
      </c>
      <c r="O93" s="249">
        <f t="shared" si="33"/>
        <v>13</v>
      </c>
      <c r="P93" s="249">
        <f t="shared" si="33"/>
        <v>115</v>
      </c>
      <c r="Q93" s="251">
        <f t="shared" si="33"/>
        <v>0</v>
      </c>
      <c r="R93" s="250">
        <f t="shared" si="33"/>
        <v>128</v>
      </c>
      <c r="S93" s="252">
        <f t="shared" si="33"/>
        <v>225</v>
      </c>
    </row>
    <row r="94" spans="1:20" s="11" customFormat="1" ht="12.5" hidden="1" customHeight="1" x14ac:dyDescent="0.15">
      <c r="A94" s="247" t="s">
        <v>185</v>
      </c>
      <c r="B94" s="248">
        <f t="shared" si="33"/>
        <v>23</v>
      </c>
      <c r="C94" s="249">
        <f t="shared" si="33"/>
        <v>0</v>
      </c>
      <c r="D94" s="249">
        <f t="shared" si="33"/>
        <v>0</v>
      </c>
      <c r="E94" s="250">
        <f t="shared" si="33"/>
        <v>23</v>
      </c>
      <c r="F94" s="248">
        <f t="shared" si="33"/>
        <v>4</v>
      </c>
      <c r="G94" s="249">
        <f t="shared" si="33"/>
        <v>14</v>
      </c>
      <c r="H94" s="249">
        <f t="shared" si="33"/>
        <v>0</v>
      </c>
      <c r="I94" s="250">
        <f t="shared" si="33"/>
        <v>18</v>
      </c>
      <c r="J94" s="248">
        <f t="shared" si="33"/>
        <v>0</v>
      </c>
      <c r="K94" s="249">
        <f t="shared" si="33"/>
        <v>69</v>
      </c>
      <c r="L94" s="249">
        <f t="shared" si="33"/>
        <v>0</v>
      </c>
      <c r="M94" s="250">
        <f t="shared" si="33"/>
        <v>69</v>
      </c>
      <c r="N94" s="248">
        <f t="shared" si="33"/>
        <v>0</v>
      </c>
      <c r="O94" s="249">
        <f t="shared" si="33"/>
        <v>14</v>
      </c>
      <c r="P94" s="249">
        <f t="shared" si="33"/>
        <v>150</v>
      </c>
      <c r="Q94" s="251">
        <f t="shared" si="33"/>
        <v>0</v>
      </c>
      <c r="R94" s="250">
        <f t="shared" si="33"/>
        <v>164</v>
      </c>
      <c r="S94" s="252">
        <f t="shared" si="33"/>
        <v>274</v>
      </c>
    </row>
    <row r="95" spans="1:20" s="11" customFormat="1" ht="12.5" hidden="1" customHeight="1" x14ac:dyDescent="0.15">
      <c r="A95" s="247" t="s">
        <v>186</v>
      </c>
      <c r="B95" s="248">
        <f t="shared" si="33"/>
        <v>23</v>
      </c>
      <c r="C95" s="249">
        <f t="shared" si="33"/>
        <v>0</v>
      </c>
      <c r="D95" s="249">
        <f t="shared" si="33"/>
        <v>0</v>
      </c>
      <c r="E95" s="250">
        <f t="shared" si="33"/>
        <v>23</v>
      </c>
      <c r="F95" s="248">
        <f t="shared" si="33"/>
        <v>2</v>
      </c>
      <c r="G95" s="249">
        <f t="shared" si="33"/>
        <v>15</v>
      </c>
      <c r="H95" s="249">
        <f t="shared" si="33"/>
        <v>0</v>
      </c>
      <c r="I95" s="250">
        <f t="shared" si="33"/>
        <v>17</v>
      </c>
      <c r="J95" s="248">
        <f t="shared" si="33"/>
        <v>1</v>
      </c>
      <c r="K95" s="249">
        <f t="shared" si="33"/>
        <v>70</v>
      </c>
      <c r="L95" s="249">
        <f t="shared" si="33"/>
        <v>0</v>
      </c>
      <c r="M95" s="250">
        <f t="shared" si="33"/>
        <v>71</v>
      </c>
      <c r="N95" s="248">
        <f t="shared" si="33"/>
        <v>0</v>
      </c>
      <c r="O95" s="249">
        <f t="shared" si="33"/>
        <v>13</v>
      </c>
      <c r="P95" s="249">
        <f t="shared" si="33"/>
        <v>149</v>
      </c>
      <c r="Q95" s="251">
        <f t="shared" si="33"/>
        <v>0</v>
      </c>
      <c r="R95" s="250">
        <f t="shared" si="33"/>
        <v>162</v>
      </c>
      <c r="S95" s="252">
        <f t="shared" si="33"/>
        <v>273</v>
      </c>
    </row>
    <row r="96" spans="1:20" s="11" customFormat="1" ht="13" hidden="1" customHeight="1" x14ac:dyDescent="0.15">
      <c r="A96" s="259" t="s">
        <v>187</v>
      </c>
      <c r="B96" s="260">
        <f>SUM(B87:B90)</f>
        <v>19</v>
      </c>
      <c r="C96" s="261">
        <f>SUM(C87:C90)</f>
        <v>0</v>
      </c>
      <c r="D96" s="261">
        <f>SUM(D87:D90)</f>
        <v>1</v>
      </c>
      <c r="E96" s="262">
        <f t="shared" si="33"/>
        <v>20</v>
      </c>
      <c r="F96" s="260">
        <f t="shared" si="33"/>
        <v>2</v>
      </c>
      <c r="G96" s="261">
        <f t="shared" si="33"/>
        <v>17</v>
      </c>
      <c r="H96" s="261">
        <f t="shared" si="33"/>
        <v>0</v>
      </c>
      <c r="I96" s="262">
        <f t="shared" si="33"/>
        <v>19</v>
      </c>
      <c r="J96" s="260">
        <f t="shared" si="33"/>
        <v>1</v>
      </c>
      <c r="K96" s="261">
        <f t="shared" si="33"/>
        <v>57</v>
      </c>
      <c r="L96" s="261">
        <f t="shared" si="33"/>
        <v>0</v>
      </c>
      <c r="M96" s="262">
        <f t="shared" si="33"/>
        <v>58</v>
      </c>
      <c r="N96" s="260">
        <f t="shared" si="33"/>
        <v>0</v>
      </c>
      <c r="O96" s="261">
        <f t="shared" si="33"/>
        <v>10</v>
      </c>
      <c r="P96" s="261">
        <f t="shared" si="33"/>
        <v>161</v>
      </c>
      <c r="Q96" s="263">
        <f t="shared" si="33"/>
        <v>0</v>
      </c>
      <c r="R96" s="262">
        <f t="shared" si="33"/>
        <v>171</v>
      </c>
      <c r="S96" s="264">
        <f t="shared" si="33"/>
        <v>268</v>
      </c>
    </row>
    <row r="97" spans="1:20" x14ac:dyDescent="0.15">
      <c r="A97" s="265"/>
      <c r="B97" s="266"/>
      <c r="C97" s="267"/>
      <c r="D97" s="267"/>
      <c r="E97" s="268"/>
      <c r="F97" s="266"/>
      <c r="G97" s="267"/>
      <c r="H97" s="267"/>
      <c r="I97" s="268"/>
      <c r="J97" s="266"/>
      <c r="K97" s="267"/>
      <c r="L97" s="267"/>
      <c r="M97" s="268"/>
      <c r="N97" s="266"/>
      <c r="O97" s="267"/>
      <c r="P97" s="267"/>
      <c r="Q97" s="269"/>
      <c r="R97" s="268"/>
      <c r="S97" s="270"/>
    </row>
    <row r="98" spans="1:20" x14ac:dyDescent="0.15">
      <c r="A98" s="253" t="s">
        <v>188</v>
      </c>
      <c r="B98" s="271">
        <f>SUM(B83:B90)</f>
        <v>37</v>
      </c>
      <c r="C98" s="272">
        <f t="shared" ref="C98:S98" si="34">SUM(C83:C90)</f>
        <v>1</v>
      </c>
      <c r="D98" s="272">
        <f t="shared" si="34"/>
        <v>1</v>
      </c>
      <c r="E98" s="273">
        <f t="shared" si="34"/>
        <v>39</v>
      </c>
      <c r="F98" s="271">
        <f t="shared" si="34"/>
        <v>4</v>
      </c>
      <c r="G98" s="272">
        <f t="shared" si="34"/>
        <v>26</v>
      </c>
      <c r="H98" s="272">
        <f t="shared" si="34"/>
        <v>0</v>
      </c>
      <c r="I98" s="273">
        <f t="shared" si="34"/>
        <v>30</v>
      </c>
      <c r="J98" s="271">
        <f t="shared" si="34"/>
        <v>1</v>
      </c>
      <c r="K98" s="272">
        <f t="shared" si="34"/>
        <v>102</v>
      </c>
      <c r="L98" s="272">
        <f t="shared" si="34"/>
        <v>0</v>
      </c>
      <c r="M98" s="273">
        <f t="shared" si="34"/>
        <v>103</v>
      </c>
      <c r="N98" s="271">
        <f t="shared" si="34"/>
        <v>0</v>
      </c>
      <c r="O98" s="272">
        <f t="shared" si="34"/>
        <v>20</v>
      </c>
      <c r="P98" s="272">
        <f t="shared" si="34"/>
        <v>236</v>
      </c>
      <c r="Q98" s="274">
        <f t="shared" si="34"/>
        <v>0</v>
      </c>
      <c r="R98" s="273">
        <f t="shared" si="34"/>
        <v>256</v>
      </c>
      <c r="S98" s="275">
        <f t="shared" si="34"/>
        <v>428</v>
      </c>
    </row>
    <row r="99" spans="1:20" x14ac:dyDescent="0.15">
      <c r="A99" s="253" t="s">
        <v>10</v>
      </c>
      <c r="B99" s="271">
        <f t="shared" ref="B99:R99" si="35">INDEX(B92:B96,MATCH($S99,$S92:$S96,0))</f>
        <v>23</v>
      </c>
      <c r="C99" s="272">
        <f t="shared" si="35"/>
        <v>0</v>
      </c>
      <c r="D99" s="272">
        <f t="shared" si="35"/>
        <v>0</v>
      </c>
      <c r="E99" s="273">
        <f t="shared" si="35"/>
        <v>23</v>
      </c>
      <c r="F99" s="271">
        <f t="shared" si="35"/>
        <v>4</v>
      </c>
      <c r="G99" s="272">
        <f t="shared" si="35"/>
        <v>14</v>
      </c>
      <c r="H99" s="272">
        <f t="shared" si="35"/>
        <v>0</v>
      </c>
      <c r="I99" s="273">
        <f t="shared" si="35"/>
        <v>18</v>
      </c>
      <c r="J99" s="271">
        <f t="shared" si="35"/>
        <v>0</v>
      </c>
      <c r="K99" s="272">
        <f t="shared" si="35"/>
        <v>69</v>
      </c>
      <c r="L99" s="272">
        <f t="shared" si="35"/>
        <v>0</v>
      </c>
      <c r="M99" s="273">
        <f t="shared" si="35"/>
        <v>69</v>
      </c>
      <c r="N99" s="271">
        <f t="shared" si="35"/>
        <v>0</v>
      </c>
      <c r="O99" s="272">
        <f t="shared" si="35"/>
        <v>14</v>
      </c>
      <c r="P99" s="272">
        <f t="shared" si="35"/>
        <v>150</v>
      </c>
      <c r="Q99" s="274">
        <f t="shared" si="35"/>
        <v>0</v>
      </c>
      <c r="R99" s="273">
        <f t="shared" si="35"/>
        <v>164</v>
      </c>
      <c r="S99" s="275">
        <f>MAX(S92:S96)</f>
        <v>274</v>
      </c>
    </row>
    <row r="100" spans="1:20" ht="13.5" customHeight="1" x14ac:dyDescent="0.15">
      <c r="A100" s="253" t="s">
        <v>11</v>
      </c>
      <c r="B100" s="271">
        <f>B98/2</f>
        <v>18.5</v>
      </c>
      <c r="C100" s="272">
        <f t="shared" ref="C100:S100" si="36">C98/2</f>
        <v>0.5</v>
      </c>
      <c r="D100" s="272">
        <f t="shared" si="36"/>
        <v>0.5</v>
      </c>
      <c r="E100" s="273">
        <f t="shared" si="36"/>
        <v>19.5</v>
      </c>
      <c r="F100" s="271">
        <f t="shared" si="36"/>
        <v>2</v>
      </c>
      <c r="G100" s="272">
        <f t="shared" si="36"/>
        <v>13</v>
      </c>
      <c r="H100" s="272">
        <f t="shared" si="36"/>
        <v>0</v>
      </c>
      <c r="I100" s="273">
        <f t="shared" si="36"/>
        <v>15</v>
      </c>
      <c r="J100" s="271">
        <f t="shared" si="36"/>
        <v>0.5</v>
      </c>
      <c r="K100" s="272">
        <f t="shared" si="36"/>
        <v>51</v>
      </c>
      <c r="L100" s="272">
        <f t="shared" si="36"/>
        <v>0</v>
      </c>
      <c r="M100" s="273">
        <f t="shared" si="36"/>
        <v>51.5</v>
      </c>
      <c r="N100" s="271">
        <f t="shared" si="36"/>
        <v>0</v>
      </c>
      <c r="O100" s="272">
        <f t="shared" si="36"/>
        <v>10</v>
      </c>
      <c r="P100" s="272">
        <f t="shared" si="36"/>
        <v>118</v>
      </c>
      <c r="Q100" s="274">
        <f t="shared" si="36"/>
        <v>0</v>
      </c>
      <c r="R100" s="273">
        <f t="shared" si="36"/>
        <v>128</v>
      </c>
      <c r="S100" s="275">
        <f t="shared" si="36"/>
        <v>214</v>
      </c>
    </row>
    <row r="101" spans="1:20" ht="14" thickBot="1" x14ac:dyDescent="0.2">
      <c r="A101" s="276"/>
      <c r="B101" s="277"/>
      <c r="C101" s="278"/>
      <c r="D101" s="278"/>
      <c r="E101" s="279"/>
      <c r="F101" s="277"/>
      <c r="G101" s="278"/>
      <c r="H101" s="278"/>
      <c r="I101" s="279"/>
      <c r="J101" s="277"/>
      <c r="K101" s="278"/>
      <c r="L101" s="278"/>
      <c r="M101" s="279"/>
      <c r="N101" s="277"/>
      <c r="O101" s="278"/>
      <c r="P101" s="278"/>
      <c r="Q101" s="280"/>
      <c r="R101" s="279"/>
      <c r="S101" s="281"/>
      <c r="T101" s="79"/>
    </row>
    <row r="102" spans="1:20" x14ac:dyDescent="0.15">
      <c r="A102" s="282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4"/>
      <c r="T102" s="79"/>
    </row>
    <row r="103" spans="1:20" ht="14" thickBot="1" x14ac:dyDescent="0.2">
      <c r="A103" s="285">
        <f>A78+1</f>
        <v>42796</v>
      </c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4"/>
      <c r="M103" s="284"/>
      <c r="N103" s="284"/>
      <c r="O103" s="284"/>
      <c r="P103" s="284"/>
      <c r="Q103" s="284"/>
      <c r="R103" s="284"/>
      <c r="S103" s="284"/>
      <c r="T103" s="79"/>
    </row>
    <row r="104" spans="1:20" x14ac:dyDescent="0.15">
      <c r="A104" s="226"/>
      <c r="B104" s="287" t="s">
        <v>2</v>
      </c>
      <c r="C104" s="288"/>
      <c r="D104" s="288"/>
      <c r="E104" s="289"/>
      <c r="F104" s="287" t="s">
        <v>3</v>
      </c>
      <c r="G104" s="288"/>
      <c r="H104" s="288"/>
      <c r="I104" s="289"/>
      <c r="J104" s="287" t="s">
        <v>4</v>
      </c>
      <c r="K104" s="288"/>
      <c r="L104" s="288"/>
      <c r="M104" s="289"/>
      <c r="N104" s="287" t="s">
        <v>5</v>
      </c>
      <c r="O104" s="288"/>
      <c r="P104" s="288"/>
      <c r="Q104" s="288"/>
      <c r="R104" s="289"/>
      <c r="S104" s="270" t="s">
        <v>35</v>
      </c>
      <c r="T104" s="79"/>
    </row>
    <row r="105" spans="1:20" s="11" customFormat="1" ht="14" thickBot="1" x14ac:dyDescent="0.2">
      <c r="A105" s="231"/>
      <c r="B105" s="232" t="s">
        <v>190</v>
      </c>
      <c r="C105" s="233"/>
      <c r="D105" s="233"/>
      <c r="E105" s="234"/>
      <c r="F105" s="232" t="s">
        <v>191</v>
      </c>
      <c r="G105" s="233"/>
      <c r="H105" s="233"/>
      <c r="I105" s="234"/>
      <c r="J105" s="232" t="s">
        <v>192</v>
      </c>
      <c r="K105" s="233"/>
      <c r="L105" s="233"/>
      <c r="M105" s="234"/>
      <c r="N105" s="232" t="s">
        <v>193</v>
      </c>
      <c r="O105" s="233"/>
      <c r="P105" s="233"/>
      <c r="Q105" s="233"/>
      <c r="R105" s="234"/>
      <c r="S105" s="293"/>
      <c r="T105" s="68"/>
    </row>
    <row r="106" spans="1:20" s="32" customFormat="1" ht="11" x14ac:dyDescent="0.15">
      <c r="A106" s="236"/>
      <c r="B106" s="294" t="s">
        <v>6</v>
      </c>
      <c r="C106" s="295" t="s">
        <v>7</v>
      </c>
      <c r="D106" s="295" t="s">
        <v>8</v>
      </c>
      <c r="E106" s="296" t="s">
        <v>9</v>
      </c>
      <c r="F106" s="294" t="s">
        <v>6</v>
      </c>
      <c r="G106" s="295" t="s">
        <v>7</v>
      </c>
      <c r="H106" s="295" t="s">
        <v>8</v>
      </c>
      <c r="I106" s="296" t="s">
        <v>9</v>
      </c>
      <c r="J106" s="294" t="s">
        <v>6</v>
      </c>
      <c r="K106" s="295" t="s">
        <v>7</v>
      </c>
      <c r="L106" s="295" t="s">
        <v>8</v>
      </c>
      <c r="M106" s="296" t="s">
        <v>9</v>
      </c>
      <c r="N106" s="294" t="s">
        <v>6</v>
      </c>
      <c r="O106" s="295" t="s">
        <v>7</v>
      </c>
      <c r="P106" s="295" t="s">
        <v>8</v>
      </c>
      <c r="Q106" s="297"/>
      <c r="R106" s="296" t="s">
        <v>9</v>
      </c>
      <c r="S106" s="298"/>
      <c r="T106" s="299"/>
    </row>
    <row r="107" spans="1:20" s="11" customFormat="1" x14ac:dyDescent="0.15">
      <c r="A107" s="231"/>
      <c r="B107" s="300"/>
      <c r="C107" s="301"/>
      <c r="D107" s="301"/>
      <c r="E107" s="302"/>
      <c r="F107" s="300"/>
      <c r="G107" s="301"/>
      <c r="H107" s="301"/>
      <c r="I107" s="302"/>
      <c r="J107" s="300"/>
      <c r="K107" s="301"/>
      <c r="L107" s="301"/>
      <c r="M107" s="302"/>
      <c r="N107" s="300"/>
      <c r="O107" s="301"/>
      <c r="P107" s="301"/>
      <c r="Q107" s="303"/>
      <c r="R107" s="302"/>
      <c r="S107" s="258"/>
      <c r="T107" s="68"/>
    </row>
    <row r="108" spans="1:20" s="11" customFormat="1" x14ac:dyDescent="0.15">
      <c r="A108" s="247" t="s">
        <v>167</v>
      </c>
      <c r="B108" s="248">
        <v>2</v>
      </c>
      <c r="C108" s="249">
        <v>2</v>
      </c>
      <c r="D108" s="249">
        <v>0</v>
      </c>
      <c r="E108" s="250">
        <f>SUM(B108:D108)</f>
        <v>4</v>
      </c>
      <c r="F108" s="248">
        <v>0</v>
      </c>
      <c r="G108" s="249">
        <v>1</v>
      </c>
      <c r="H108" s="249">
        <v>0</v>
      </c>
      <c r="I108" s="250">
        <f>SUM(F108:H108)</f>
        <v>1</v>
      </c>
      <c r="J108" s="248">
        <v>0</v>
      </c>
      <c r="K108" s="249">
        <v>4</v>
      </c>
      <c r="L108" s="249">
        <v>0</v>
      </c>
      <c r="M108" s="250">
        <f>SUM(J108:L108)</f>
        <v>4</v>
      </c>
      <c r="N108" s="248">
        <v>0</v>
      </c>
      <c r="O108" s="249">
        <v>2</v>
      </c>
      <c r="P108" s="249">
        <v>8</v>
      </c>
      <c r="Q108" s="251"/>
      <c r="R108" s="250">
        <f>SUM(O108:Q108)</f>
        <v>10</v>
      </c>
      <c r="S108" s="252">
        <f>SUM(E108,M108,R108,I108)</f>
        <v>19</v>
      </c>
      <c r="T108" s="68"/>
    </row>
    <row r="109" spans="1:20" s="11" customFormat="1" x14ac:dyDescent="0.15">
      <c r="A109" s="247" t="s">
        <v>166</v>
      </c>
      <c r="B109" s="248">
        <v>2</v>
      </c>
      <c r="C109" s="249">
        <v>1</v>
      </c>
      <c r="D109" s="249">
        <v>0</v>
      </c>
      <c r="E109" s="250">
        <f t="shared" ref="E109:E115" si="37">SUM(B109:D109)</f>
        <v>3</v>
      </c>
      <c r="F109" s="248">
        <v>0</v>
      </c>
      <c r="G109" s="249">
        <v>2</v>
      </c>
      <c r="H109" s="249">
        <v>0</v>
      </c>
      <c r="I109" s="250">
        <f t="shared" ref="I109:I115" si="38">SUM(F109:H109)</f>
        <v>2</v>
      </c>
      <c r="J109" s="248">
        <v>0</v>
      </c>
      <c r="K109" s="249">
        <v>15</v>
      </c>
      <c r="L109" s="249">
        <v>0</v>
      </c>
      <c r="M109" s="250">
        <f t="shared" ref="M109:M115" si="39">SUM(J109:L109)</f>
        <v>15</v>
      </c>
      <c r="N109" s="248">
        <v>0</v>
      </c>
      <c r="O109" s="249">
        <v>2</v>
      </c>
      <c r="P109" s="249">
        <v>9</v>
      </c>
      <c r="Q109" s="251"/>
      <c r="R109" s="250">
        <f t="shared" ref="R109:R115" si="40">SUM(O109:Q109)</f>
        <v>11</v>
      </c>
      <c r="S109" s="252">
        <f t="shared" ref="S109:S115" si="41">SUM(E109,M109,R109,I109)</f>
        <v>31</v>
      </c>
      <c r="T109" s="68"/>
    </row>
    <row r="110" spans="1:20" s="11" customFormat="1" x14ac:dyDescent="0.15">
      <c r="A110" s="247" t="s">
        <v>165</v>
      </c>
      <c r="B110" s="248">
        <v>7</v>
      </c>
      <c r="C110" s="249">
        <v>0</v>
      </c>
      <c r="D110" s="249">
        <v>0</v>
      </c>
      <c r="E110" s="250">
        <f t="shared" si="37"/>
        <v>7</v>
      </c>
      <c r="F110" s="248">
        <v>2</v>
      </c>
      <c r="G110" s="249">
        <v>6</v>
      </c>
      <c r="H110" s="249">
        <v>0</v>
      </c>
      <c r="I110" s="250">
        <f t="shared" si="38"/>
        <v>8</v>
      </c>
      <c r="J110" s="248">
        <v>0</v>
      </c>
      <c r="K110" s="249">
        <v>10</v>
      </c>
      <c r="L110" s="249">
        <v>0</v>
      </c>
      <c r="M110" s="250">
        <f t="shared" si="39"/>
        <v>10</v>
      </c>
      <c r="N110" s="248">
        <v>0</v>
      </c>
      <c r="O110" s="249">
        <v>1</v>
      </c>
      <c r="P110" s="249">
        <v>26</v>
      </c>
      <c r="Q110" s="251"/>
      <c r="R110" s="250">
        <f t="shared" si="40"/>
        <v>27</v>
      </c>
      <c r="S110" s="252">
        <f t="shared" si="41"/>
        <v>52</v>
      </c>
      <c r="T110" s="68"/>
    </row>
    <row r="111" spans="1:20" s="11" customFormat="1" x14ac:dyDescent="0.15">
      <c r="A111" s="247" t="s">
        <v>164</v>
      </c>
      <c r="B111" s="248">
        <v>11</v>
      </c>
      <c r="C111" s="249">
        <v>1</v>
      </c>
      <c r="D111" s="249">
        <v>0</v>
      </c>
      <c r="E111" s="250">
        <f t="shared" si="37"/>
        <v>12</v>
      </c>
      <c r="F111" s="248">
        <v>0</v>
      </c>
      <c r="G111" s="249">
        <v>7</v>
      </c>
      <c r="H111" s="249">
        <v>1</v>
      </c>
      <c r="I111" s="250">
        <f t="shared" si="38"/>
        <v>8</v>
      </c>
      <c r="J111" s="248">
        <v>0</v>
      </c>
      <c r="K111" s="249">
        <v>14</v>
      </c>
      <c r="L111" s="249">
        <v>0</v>
      </c>
      <c r="M111" s="250">
        <f t="shared" si="39"/>
        <v>14</v>
      </c>
      <c r="N111" s="248">
        <v>0</v>
      </c>
      <c r="O111" s="249">
        <v>3</v>
      </c>
      <c r="P111" s="249">
        <v>29</v>
      </c>
      <c r="Q111" s="251"/>
      <c r="R111" s="250">
        <f t="shared" si="40"/>
        <v>32</v>
      </c>
      <c r="S111" s="252">
        <f t="shared" si="41"/>
        <v>66</v>
      </c>
      <c r="T111" s="68"/>
    </row>
    <row r="112" spans="1:20" s="11" customFormat="1" x14ac:dyDescent="0.15">
      <c r="A112" s="247" t="s">
        <v>163</v>
      </c>
      <c r="B112" s="248">
        <v>9</v>
      </c>
      <c r="C112" s="249">
        <v>0</v>
      </c>
      <c r="D112" s="249">
        <v>0</v>
      </c>
      <c r="E112" s="250">
        <f t="shared" si="37"/>
        <v>9</v>
      </c>
      <c r="F112" s="248">
        <v>0</v>
      </c>
      <c r="G112" s="249">
        <v>5</v>
      </c>
      <c r="H112" s="249">
        <v>0</v>
      </c>
      <c r="I112" s="250">
        <f t="shared" si="38"/>
        <v>5</v>
      </c>
      <c r="J112" s="248">
        <v>0</v>
      </c>
      <c r="K112" s="249">
        <v>11</v>
      </c>
      <c r="L112" s="249">
        <v>0</v>
      </c>
      <c r="M112" s="250">
        <f t="shared" si="39"/>
        <v>11</v>
      </c>
      <c r="N112" s="248">
        <v>0</v>
      </c>
      <c r="O112" s="249">
        <v>6</v>
      </c>
      <c r="P112" s="249">
        <v>34</v>
      </c>
      <c r="Q112" s="251"/>
      <c r="R112" s="250">
        <f t="shared" si="40"/>
        <v>40</v>
      </c>
      <c r="S112" s="252">
        <f t="shared" si="41"/>
        <v>65</v>
      </c>
      <c r="T112" s="68"/>
    </row>
    <row r="113" spans="1:20" s="11" customFormat="1" x14ac:dyDescent="0.15">
      <c r="A113" s="247" t="s">
        <v>162</v>
      </c>
      <c r="B113" s="248">
        <v>2</v>
      </c>
      <c r="C113" s="249">
        <v>0</v>
      </c>
      <c r="D113" s="249">
        <v>2</v>
      </c>
      <c r="E113" s="250">
        <f t="shared" si="37"/>
        <v>4</v>
      </c>
      <c r="F113" s="248">
        <v>2</v>
      </c>
      <c r="G113" s="249">
        <v>7</v>
      </c>
      <c r="H113" s="249">
        <v>0</v>
      </c>
      <c r="I113" s="250">
        <f t="shared" si="38"/>
        <v>9</v>
      </c>
      <c r="J113" s="248">
        <v>0</v>
      </c>
      <c r="K113" s="249">
        <v>11</v>
      </c>
      <c r="L113" s="249">
        <v>0</v>
      </c>
      <c r="M113" s="250">
        <f t="shared" si="39"/>
        <v>11</v>
      </c>
      <c r="N113" s="248">
        <v>0</v>
      </c>
      <c r="O113" s="249">
        <v>2</v>
      </c>
      <c r="P113" s="249">
        <v>46</v>
      </c>
      <c r="Q113" s="251"/>
      <c r="R113" s="250">
        <f t="shared" si="40"/>
        <v>48</v>
      </c>
      <c r="S113" s="252">
        <f t="shared" si="41"/>
        <v>72</v>
      </c>
      <c r="T113" s="68"/>
    </row>
    <row r="114" spans="1:20" s="11" customFormat="1" x14ac:dyDescent="0.15">
      <c r="A114" s="247" t="s">
        <v>161</v>
      </c>
      <c r="B114" s="248">
        <v>6</v>
      </c>
      <c r="C114" s="249">
        <v>1</v>
      </c>
      <c r="D114" s="249">
        <v>1</v>
      </c>
      <c r="E114" s="250">
        <f t="shared" si="37"/>
        <v>8</v>
      </c>
      <c r="F114" s="248">
        <v>2</v>
      </c>
      <c r="G114" s="249">
        <v>1</v>
      </c>
      <c r="H114" s="249">
        <v>0</v>
      </c>
      <c r="I114" s="250">
        <f t="shared" si="38"/>
        <v>3</v>
      </c>
      <c r="J114" s="248">
        <v>0</v>
      </c>
      <c r="K114" s="249">
        <v>14</v>
      </c>
      <c r="L114" s="249">
        <v>0</v>
      </c>
      <c r="M114" s="250">
        <f t="shared" si="39"/>
        <v>14</v>
      </c>
      <c r="N114" s="248">
        <v>0</v>
      </c>
      <c r="O114" s="249">
        <v>4</v>
      </c>
      <c r="P114" s="249">
        <v>39</v>
      </c>
      <c r="Q114" s="251"/>
      <c r="R114" s="250">
        <f t="shared" si="40"/>
        <v>43</v>
      </c>
      <c r="S114" s="252">
        <f t="shared" si="41"/>
        <v>68</v>
      </c>
      <c r="T114" s="68"/>
    </row>
    <row r="115" spans="1:20" s="11" customFormat="1" x14ac:dyDescent="0.15">
      <c r="A115" s="247" t="s">
        <v>160</v>
      </c>
      <c r="B115" s="248">
        <v>6</v>
      </c>
      <c r="C115" s="249">
        <v>0</v>
      </c>
      <c r="D115" s="249">
        <v>0</v>
      </c>
      <c r="E115" s="250">
        <f t="shared" si="37"/>
        <v>6</v>
      </c>
      <c r="F115" s="248">
        <v>0</v>
      </c>
      <c r="G115" s="249">
        <v>1</v>
      </c>
      <c r="H115" s="249">
        <v>0</v>
      </c>
      <c r="I115" s="250">
        <f t="shared" si="38"/>
        <v>1</v>
      </c>
      <c r="J115" s="248">
        <v>0</v>
      </c>
      <c r="K115" s="249">
        <v>8</v>
      </c>
      <c r="L115" s="249">
        <v>0</v>
      </c>
      <c r="M115" s="250">
        <f t="shared" si="39"/>
        <v>8</v>
      </c>
      <c r="N115" s="248">
        <v>0</v>
      </c>
      <c r="O115" s="249">
        <v>1</v>
      </c>
      <c r="P115" s="249">
        <v>44</v>
      </c>
      <c r="Q115" s="251"/>
      <c r="R115" s="250">
        <f t="shared" si="40"/>
        <v>45</v>
      </c>
      <c r="S115" s="252">
        <f t="shared" si="41"/>
        <v>60</v>
      </c>
      <c r="T115" s="68"/>
    </row>
    <row r="116" spans="1:20" s="11" customFormat="1" ht="12.5" customHeight="1" thickBot="1" x14ac:dyDescent="0.2">
      <c r="A116" s="253"/>
      <c r="B116" s="254"/>
      <c r="C116" s="255"/>
      <c r="D116" s="255"/>
      <c r="E116" s="256"/>
      <c r="F116" s="254"/>
      <c r="G116" s="255"/>
      <c r="H116" s="255"/>
      <c r="I116" s="256"/>
      <c r="J116" s="254"/>
      <c r="K116" s="255"/>
      <c r="L116" s="255"/>
      <c r="M116" s="256"/>
      <c r="N116" s="254"/>
      <c r="O116" s="255"/>
      <c r="P116" s="255"/>
      <c r="Q116" s="257"/>
      <c r="R116" s="256"/>
      <c r="S116" s="258"/>
      <c r="T116" s="68"/>
    </row>
    <row r="117" spans="1:20" s="11" customFormat="1" ht="12.5" hidden="1" customHeight="1" x14ac:dyDescent="0.15">
      <c r="A117" s="247" t="s">
        <v>183</v>
      </c>
      <c r="B117" s="248">
        <f>SUM(B108:B111)</f>
        <v>22</v>
      </c>
      <c r="C117" s="249">
        <f t="shared" ref="C117:S117" si="42">SUM(C108:C111)</f>
        <v>4</v>
      </c>
      <c r="D117" s="249">
        <f t="shared" si="42"/>
        <v>0</v>
      </c>
      <c r="E117" s="250">
        <f t="shared" si="42"/>
        <v>26</v>
      </c>
      <c r="F117" s="248">
        <f t="shared" si="42"/>
        <v>2</v>
      </c>
      <c r="G117" s="249">
        <f t="shared" si="42"/>
        <v>16</v>
      </c>
      <c r="H117" s="249">
        <f t="shared" si="42"/>
        <v>1</v>
      </c>
      <c r="I117" s="250">
        <f t="shared" si="42"/>
        <v>19</v>
      </c>
      <c r="J117" s="248">
        <f t="shared" si="42"/>
        <v>0</v>
      </c>
      <c r="K117" s="249">
        <f t="shared" si="42"/>
        <v>43</v>
      </c>
      <c r="L117" s="249">
        <f t="shared" si="42"/>
        <v>0</v>
      </c>
      <c r="M117" s="250">
        <f t="shared" si="42"/>
        <v>43</v>
      </c>
      <c r="N117" s="248">
        <f t="shared" si="42"/>
        <v>0</v>
      </c>
      <c r="O117" s="249">
        <f t="shared" si="42"/>
        <v>8</v>
      </c>
      <c r="P117" s="249">
        <f t="shared" si="42"/>
        <v>72</v>
      </c>
      <c r="Q117" s="251">
        <f t="shared" si="42"/>
        <v>0</v>
      </c>
      <c r="R117" s="250">
        <f t="shared" si="42"/>
        <v>80</v>
      </c>
      <c r="S117" s="252">
        <f t="shared" si="42"/>
        <v>168</v>
      </c>
    </row>
    <row r="118" spans="1:20" s="11" customFormat="1" ht="12.5" hidden="1" customHeight="1" x14ac:dyDescent="0.15">
      <c r="A118" s="247" t="s">
        <v>184</v>
      </c>
      <c r="B118" s="248">
        <f t="shared" ref="B118:S121" si="43">SUM(B109:B112)</f>
        <v>29</v>
      </c>
      <c r="C118" s="249">
        <f t="shared" si="43"/>
        <v>2</v>
      </c>
      <c r="D118" s="249">
        <f t="shared" si="43"/>
        <v>0</v>
      </c>
      <c r="E118" s="250">
        <f t="shared" si="43"/>
        <v>31</v>
      </c>
      <c r="F118" s="248">
        <f t="shared" si="43"/>
        <v>2</v>
      </c>
      <c r="G118" s="249">
        <f t="shared" si="43"/>
        <v>20</v>
      </c>
      <c r="H118" s="249">
        <f t="shared" si="43"/>
        <v>1</v>
      </c>
      <c r="I118" s="250">
        <f t="shared" si="43"/>
        <v>23</v>
      </c>
      <c r="J118" s="248">
        <f t="shared" si="43"/>
        <v>0</v>
      </c>
      <c r="K118" s="249">
        <f t="shared" si="43"/>
        <v>50</v>
      </c>
      <c r="L118" s="249">
        <f t="shared" si="43"/>
        <v>0</v>
      </c>
      <c r="M118" s="250">
        <f t="shared" si="43"/>
        <v>50</v>
      </c>
      <c r="N118" s="248">
        <f t="shared" si="43"/>
        <v>0</v>
      </c>
      <c r="O118" s="249">
        <f t="shared" si="43"/>
        <v>12</v>
      </c>
      <c r="P118" s="249">
        <f t="shared" si="43"/>
        <v>98</v>
      </c>
      <c r="Q118" s="251">
        <f t="shared" si="43"/>
        <v>0</v>
      </c>
      <c r="R118" s="250">
        <f t="shared" si="43"/>
        <v>110</v>
      </c>
      <c r="S118" s="252">
        <f t="shared" si="43"/>
        <v>214</v>
      </c>
    </row>
    <row r="119" spans="1:20" s="11" customFormat="1" ht="12.5" hidden="1" customHeight="1" x14ac:dyDescent="0.15">
      <c r="A119" s="247" t="s">
        <v>185</v>
      </c>
      <c r="B119" s="248">
        <f t="shared" si="43"/>
        <v>29</v>
      </c>
      <c r="C119" s="249">
        <f t="shared" si="43"/>
        <v>1</v>
      </c>
      <c r="D119" s="249">
        <f t="shared" si="43"/>
        <v>2</v>
      </c>
      <c r="E119" s="250">
        <f t="shared" si="43"/>
        <v>32</v>
      </c>
      <c r="F119" s="248">
        <f t="shared" si="43"/>
        <v>4</v>
      </c>
      <c r="G119" s="249">
        <f t="shared" si="43"/>
        <v>25</v>
      </c>
      <c r="H119" s="249">
        <f t="shared" si="43"/>
        <v>1</v>
      </c>
      <c r="I119" s="250">
        <f t="shared" si="43"/>
        <v>30</v>
      </c>
      <c r="J119" s="248">
        <f t="shared" si="43"/>
        <v>0</v>
      </c>
      <c r="K119" s="249">
        <f t="shared" si="43"/>
        <v>46</v>
      </c>
      <c r="L119" s="249">
        <f t="shared" si="43"/>
        <v>0</v>
      </c>
      <c r="M119" s="250">
        <f t="shared" si="43"/>
        <v>46</v>
      </c>
      <c r="N119" s="248">
        <f t="shared" si="43"/>
        <v>0</v>
      </c>
      <c r="O119" s="249">
        <f t="shared" si="43"/>
        <v>12</v>
      </c>
      <c r="P119" s="249">
        <f t="shared" si="43"/>
        <v>135</v>
      </c>
      <c r="Q119" s="251">
        <f t="shared" si="43"/>
        <v>0</v>
      </c>
      <c r="R119" s="250">
        <f t="shared" si="43"/>
        <v>147</v>
      </c>
      <c r="S119" s="252">
        <f t="shared" si="43"/>
        <v>255</v>
      </c>
    </row>
    <row r="120" spans="1:20" s="11" customFormat="1" ht="12.5" hidden="1" customHeight="1" x14ac:dyDescent="0.15">
      <c r="A120" s="247" t="s">
        <v>186</v>
      </c>
      <c r="B120" s="248">
        <f t="shared" si="43"/>
        <v>28</v>
      </c>
      <c r="C120" s="249">
        <f t="shared" si="43"/>
        <v>2</v>
      </c>
      <c r="D120" s="249">
        <f t="shared" si="43"/>
        <v>3</v>
      </c>
      <c r="E120" s="250">
        <f t="shared" si="43"/>
        <v>33</v>
      </c>
      <c r="F120" s="248">
        <f t="shared" si="43"/>
        <v>4</v>
      </c>
      <c r="G120" s="249">
        <f t="shared" si="43"/>
        <v>20</v>
      </c>
      <c r="H120" s="249">
        <f t="shared" si="43"/>
        <v>1</v>
      </c>
      <c r="I120" s="250">
        <f t="shared" si="43"/>
        <v>25</v>
      </c>
      <c r="J120" s="248">
        <f t="shared" si="43"/>
        <v>0</v>
      </c>
      <c r="K120" s="249">
        <f t="shared" si="43"/>
        <v>50</v>
      </c>
      <c r="L120" s="249">
        <f t="shared" si="43"/>
        <v>0</v>
      </c>
      <c r="M120" s="250">
        <f t="shared" si="43"/>
        <v>50</v>
      </c>
      <c r="N120" s="248">
        <f t="shared" si="43"/>
        <v>0</v>
      </c>
      <c r="O120" s="249">
        <f t="shared" si="43"/>
        <v>15</v>
      </c>
      <c r="P120" s="249">
        <f t="shared" si="43"/>
        <v>148</v>
      </c>
      <c r="Q120" s="251">
        <f t="shared" si="43"/>
        <v>0</v>
      </c>
      <c r="R120" s="250">
        <f t="shared" si="43"/>
        <v>163</v>
      </c>
      <c r="S120" s="252">
        <f t="shared" si="43"/>
        <v>271</v>
      </c>
    </row>
    <row r="121" spans="1:20" s="11" customFormat="1" ht="13" hidden="1" customHeight="1" x14ac:dyDescent="0.15">
      <c r="A121" s="259" t="s">
        <v>187</v>
      </c>
      <c r="B121" s="260">
        <f>SUM(B112:B115)</f>
        <v>23</v>
      </c>
      <c r="C121" s="261">
        <f>SUM(C112:C115)</f>
        <v>1</v>
      </c>
      <c r="D121" s="261">
        <f>SUM(D112:D115)</f>
        <v>3</v>
      </c>
      <c r="E121" s="262">
        <f t="shared" si="43"/>
        <v>27</v>
      </c>
      <c r="F121" s="260">
        <f t="shared" si="43"/>
        <v>4</v>
      </c>
      <c r="G121" s="261">
        <f t="shared" si="43"/>
        <v>14</v>
      </c>
      <c r="H121" s="261">
        <f t="shared" si="43"/>
        <v>0</v>
      </c>
      <c r="I121" s="262">
        <f t="shared" si="43"/>
        <v>18</v>
      </c>
      <c r="J121" s="260">
        <f t="shared" si="43"/>
        <v>0</v>
      </c>
      <c r="K121" s="261">
        <f t="shared" si="43"/>
        <v>44</v>
      </c>
      <c r="L121" s="261">
        <f t="shared" si="43"/>
        <v>0</v>
      </c>
      <c r="M121" s="262">
        <f t="shared" si="43"/>
        <v>44</v>
      </c>
      <c r="N121" s="260">
        <f t="shared" si="43"/>
        <v>0</v>
      </c>
      <c r="O121" s="261">
        <f t="shared" si="43"/>
        <v>13</v>
      </c>
      <c r="P121" s="261">
        <f t="shared" si="43"/>
        <v>163</v>
      </c>
      <c r="Q121" s="263">
        <f t="shared" si="43"/>
        <v>0</v>
      </c>
      <c r="R121" s="262">
        <f t="shared" si="43"/>
        <v>176</v>
      </c>
      <c r="S121" s="264">
        <f t="shared" si="43"/>
        <v>265</v>
      </c>
    </row>
    <row r="122" spans="1:20" x14ac:dyDescent="0.15">
      <c r="A122" s="265"/>
      <c r="B122" s="266"/>
      <c r="C122" s="267"/>
      <c r="D122" s="267"/>
      <c r="E122" s="268"/>
      <c r="F122" s="266"/>
      <c r="G122" s="267"/>
      <c r="H122" s="267"/>
      <c r="I122" s="268"/>
      <c r="J122" s="266"/>
      <c r="K122" s="267"/>
      <c r="L122" s="267"/>
      <c r="M122" s="268"/>
      <c r="N122" s="266"/>
      <c r="O122" s="267"/>
      <c r="P122" s="267"/>
      <c r="Q122" s="269"/>
      <c r="R122" s="268"/>
      <c r="S122" s="270"/>
    </row>
    <row r="123" spans="1:20" x14ac:dyDescent="0.15">
      <c r="A123" s="253" t="s">
        <v>188</v>
      </c>
      <c r="B123" s="271">
        <f>SUM(B108:B115)</f>
        <v>45</v>
      </c>
      <c r="C123" s="272">
        <f t="shared" ref="C123:S123" si="44">SUM(C108:C115)</f>
        <v>5</v>
      </c>
      <c r="D123" s="272">
        <f t="shared" si="44"/>
        <v>3</v>
      </c>
      <c r="E123" s="273">
        <f t="shared" si="44"/>
        <v>53</v>
      </c>
      <c r="F123" s="271">
        <f t="shared" si="44"/>
        <v>6</v>
      </c>
      <c r="G123" s="272">
        <f t="shared" si="44"/>
        <v>30</v>
      </c>
      <c r="H123" s="272">
        <f t="shared" si="44"/>
        <v>1</v>
      </c>
      <c r="I123" s="273">
        <f t="shared" si="44"/>
        <v>37</v>
      </c>
      <c r="J123" s="271">
        <f t="shared" si="44"/>
        <v>0</v>
      </c>
      <c r="K123" s="272">
        <f t="shared" si="44"/>
        <v>87</v>
      </c>
      <c r="L123" s="272">
        <f t="shared" si="44"/>
        <v>0</v>
      </c>
      <c r="M123" s="273">
        <f t="shared" si="44"/>
        <v>87</v>
      </c>
      <c r="N123" s="271">
        <f t="shared" si="44"/>
        <v>0</v>
      </c>
      <c r="O123" s="272">
        <f t="shared" si="44"/>
        <v>21</v>
      </c>
      <c r="P123" s="272">
        <f t="shared" si="44"/>
        <v>235</v>
      </c>
      <c r="Q123" s="274">
        <f t="shared" si="44"/>
        <v>0</v>
      </c>
      <c r="R123" s="273">
        <f t="shared" si="44"/>
        <v>256</v>
      </c>
      <c r="S123" s="275">
        <f t="shared" si="44"/>
        <v>433</v>
      </c>
    </row>
    <row r="124" spans="1:20" x14ac:dyDescent="0.15">
      <c r="A124" s="253" t="s">
        <v>10</v>
      </c>
      <c r="B124" s="271">
        <f t="shared" ref="B124:R124" si="45">INDEX(B117:B121,MATCH($S124,$S117:$S121,0))</f>
        <v>28</v>
      </c>
      <c r="C124" s="272">
        <f t="shared" si="45"/>
        <v>2</v>
      </c>
      <c r="D124" s="272">
        <f t="shared" si="45"/>
        <v>3</v>
      </c>
      <c r="E124" s="273">
        <f t="shared" si="45"/>
        <v>33</v>
      </c>
      <c r="F124" s="271">
        <f t="shared" si="45"/>
        <v>4</v>
      </c>
      <c r="G124" s="272">
        <f t="shared" si="45"/>
        <v>20</v>
      </c>
      <c r="H124" s="272">
        <f t="shared" si="45"/>
        <v>1</v>
      </c>
      <c r="I124" s="273">
        <f t="shared" si="45"/>
        <v>25</v>
      </c>
      <c r="J124" s="271">
        <f t="shared" si="45"/>
        <v>0</v>
      </c>
      <c r="K124" s="272">
        <f t="shared" si="45"/>
        <v>50</v>
      </c>
      <c r="L124" s="272">
        <f t="shared" si="45"/>
        <v>0</v>
      </c>
      <c r="M124" s="273">
        <f t="shared" si="45"/>
        <v>50</v>
      </c>
      <c r="N124" s="271">
        <f t="shared" si="45"/>
        <v>0</v>
      </c>
      <c r="O124" s="272">
        <f t="shared" si="45"/>
        <v>15</v>
      </c>
      <c r="P124" s="272">
        <f t="shared" si="45"/>
        <v>148</v>
      </c>
      <c r="Q124" s="274">
        <f t="shared" si="45"/>
        <v>0</v>
      </c>
      <c r="R124" s="273">
        <f t="shared" si="45"/>
        <v>163</v>
      </c>
      <c r="S124" s="275">
        <f>MAX(S117:S121)</f>
        <v>271</v>
      </c>
    </row>
    <row r="125" spans="1:20" ht="13.5" customHeight="1" x14ac:dyDescent="0.15">
      <c r="A125" s="253" t="s">
        <v>11</v>
      </c>
      <c r="B125" s="271">
        <f>B123/2</f>
        <v>22.5</v>
      </c>
      <c r="C125" s="272">
        <f t="shared" ref="C125:S125" si="46">C123/2</f>
        <v>2.5</v>
      </c>
      <c r="D125" s="272">
        <f t="shared" si="46"/>
        <v>1.5</v>
      </c>
      <c r="E125" s="273">
        <f t="shared" si="46"/>
        <v>26.5</v>
      </c>
      <c r="F125" s="271">
        <f t="shared" si="46"/>
        <v>3</v>
      </c>
      <c r="G125" s="272">
        <f t="shared" si="46"/>
        <v>15</v>
      </c>
      <c r="H125" s="272">
        <f t="shared" si="46"/>
        <v>0.5</v>
      </c>
      <c r="I125" s="273">
        <f t="shared" si="46"/>
        <v>18.5</v>
      </c>
      <c r="J125" s="271">
        <f t="shared" si="46"/>
        <v>0</v>
      </c>
      <c r="K125" s="272">
        <f t="shared" si="46"/>
        <v>43.5</v>
      </c>
      <c r="L125" s="272">
        <f t="shared" si="46"/>
        <v>0</v>
      </c>
      <c r="M125" s="273">
        <f t="shared" si="46"/>
        <v>43.5</v>
      </c>
      <c r="N125" s="271">
        <f t="shared" si="46"/>
        <v>0</v>
      </c>
      <c r="O125" s="272">
        <f t="shared" si="46"/>
        <v>10.5</v>
      </c>
      <c r="P125" s="272">
        <f t="shared" si="46"/>
        <v>117.5</v>
      </c>
      <c r="Q125" s="274">
        <f t="shared" si="46"/>
        <v>0</v>
      </c>
      <c r="R125" s="273">
        <f t="shared" si="46"/>
        <v>128</v>
      </c>
      <c r="S125" s="275">
        <f t="shared" si="46"/>
        <v>216.5</v>
      </c>
    </row>
    <row r="126" spans="1:20" ht="14" thickBot="1" x14ac:dyDescent="0.2">
      <c r="A126" s="276"/>
      <c r="B126" s="277"/>
      <c r="C126" s="278"/>
      <c r="D126" s="278"/>
      <c r="E126" s="279"/>
      <c r="F126" s="277"/>
      <c r="G126" s="278"/>
      <c r="H126" s="278"/>
      <c r="I126" s="279"/>
      <c r="J126" s="277"/>
      <c r="K126" s="278"/>
      <c r="L126" s="278"/>
      <c r="M126" s="279"/>
      <c r="N126" s="277"/>
      <c r="O126" s="278"/>
      <c r="P126" s="278"/>
      <c r="Q126" s="280"/>
      <c r="R126" s="279"/>
      <c r="S126" s="281"/>
      <c r="T126" s="79"/>
    </row>
    <row r="127" spans="1:20" x14ac:dyDescent="0.15">
      <c r="A127" s="282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4"/>
      <c r="T127" s="79"/>
    </row>
    <row r="128" spans="1:20" ht="14" thickBot="1" x14ac:dyDescent="0.2">
      <c r="A128" s="285">
        <f>A103+1</f>
        <v>42797</v>
      </c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4"/>
      <c r="M128" s="284"/>
      <c r="N128" s="284"/>
      <c r="O128" s="284"/>
      <c r="P128" s="284"/>
      <c r="Q128" s="284"/>
      <c r="R128" s="284"/>
      <c r="S128" s="284"/>
      <c r="T128" s="79"/>
    </row>
    <row r="129" spans="1:20" x14ac:dyDescent="0.15">
      <c r="A129" s="226"/>
      <c r="B129" s="287" t="s">
        <v>2</v>
      </c>
      <c r="C129" s="288"/>
      <c r="D129" s="288"/>
      <c r="E129" s="289"/>
      <c r="F129" s="287" t="s">
        <v>3</v>
      </c>
      <c r="G129" s="288"/>
      <c r="H129" s="288"/>
      <c r="I129" s="289"/>
      <c r="J129" s="287" t="s">
        <v>4</v>
      </c>
      <c r="K129" s="288"/>
      <c r="L129" s="288"/>
      <c r="M129" s="289"/>
      <c r="N129" s="287" t="s">
        <v>5</v>
      </c>
      <c r="O129" s="288"/>
      <c r="P129" s="288"/>
      <c r="Q129" s="288"/>
      <c r="R129" s="289"/>
      <c r="S129" s="270" t="s">
        <v>35</v>
      </c>
      <c r="T129" s="79"/>
    </row>
    <row r="130" spans="1:20" s="11" customFormat="1" ht="14" thickBot="1" x14ac:dyDescent="0.2">
      <c r="A130" s="231"/>
      <c r="B130" s="232" t="s">
        <v>190</v>
      </c>
      <c r="C130" s="233"/>
      <c r="D130" s="233"/>
      <c r="E130" s="234"/>
      <c r="F130" s="232" t="s">
        <v>191</v>
      </c>
      <c r="G130" s="233"/>
      <c r="H130" s="233"/>
      <c r="I130" s="234"/>
      <c r="J130" s="232" t="s">
        <v>192</v>
      </c>
      <c r="K130" s="233"/>
      <c r="L130" s="233"/>
      <c r="M130" s="234"/>
      <c r="N130" s="232" t="s">
        <v>193</v>
      </c>
      <c r="O130" s="233"/>
      <c r="P130" s="233"/>
      <c r="Q130" s="233"/>
      <c r="R130" s="234"/>
      <c r="S130" s="293"/>
      <c r="T130" s="68"/>
    </row>
    <row r="131" spans="1:20" s="32" customFormat="1" ht="11" x14ac:dyDescent="0.15">
      <c r="A131" s="236"/>
      <c r="B131" s="294" t="s">
        <v>6</v>
      </c>
      <c r="C131" s="295" t="s">
        <v>7</v>
      </c>
      <c r="D131" s="295" t="s">
        <v>8</v>
      </c>
      <c r="E131" s="296" t="s">
        <v>9</v>
      </c>
      <c r="F131" s="294" t="s">
        <v>6</v>
      </c>
      <c r="G131" s="295" t="s">
        <v>7</v>
      </c>
      <c r="H131" s="295" t="s">
        <v>8</v>
      </c>
      <c r="I131" s="296" t="s">
        <v>9</v>
      </c>
      <c r="J131" s="294" t="s">
        <v>6</v>
      </c>
      <c r="K131" s="295" t="s">
        <v>7</v>
      </c>
      <c r="L131" s="295" t="s">
        <v>8</v>
      </c>
      <c r="M131" s="296" t="s">
        <v>9</v>
      </c>
      <c r="N131" s="294" t="s">
        <v>6</v>
      </c>
      <c r="O131" s="295" t="s">
        <v>7</v>
      </c>
      <c r="P131" s="295" t="s">
        <v>8</v>
      </c>
      <c r="Q131" s="297"/>
      <c r="R131" s="296" t="s">
        <v>9</v>
      </c>
      <c r="S131" s="298"/>
      <c r="T131" s="299"/>
    </row>
    <row r="132" spans="1:20" s="11" customFormat="1" x14ac:dyDescent="0.15">
      <c r="A132" s="231"/>
      <c r="B132" s="300"/>
      <c r="C132" s="301"/>
      <c r="D132" s="301"/>
      <c r="E132" s="302"/>
      <c r="F132" s="300"/>
      <c r="G132" s="301"/>
      <c r="H132" s="301"/>
      <c r="I132" s="302"/>
      <c r="J132" s="300"/>
      <c r="K132" s="301"/>
      <c r="L132" s="301"/>
      <c r="M132" s="302"/>
      <c r="N132" s="300"/>
      <c r="O132" s="301"/>
      <c r="P132" s="301"/>
      <c r="Q132" s="303"/>
      <c r="R132" s="302"/>
      <c r="S132" s="258"/>
      <c r="T132" s="68"/>
    </row>
    <row r="133" spans="1:20" s="11" customFormat="1" x14ac:dyDescent="0.15">
      <c r="A133" s="247" t="s">
        <v>167</v>
      </c>
      <c r="B133" s="248">
        <v>3</v>
      </c>
      <c r="C133" s="249">
        <v>2</v>
      </c>
      <c r="D133" s="249">
        <v>0</v>
      </c>
      <c r="E133" s="250">
        <f>SUM(B133:D133)</f>
        <v>5</v>
      </c>
      <c r="F133" s="248">
        <v>0</v>
      </c>
      <c r="G133" s="249">
        <v>0</v>
      </c>
      <c r="H133" s="249">
        <v>0</v>
      </c>
      <c r="I133" s="250">
        <f>SUM(F133:H133)</f>
        <v>0</v>
      </c>
      <c r="J133" s="248">
        <v>0</v>
      </c>
      <c r="K133" s="249">
        <v>3</v>
      </c>
      <c r="L133" s="249">
        <v>0</v>
      </c>
      <c r="M133" s="250">
        <f>SUM(J133:L133)</f>
        <v>3</v>
      </c>
      <c r="N133" s="248">
        <v>0</v>
      </c>
      <c r="O133" s="249">
        <v>0</v>
      </c>
      <c r="P133" s="249">
        <v>7</v>
      </c>
      <c r="Q133" s="251"/>
      <c r="R133" s="250">
        <f>SUM(O133:Q133)</f>
        <v>7</v>
      </c>
      <c r="S133" s="252">
        <f>SUM(E133,M133,R133,I133)</f>
        <v>15</v>
      </c>
      <c r="T133" s="68"/>
    </row>
    <row r="134" spans="1:20" s="11" customFormat="1" x14ac:dyDescent="0.15">
      <c r="A134" s="247" t="s">
        <v>166</v>
      </c>
      <c r="B134" s="248">
        <v>2</v>
      </c>
      <c r="C134" s="249">
        <v>0</v>
      </c>
      <c r="D134" s="249">
        <v>0</v>
      </c>
      <c r="E134" s="250">
        <f t="shared" ref="E134:E140" si="47">SUM(B134:D134)</f>
        <v>2</v>
      </c>
      <c r="F134" s="248">
        <v>1</v>
      </c>
      <c r="G134" s="249">
        <v>0</v>
      </c>
      <c r="H134" s="249">
        <v>0</v>
      </c>
      <c r="I134" s="250">
        <f t="shared" ref="I134:I140" si="48">SUM(F134:H134)</f>
        <v>1</v>
      </c>
      <c r="J134" s="248">
        <v>0</v>
      </c>
      <c r="K134" s="249">
        <v>8</v>
      </c>
      <c r="L134" s="249">
        <v>0</v>
      </c>
      <c r="M134" s="250">
        <f t="shared" ref="M134:M140" si="49">SUM(J134:L134)</f>
        <v>8</v>
      </c>
      <c r="N134" s="248">
        <v>0</v>
      </c>
      <c r="O134" s="249">
        <v>0</v>
      </c>
      <c r="P134" s="249">
        <v>13</v>
      </c>
      <c r="Q134" s="251"/>
      <c r="R134" s="250">
        <f t="shared" ref="R134:R140" si="50">SUM(O134:Q134)</f>
        <v>13</v>
      </c>
      <c r="S134" s="252">
        <f t="shared" ref="S134:S140" si="51">SUM(E134,M134,R134,I134)</f>
        <v>24</v>
      </c>
      <c r="T134" s="68"/>
    </row>
    <row r="135" spans="1:20" s="11" customFormat="1" x14ac:dyDescent="0.15">
      <c r="A135" s="247" t="s">
        <v>165</v>
      </c>
      <c r="B135" s="248">
        <v>4</v>
      </c>
      <c r="C135" s="249">
        <v>0</v>
      </c>
      <c r="D135" s="249">
        <v>0</v>
      </c>
      <c r="E135" s="250">
        <f t="shared" si="47"/>
        <v>4</v>
      </c>
      <c r="F135" s="248">
        <v>0</v>
      </c>
      <c r="G135" s="249">
        <v>4</v>
      </c>
      <c r="H135" s="249">
        <v>0</v>
      </c>
      <c r="I135" s="250">
        <f t="shared" si="48"/>
        <v>4</v>
      </c>
      <c r="J135" s="248">
        <v>0</v>
      </c>
      <c r="K135" s="249">
        <v>11</v>
      </c>
      <c r="L135" s="249">
        <v>0</v>
      </c>
      <c r="M135" s="250">
        <f t="shared" si="49"/>
        <v>11</v>
      </c>
      <c r="N135" s="248">
        <v>0</v>
      </c>
      <c r="O135" s="249">
        <v>3</v>
      </c>
      <c r="P135" s="249">
        <v>17</v>
      </c>
      <c r="Q135" s="251"/>
      <c r="R135" s="250">
        <f t="shared" si="50"/>
        <v>20</v>
      </c>
      <c r="S135" s="252">
        <f t="shared" si="51"/>
        <v>39</v>
      </c>
      <c r="T135" s="68"/>
    </row>
    <row r="136" spans="1:20" s="11" customFormat="1" x14ac:dyDescent="0.15">
      <c r="A136" s="247" t="s">
        <v>164</v>
      </c>
      <c r="B136" s="248">
        <v>5</v>
      </c>
      <c r="C136" s="249">
        <v>0</v>
      </c>
      <c r="D136" s="249">
        <v>0</v>
      </c>
      <c r="E136" s="250">
        <f t="shared" si="47"/>
        <v>5</v>
      </c>
      <c r="F136" s="248">
        <v>2</v>
      </c>
      <c r="G136" s="249">
        <v>2</v>
      </c>
      <c r="H136" s="249">
        <v>0</v>
      </c>
      <c r="I136" s="250">
        <f t="shared" si="48"/>
        <v>4</v>
      </c>
      <c r="J136" s="248">
        <v>0</v>
      </c>
      <c r="K136" s="249">
        <v>6</v>
      </c>
      <c r="L136" s="249">
        <v>0</v>
      </c>
      <c r="M136" s="250">
        <f t="shared" si="49"/>
        <v>6</v>
      </c>
      <c r="N136" s="248">
        <v>0</v>
      </c>
      <c r="O136" s="249">
        <v>3</v>
      </c>
      <c r="P136" s="249">
        <v>34</v>
      </c>
      <c r="Q136" s="251"/>
      <c r="R136" s="250">
        <f t="shared" si="50"/>
        <v>37</v>
      </c>
      <c r="S136" s="252">
        <f t="shared" si="51"/>
        <v>52</v>
      </c>
      <c r="T136" s="68"/>
    </row>
    <row r="137" spans="1:20" s="11" customFormat="1" x14ac:dyDescent="0.15">
      <c r="A137" s="247" t="s">
        <v>163</v>
      </c>
      <c r="B137" s="248">
        <v>5</v>
      </c>
      <c r="C137" s="249">
        <v>0</v>
      </c>
      <c r="D137" s="249">
        <v>0</v>
      </c>
      <c r="E137" s="250">
        <f t="shared" si="47"/>
        <v>5</v>
      </c>
      <c r="F137" s="248">
        <v>0</v>
      </c>
      <c r="G137" s="249">
        <v>5</v>
      </c>
      <c r="H137" s="249">
        <v>0</v>
      </c>
      <c r="I137" s="250">
        <f t="shared" si="48"/>
        <v>5</v>
      </c>
      <c r="J137" s="248">
        <v>1</v>
      </c>
      <c r="K137" s="249">
        <v>17</v>
      </c>
      <c r="L137" s="249">
        <v>0</v>
      </c>
      <c r="M137" s="250">
        <f t="shared" si="49"/>
        <v>18</v>
      </c>
      <c r="N137" s="248">
        <v>0</v>
      </c>
      <c r="O137" s="249">
        <v>4</v>
      </c>
      <c r="P137" s="249">
        <v>36</v>
      </c>
      <c r="Q137" s="251"/>
      <c r="R137" s="250">
        <f t="shared" si="50"/>
        <v>40</v>
      </c>
      <c r="S137" s="252">
        <f t="shared" si="51"/>
        <v>68</v>
      </c>
      <c r="T137" s="68"/>
    </row>
    <row r="138" spans="1:20" s="11" customFormat="1" x14ac:dyDescent="0.15">
      <c r="A138" s="247" t="s">
        <v>162</v>
      </c>
      <c r="B138" s="248">
        <v>3</v>
      </c>
      <c r="C138" s="249">
        <v>0</v>
      </c>
      <c r="D138" s="249">
        <v>0</v>
      </c>
      <c r="E138" s="250">
        <f t="shared" si="47"/>
        <v>3</v>
      </c>
      <c r="F138" s="248">
        <v>1</v>
      </c>
      <c r="G138" s="249">
        <v>8</v>
      </c>
      <c r="H138" s="249">
        <v>0</v>
      </c>
      <c r="I138" s="250">
        <f t="shared" si="48"/>
        <v>9</v>
      </c>
      <c r="J138" s="248">
        <v>0</v>
      </c>
      <c r="K138" s="249">
        <v>5</v>
      </c>
      <c r="L138" s="249">
        <v>0</v>
      </c>
      <c r="M138" s="250">
        <f t="shared" si="49"/>
        <v>5</v>
      </c>
      <c r="N138" s="248">
        <v>0</v>
      </c>
      <c r="O138" s="249">
        <v>4</v>
      </c>
      <c r="P138" s="249">
        <v>40</v>
      </c>
      <c r="Q138" s="251"/>
      <c r="R138" s="250">
        <f t="shared" si="50"/>
        <v>44</v>
      </c>
      <c r="S138" s="252">
        <f t="shared" si="51"/>
        <v>61</v>
      </c>
      <c r="T138" s="68"/>
    </row>
    <row r="139" spans="1:20" s="11" customFormat="1" x14ac:dyDescent="0.15">
      <c r="A139" s="247" t="s">
        <v>161</v>
      </c>
      <c r="B139" s="248">
        <v>2</v>
      </c>
      <c r="C139" s="249">
        <v>0</v>
      </c>
      <c r="D139" s="249">
        <v>0</v>
      </c>
      <c r="E139" s="250">
        <f t="shared" si="47"/>
        <v>2</v>
      </c>
      <c r="F139" s="248">
        <v>0</v>
      </c>
      <c r="G139" s="249">
        <v>3</v>
      </c>
      <c r="H139" s="249">
        <v>0</v>
      </c>
      <c r="I139" s="250">
        <f t="shared" si="48"/>
        <v>3</v>
      </c>
      <c r="J139" s="248">
        <v>1</v>
      </c>
      <c r="K139" s="249">
        <v>10</v>
      </c>
      <c r="L139" s="249">
        <v>0</v>
      </c>
      <c r="M139" s="250">
        <f t="shared" si="49"/>
        <v>11</v>
      </c>
      <c r="N139" s="248">
        <v>0</v>
      </c>
      <c r="O139" s="249">
        <v>4</v>
      </c>
      <c r="P139" s="249">
        <v>31</v>
      </c>
      <c r="Q139" s="251"/>
      <c r="R139" s="250">
        <f t="shared" si="50"/>
        <v>35</v>
      </c>
      <c r="S139" s="252">
        <f t="shared" si="51"/>
        <v>51</v>
      </c>
      <c r="T139" s="68"/>
    </row>
    <row r="140" spans="1:20" s="11" customFormat="1" x14ac:dyDescent="0.15">
      <c r="A140" s="247" t="s">
        <v>160</v>
      </c>
      <c r="B140" s="248">
        <v>3</v>
      </c>
      <c r="C140" s="249">
        <v>0</v>
      </c>
      <c r="D140" s="249">
        <v>0</v>
      </c>
      <c r="E140" s="250">
        <f t="shared" si="47"/>
        <v>3</v>
      </c>
      <c r="F140" s="248">
        <v>1</v>
      </c>
      <c r="G140" s="249">
        <v>4</v>
      </c>
      <c r="H140" s="249">
        <v>0</v>
      </c>
      <c r="I140" s="250">
        <f t="shared" si="48"/>
        <v>5</v>
      </c>
      <c r="J140" s="248">
        <v>0</v>
      </c>
      <c r="K140" s="249">
        <v>10</v>
      </c>
      <c r="L140" s="249">
        <v>0</v>
      </c>
      <c r="M140" s="250">
        <f t="shared" si="49"/>
        <v>10</v>
      </c>
      <c r="N140" s="248">
        <v>0</v>
      </c>
      <c r="O140" s="249">
        <v>3</v>
      </c>
      <c r="P140" s="249">
        <v>20</v>
      </c>
      <c r="Q140" s="251"/>
      <c r="R140" s="250">
        <f t="shared" si="50"/>
        <v>23</v>
      </c>
      <c r="S140" s="252">
        <f t="shared" si="51"/>
        <v>41</v>
      </c>
      <c r="T140" s="68"/>
    </row>
    <row r="141" spans="1:20" s="11" customFormat="1" ht="12.5" customHeight="1" thickBot="1" x14ac:dyDescent="0.2">
      <c r="A141" s="253"/>
      <c r="B141" s="254"/>
      <c r="C141" s="255"/>
      <c r="D141" s="255"/>
      <c r="E141" s="256"/>
      <c r="F141" s="254"/>
      <c r="G141" s="255"/>
      <c r="H141" s="255"/>
      <c r="I141" s="256"/>
      <c r="J141" s="254"/>
      <c r="K141" s="255"/>
      <c r="L141" s="255"/>
      <c r="M141" s="256"/>
      <c r="N141" s="254"/>
      <c r="O141" s="255"/>
      <c r="P141" s="255"/>
      <c r="Q141" s="257"/>
      <c r="R141" s="256"/>
      <c r="S141" s="258"/>
      <c r="T141" s="68"/>
    </row>
    <row r="142" spans="1:20" s="11" customFormat="1" ht="12.5" hidden="1" customHeight="1" x14ac:dyDescent="0.15">
      <c r="A142" s="247" t="s">
        <v>183</v>
      </c>
      <c r="B142" s="248">
        <f>SUM(B133:B136)</f>
        <v>14</v>
      </c>
      <c r="C142" s="249">
        <f t="shared" ref="C142:S142" si="52">SUM(C133:C136)</f>
        <v>2</v>
      </c>
      <c r="D142" s="249">
        <f t="shared" si="52"/>
        <v>0</v>
      </c>
      <c r="E142" s="250">
        <f t="shared" si="52"/>
        <v>16</v>
      </c>
      <c r="F142" s="248">
        <f t="shared" si="52"/>
        <v>3</v>
      </c>
      <c r="G142" s="249">
        <f t="shared" si="52"/>
        <v>6</v>
      </c>
      <c r="H142" s="249">
        <f t="shared" si="52"/>
        <v>0</v>
      </c>
      <c r="I142" s="250">
        <f t="shared" si="52"/>
        <v>9</v>
      </c>
      <c r="J142" s="248">
        <f t="shared" si="52"/>
        <v>0</v>
      </c>
      <c r="K142" s="249">
        <f t="shared" si="52"/>
        <v>28</v>
      </c>
      <c r="L142" s="249">
        <f t="shared" si="52"/>
        <v>0</v>
      </c>
      <c r="M142" s="250">
        <f t="shared" si="52"/>
        <v>28</v>
      </c>
      <c r="N142" s="248">
        <f t="shared" si="52"/>
        <v>0</v>
      </c>
      <c r="O142" s="249">
        <f t="shared" si="52"/>
        <v>6</v>
      </c>
      <c r="P142" s="249">
        <f t="shared" si="52"/>
        <v>71</v>
      </c>
      <c r="Q142" s="251">
        <f t="shared" si="52"/>
        <v>0</v>
      </c>
      <c r="R142" s="250">
        <f t="shared" si="52"/>
        <v>77</v>
      </c>
      <c r="S142" s="252">
        <f t="shared" si="52"/>
        <v>130</v>
      </c>
    </row>
    <row r="143" spans="1:20" s="11" customFormat="1" ht="12.5" hidden="1" customHeight="1" x14ac:dyDescent="0.15">
      <c r="A143" s="247" t="s">
        <v>184</v>
      </c>
      <c r="B143" s="248">
        <f t="shared" ref="B143:S146" si="53">SUM(B134:B137)</f>
        <v>16</v>
      </c>
      <c r="C143" s="249">
        <f t="shared" si="53"/>
        <v>0</v>
      </c>
      <c r="D143" s="249">
        <f t="shared" si="53"/>
        <v>0</v>
      </c>
      <c r="E143" s="250">
        <f t="shared" si="53"/>
        <v>16</v>
      </c>
      <c r="F143" s="248">
        <f t="shared" si="53"/>
        <v>3</v>
      </c>
      <c r="G143" s="249">
        <f t="shared" si="53"/>
        <v>11</v>
      </c>
      <c r="H143" s="249">
        <f t="shared" si="53"/>
        <v>0</v>
      </c>
      <c r="I143" s="250">
        <f t="shared" si="53"/>
        <v>14</v>
      </c>
      <c r="J143" s="248">
        <f t="shared" si="53"/>
        <v>1</v>
      </c>
      <c r="K143" s="249">
        <f t="shared" si="53"/>
        <v>42</v>
      </c>
      <c r="L143" s="249">
        <f t="shared" si="53"/>
        <v>0</v>
      </c>
      <c r="M143" s="250">
        <f t="shared" si="53"/>
        <v>43</v>
      </c>
      <c r="N143" s="248">
        <f t="shared" si="53"/>
        <v>0</v>
      </c>
      <c r="O143" s="249">
        <f t="shared" si="53"/>
        <v>10</v>
      </c>
      <c r="P143" s="249">
        <f t="shared" si="53"/>
        <v>100</v>
      </c>
      <c r="Q143" s="251">
        <f t="shared" si="53"/>
        <v>0</v>
      </c>
      <c r="R143" s="250">
        <f t="shared" si="53"/>
        <v>110</v>
      </c>
      <c r="S143" s="252">
        <f t="shared" si="53"/>
        <v>183</v>
      </c>
    </row>
    <row r="144" spans="1:20" s="11" customFormat="1" ht="12.5" hidden="1" customHeight="1" x14ac:dyDescent="0.15">
      <c r="A144" s="247" t="s">
        <v>185</v>
      </c>
      <c r="B144" s="248">
        <f t="shared" si="53"/>
        <v>17</v>
      </c>
      <c r="C144" s="249">
        <f t="shared" si="53"/>
        <v>0</v>
      </c>
      <c r="D144" s="249">
        <f t="shared" si="53"/>
        <v>0</v>
      </c>
      <c r="E144" s="250">
        <f t="shared" si="53"/>
        <v>17</v>
      </c>
      <c r="F144" s="248">
        <f t="shared" si="53"/>
        <v>3</v>
      </c>
      <c r="G144" s="249">
        <f t="shared" si="53"/>
        <v>19</v>
      </c>
      <c r="H144" s="249">
        <f t="shared" si="53"/>
        <v>0</v>
      </c>
      <c r="I144" s="250">
        <f t="shared" si="53"/>
        <v>22</v>
      </c>
      <c r="J144" s="248">
        <f t="shared" si="53"/>
        <v>1</v>
      </c>
      <c r="K144" s="249">
        <f t="shared" si="53"/>
        <v>39</v>
      </c>
      <c r="L144" s="249">
        <f t="shared" si="53"/>
        <v>0</v>
      </c>
      <c r="M144" s="250">
        <f t="shared" si="53"/>
        <v>40</v>
      </c>
      <c r="N144" s="248">
        <f t="shared" si="53"/>
        <v>0</v>
      </c>
      <c r="O144" s="249">
        <f t="shared" si="53"/>
        <v>14</v>
      </c>
      <c r="P144" s="249">
        <f t="shared" si="53"/>
        <v>127</v>
      </c>
      <c r="Q144" s="251">
        <f t="shared" si="53"/>
        <v>0</v>
      </c>
      <c r="R144" s="250">
        <f t="shared" si="53"/>
        <v>141</v>
      </c>
      <c r="S144" s="252">
        <f t="shared" si="53"/>
        <v>220</v>
      </c>
    </row>
    <row r="145" spans="1:20" s="11" customFormat="1" ht="12.5" hidden="1" customHeight="1" x14ac:dyDescent="0.15">
      <c r="A145" s="247" t="s">
        <v>186</v>
      </c>
      <c r="B145" s="248">
        <f t="shared" si="53"/>
        <v>15</v>
      </c>
      <c r="C145" s="249">
        <f t="shared" si="53"/>
        <v>0</v>
      </c>
      <c r="D145" s="249">
        <f t="shared" si="53"/>
        <v>0</v>
      </c>
      <c r="E145" s="250">
        <f t="shared" si="53"/>
        <v>15</v>
      </c>
      <c r="F145" s="248">
        <f t="shared" si="53"/>
        <v>3</v>
      </c>
      <c r="G145" s="249">
        <f t="shared" si="53"/>
        <v>18</v>
      </c>
      <c r="H145" s="249">
        <f t="shared" si="53"/>
        <v>0</v>
      </c>
      <c r="I145" s="250">
        <f t="shared" si="53"/>
        <v>21</v>
      </c>
      <c r="J145" s="248">
        <f t="shared" si="53"/>
        <v>2</v>
      </c>
      <c r="K145" s="249">
        <f t="shared" si="53"/>
        <v>38</v>
      </c>
      <c r="L145" s="249">
        <f t="shared" si="53"/>
        <v>0</v>
      </c>
      <c r="M145" s="250">
        <f t="shared" si="53"/>
        <v>40</v>
      </c>
      <c r="N145" s="248">
        <f t="shared" si="53"/>
        <v>0</v>
      </c>
      <c r="O145" s="249">
        <f t="shared" si="53"/>
        <v>15</v>
      </c>
      <c r="P145" s="249">
        <f t="shared" si="53"/>
        <v>141</v>
      </c>
      <c r="Q145" s="251">
        <f t="shared" si="53"/>
        <v>0</v>
      </c>
      <c r="R145" s="250">
        <f t="shared" si="53"/>
        <v>156</v>
      </c>
      <c r="S145" s="252">
        <f t="shared" si="53"/>
        <v>232</v>
      </c>
    </row>
    <row r="146" spans="1:20" s="11" customFormat="1" ht="13" hidden="1" customHeight="1" x14ac:dyDescent="0.15">
      <c r="A146" s="259" t="s">
        <v>187</v>
      </c>
      <c r="B146" s="260">
        <f>SUM(B137:B140)</f>
        <v>13</v>
      </c>
      <c r="C146" s="261">
        <f>SUM(C137:C140)</f>
        <v>0</v>
      </c>
      <c r="D146" s="261">
        <f>SUM(D137:D140)</f>
        <v>0</v>
      </c>
      <c r="E146" s="262">
        <f t="shared" si="53"/>
        <v>13</v>
      </c>
      <c r="F146" s="260">
        <f t="shared" si="53"/>
        <v>2</v>
      </c>
      <c r="G146" s="261">
        <f t="shared" si="53"/>
        <v>20</v>
      </c>
      <c r="H146" s="261">
        <f t="shared" si="53"/>
        <v>0</v>
      </c>
      <c r="I146" s="262">
        <f t="shared" si="53"/>
        <v>22</v>
      </c>
      <c r="J146" s="260">
        <f t="shared" si="53"/>
        <v>2</v>
      </c>
      <c r="K146" s="261">
        <f t="shared" si="53"/>
        <v>42</v>
      </c>
      <c r="L146" s="261">
        <f t="shared" si="53"/>
        <v>0</v>
      </c>
      <c r="M146" s="262">
        <f t="shared" si="53"/>
        <v>44</v>
      </c>
      <c r="N146" s="260">
        <f t="shared" si="53"/>
        <v>0</v>
      </c>
      <c r="O146" s="261">
        <f t="shared" si="53"/>
        <v>15</v>
      </c>
      <c r="P146" s="261">
        <f t="shared" si="53"/>
        <v>127</v>
      </c>
      <c r="Q146" s="263">
        <f t="shared" si="53"/>
        <v>0</v>
      </c>
      <c r="R146" s="262">
        <f t="shared" si="53"/>
        <v>142</v>
      </c>
      <c r="S146" s="264">
        <f t="shared" si="53"/>
        <v>221</v>
      </c>
    </row>
    <row r="147" spans="1:20" x14ac:dyDescent="0.15">
      <c r="A147" s="265"/>
      <c r="B147" s="266"/>
      <c r="C147" s="267"/>
      <c r="D147" s="267"/>
      <c r="E147" s="268"/>
      <c r="F147" s="266"/>
      <c r="G147" s="267"/>
      <c r="H147" s="267"/>
      <c r="I147" s="268"/>
      <c r="J147" s="266"/>
      <c r="K147" s="267"/>
      <c r="L147" s="267"/>
      <c r="M147" s="268"/>
      <c r="N147" s="266"/>
      <c r="O147" s="267"/>
      <c r="P147" s="267"/>
      <c r="Q147" s="269"/>
      <c r="R147" s="268"/>
      <c r="S147" s="270"/>
    </row>
    <row r="148" spans="1:20" x14ac:dyDescent="0.15">
      <c r="A148" s="253" t="s">
        <v>188</v>
      </c>
      <c r="B148" s="271">
        <f>SUM(B133:B140)</f>
        <v>27</v>
      </c>
      <c r="C148" s="272">
        <f t="shared" ref="C148:S148" si="54">SUM(C133:C140)</f>
        <v>2</v>
      </c>
      <c r="D148" s="272">
        <f t="shared" si="54"/>
        <v>0</v>
      </c>
      <c r="E148" s="273">
        <f t="shared" si="54"/>
        <v>29</v>
      </c>
      <c r="F148" s="271">
        <f t="shared" si="54"/>
        <v>5</v>
      </c>
      <c r="G148" s="272">
        <f t="shared" si="54"/>
        <v>26</v>
      </c>
      <c r="H148" s="272">
        <f t="shared" si="54"/>
        <v>0</v>
      </c>
      <c r="I148" s="273">
        <f t="shared" si="54"/>
        <v>31</v>
      </c>
      <c r="J148" s="271">
        <f t="shared" si="54"/>
        <v>2</v>
      </c>
      <c r="K148" s="272">
        <f t="shared" si="54"/>
        <v>70</v>
      </c>
      <c r="L148" s="272">
        <f t="shared" si="54"/>
        <v>0</v>
      </c>
      <c r="M148" s="273">
        <f t="shared" si="54"/>
        <v>72</v>
      </c>
      <c r="N148" s="271">
        <f t="shared" si="54"/>
        <v>0</v>
      </c>
      <c r="O148" s="272">
        <f t="shared" si="54"/>
        <v>21</v>
      </c>
      <c r="P148" s="272">
        <f t="shared" si="54"/>
        <v>198</v>
      </c>
      <c r="Q148" s="274">
        <f t="shared" si="54"/>
        <v>0</v>
      </c>
      <c r="R148" s="273">
        <f t="shared" si="54"/>
        <v>219</v>
      </c>
      <c r="S148" s="275">
        <f t="shared" si="54"/>
        <v>351</v>
      </c>
    </row>
    <row r="149" spans="1:20" x14ac:dyDescent="0.15">
      <c r="A149" s="253" t="s">
        <v>10</v>
      </c>
      <c r="B149" s="271">
        <f t="shared" ref="B149:R149" si="55">INDEX(B142:B146,MATCH($S149,$S142:$S146,0))</f>
        <v>15</v>
      </c>
      <c r="C149" s="272">
        <f t="shared" si="55"/>
        <v>0</v>
      </c>
      <c r="D149" s="272">
        <f t="shared" si="55"/>
        <v>0</v>
      </c>
      <c r="E149" s="273">
        <f t="shared" si="55"/>
        <v>15</v>
      </c>
      <c r="F149" s="271">
        <f t="shared" si="55"/>
        <v>3</v>
      </c>
      <c r="G149" s="272">
        <f t="shared" si="55"/>
        <v>18</v>
      </c>
      <c r="H149" s="272">
        <f t="shared" si="55"/>
        <v>0</v>
      </c>
      <c r="I149" s="273">
        <f t="shared" si="55"/>
        <v>21</v>
      </c>
      <c r="J149" s="271">
        <f t="shared" si="55"/>
        <v>2</v>
      </c>
      <c r="K149" s="272">
        <f t="shared" si="55"/>
        <v>38</v>
      </c>
      <c r="L149" s="272">
        <f t="shared" si="55"/>
        <v>0</v>
      </c>
      <c r="M149" s="273">
        <f t="shared" si="55"/>
        <v>40</v>
      </c>
      <c r="N149" s="271">
        <f t="shared" si="55"/>
        <v>0</v>
      </c>
      <c r="O149" s="272">
        <f t="shared" si="55"/>
        <v>15</v>
      </c>
      <c r="P149" s="272">
        <f t="shared" si="55"/>
        <v>141</v>
      </c>
      <c r="Q149" s="274">
        <f t="shared" si="55"/>
        <v>0</v>
      </c>
      <c r="R149" s="273">
        <f t="shared" si="55"/>
        <v>156</v>
      </c>
      <c r="S149" s="275">
        <f>MAX(S142:S146)</f>
        <v>232</v>
      </c>
    </row>
    <row r="150" spans="1:20" ht="13.5" customHeight="1" x14ac:dyDescent="0.15">
      <c r="A150" s="253" t="s">
        <v>11</v>
      </c>
      <c r="B150" s="271">
        <f>B148/2</f>
        <v>13.5</v>
      </c>
      <c r="C150" s="272">
        <f>C148/2</f>
        <v>1</v>
      </c>
      <c r="D150" s="272">
        <f t="shared" ref="D150:S150" si="56">D148/2</f>
        <v>0</v>
      </c>
      <c r="E150" s="273">
        <f t="shared" si="56"/>
        <v>14.5</v>
      </c>
      <c r="F150" s="271">
        <f t="shared" si="56"/>
        <v>2.5</v>
      </c>
      <c r="G150" s="272">
        <f t="shared" si="56"/>
        <v>13</v>
      </c>
      <c r="H150" s="272">
        <f t="shared" si="56"/>
        <v>0</v>
      </c>
      <c r="I150" s="273">
        <f t="shared" si="56"/>
        <v>15.5</v>
      </c>
      <c r="J150" s="271">
        <f t="shared" si="56"/>
        <v>1</v>
      </c>
      <c r="K150" s="272">
        <f t="shared" si="56"/>
        <v>35</v>
      </c>
      <c r="L150" s="272">
        <f t="shared" si="56"/>
        <v>0</v>
      </c>
      <c r="M150" s="273">
        <f t="shared" si="56"/>
        <v>36</v>
      </c>
      <c r="N150" s="271">
        <f t="shared" si="56"/>
        <v>0</v>
      </c>
      <c r="O150" s="272">
        <f t="shared" si="56"/>
        <v>10.5</v>
      </c>
      <c r="P150" s="272">
        <f t="shared" si="56"/>
        <v>99</v>
      </c>
      <c r="Q150" s="274">
        <f t="shared" si="56"/>
        <v>0</v>
      </c>
      <c r="R150" s="273">
        <f t="shared" si="56"/>
        <v>109.5</v>
      </c>
      <c r="S150" s="275">
        <f t="shared" si="56"/>
        <v>175.5</v>
      </c>
    </row>
    <row r="151" spans="1:20" ht="14" thickBot="1" x14ac:dyDescent="0.2">
      <c r="A151" s="276"/>
      <c r="B151" s="277"/>
      <c r="C151" s="278"/>
      <c r="D151" s="278"/>
      <c r="E151" s="279"/>
      <c r="F151" s="277"/>
      <c r="G151" s="278"/>
      <c r="H151" s="278"/>
      <c r="I151" s="279"/>
      <c r="J151" s="277"/>
      <c r="K151" s="278"/>
      <c r="L151" s="278"/>
      <c r="M151" s="279"/>
      <c r="N151" s="277"/>
      <c r="O151" s="278"/>
      <c r="P151" s="278"/>
      <c r="Q151" s="280"/>
      <c r="R151" s="279"/>
      <c r="S151" s="281"/>
      <c r="T151" s="79"/>
    </row>
    <row r="152" spans="1:20" x14ac:dyDescent="0.15">
      <c r="A152" s="223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79"/>
    </row>
    <row r="153" spans="1:20" x14ac:dyDescent="0.15">
      <c r="A153" s="223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79"/>
    </row>
    <row r="154" spans="1:20" x14ac:dyDescent="0.15">
      <c r="A154" s="223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79"/>
    </row>
    <row r="155" spans="1:20" x14ac:dyDescent="0.15">
      <c r="A155" s="223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79"/>
    </row>
    <row r="156" spans="1:20" x14ac:dyDescent="0.15">
      <c r="A156" s="223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79"/>
    </row>
    <row r="157" spans="1:20" x14ac:dyDescent="0.15">
      <c r="A157" s="223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79"/>
    </row>
    <row r="158" spans="1:20" x14ac:dyDescent="0.15">
      <c r="A158" s="223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79"/>
    </row>
    <row r="159" spans="1:20" x14ac:dyDescent="0.15">
      <c r="A159" s="223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79"/>
    </row>
    <row r="160" spans="1:20" x14ac:dyDescent="0.15">
      <c r="A160" s="223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79"/>
    </row>
    <row r="161" spans="2:20" x14ac:dyDescent="0.1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79"/>
    </row>
    <row r="162" spans="2:20" x14ac:dyDescent="0.1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79"/>
    </row>
    <row r="163" spans="2:20" x14ac:dyDescent="0.1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79"/>
    </row>
    <row r="164" spans="2:20" x14ac:dyDescent="0.1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79"/>
    </row>
    <row r="165" spans="2:20" x14ac:dyDescent="0.15"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79"/>
    </row>
    <row r="166" spans="2:20" x14ac:dyDescent="0.15"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79"/>
    </row>
    <row r="167" spans="2:20" x14ac:dyDescent="0.15"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79"/>
    </row>
    <row r="168" spans="2:20" x14ac:dyDescent="0.15"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79"/>
    </row>
    <row r="169" spans="2:20" x14ac:dyDescent="0.15"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79"/>
    </row>
    <row r="170" spans="2:20" x14ac:dyDescent="0.15"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79"/>
    </row>
    <row r="171" spans="2:20" x14ac:dyDescent="0.15"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79"/>
    </row>
    <row r="172" spans="2:20" x14ac:dyDescent="0.15"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79"/>
    </row>
    <row r="173" spans="2:20" x14ac:dyDescent="0.15"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79"/>
    </row>
    <row r="174" spans="2:20" x14ac:dyDescent="0.15">
      <c r="B174" s="284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79"/>
    </row>
    <row r="175" spans="2:20" x14ac:dyDescent="0.15">
      <c r="B175" s="284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79"/>
    </row>
    <row r="176" spans="2:20" x14ac:dyDescent="0.15">
      <c r="B176" s="284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79"/>
    </row>
    <row r="177" spans="2:20" x14ac:dyDescent="0.15"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79"/>
    </row>
    <row r="178" spans="2:20" x14ac:dyDescent="0.15"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79"/>
    </row>
    <row r="179" spans="2:20" x14ac:dyDescent="0.15"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79"/>
    </row>
    <row r="180" spans="2:20" x14ac:dyDescent="0.15"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79"/>
    </row>
    <row r="181" spans="2:20" x14ac:dyDescent="0.15"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79"/>
    </row>
    <row r="182" spans="2:20" x14ac:dyDescent="0.15">
      <c r="B182" s="284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79"/>
    </row>
    <row r="183" spans="2:20" x14ac:dyDescent="0.15"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79"/>
    </row>
    <row r="184" spans="2:20" x14ac:dyDescent="0.15">
      <c r="B184" s="284"/>
      <c r="C184" s="284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79"/>
    </row>
    <row r="185" spans="2:20" x14ac:dyDescent="0.15">
      <c r="B185" s="284"/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79"/>
    </row>
    <row r="186" spans="2:20" x14ac:dyDescent="0.15"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79"/>
    </row>
    <row r="187" spans="2:20" x14ac:dyDescent="0.15"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79"/>
    </row>
    <row r="188" spans="2:20" x14ac:dyDescent="0.15">
      <c r="B188" s="284"/>
      <c r="C188" s="284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79"/>
    </row>
    <row r="189" spans="2:20" x14ac:dyDescent="0.15">
      <c r="B189" s="284"/>
      <c r="C189" s="284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79"/>
    </row>
    <row r="190" spans="2:20" x14ac:dyDescent="0.15">
      <c r="B190" s="284"/>
      <c r="C190" s="284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79"/>
    </row>
    <row r="191" spans="2:20" x14ac:dyDescent="0.15"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79"/>
    </row>
    <row r="192" spans="2:20" x14ac:dyDescent="0.15">
      <c r="B192" s="284"/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79"/>
    </row>
    <row r="193" spans="2:20" x14ac:dyDescent="0.15">
      <c r="B193" s="284"/>
      <c r="C193" s="284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79"/>
    </row>
    <row r="194" spans="2:20" x14ac:dyDescent="0.15">
      <c r="B194" s="284"/>
      <c r="C194" s="284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79"/>
    </row>
    <row r="195" spans="2:20" x14ac:dyDescent="0.15"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79"/>
    </row>
    <row r="196" spans="2:20" x14ac:dyDescent="0.15"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79"/>
    </row>
    <row r="197" spans="2:20" x14ac:dyDescent="0.15"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79"/>
    </row>
    <row r="198" spans="2:20" x14ac:dyDescent="0.15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79"/>
    </row>
    <row r="199" spans="2:20" x14ac:dyDescent="0.15">
      <c r="B199" s="284"/>
      <c r="C199" s="284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79"/>
    </row>
    <row r="200" spans="2:20" x14ac:dyDescent="0.15">
      <c r="B200" s="284"/>
      <c r="C200" s="284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79"/>
    </row>
    <row r="201" spans="2:20" x14ac:dyDescent="0.15">
      <c r="B201" s="284"/>
      <c r="C201" s="28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79"/>
    </row>
    <row r="202" spans="2:20" x14ac:dyDescent="0.15">
      <c r="B202" s="284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79"/>
    </row>
    <row r="203" spans="2:20" x14ac:dyDescent="0.15">
      <c r="B203" s="284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79"/>
    </row>
    <row r="204" spans="2:20" x14ac:dyDescent="0.15"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79"/>
    </row>
    <row r="205" spans="2:20" x14ac:dyDescent="0.15"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79"/>
    </row>
    <row r="206" spans="2:20" x14ac:dyDescent="0.15"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79"/>
    </row>
    <row r="207" spans="2:20" x14ac:dyDescent="0.15"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79"/>
    </row>
    <row r="208" spans="2:20" x14ac:dyDescent="0.15">
      <c r="B208" s="284"/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  <c r="T208" s="79"/>
    </row>
    <row r="209" spans="2:20" x14ac:dyDescent="0.15">
      <c r="B209" s="284"/>
      <c r="C209" s="284"/>
      <c r="D209" s="284"/>
      <c r="E209" s="284"/>
      <c r="F209" s="284"/>
      <c r="G209" s="284"/>
      <c r="H209" s="284"/>
      <c r="I209" s="284"/>
      <c r="J209" s="284"/>
      <c r="K209" s="284"/>
      <c r="L209" s="284"/>
      <c r="M209" s="284"/>
      <c r="N209" s="284"/>
      <c r="O209" s="284"/>
      <c r="P209" s="284"/>
      <c r="Q209" s="284"/>
      <c r="R209" s="284"/>
      <c r="S209" s="284"/>
      <c r="T209" s="79"/>
    </row>
    <row r="210" spans="2:20" x14ac:dyDescent="0.15"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4"/>
      <c r="P210" s="284"/>
      <c r="Q210" s="284"/>
      <c r="R210" s="284"/>
      <c r="S210" s="284"/>
      <c r="T210" s="79"/>
    </row>
    <row r="211" spans="2:20" x14ac:dyDescent="0.15">
      <c r="B211" s="284"/>
      <c r="C211" s="284"/>
      <c r="D211" s="284"/>
      <c r="E211" s="284"/>
      <c r="F211" s="284"/>
      <c r="G211" s="284"/>
      <c r="H211" s="284"/>
      <c r="I211" s="284"/>
      <c r="J211" s="284"/>
      <c r="K211" s="284"/>
      <c r="L211" s="284"/>
      <c r="M211" s="284"/>
      <c r="N211" s="284"/>
      <c r="O211" s="284"/>
      <c r="P211" s="284"/>
      <c r="Q211" s="284"/>
      <c r="R211" s="284"/>
      <c r="S211" s="284"/>
      <c r="T211" s="79"/>
    </row>
    <row r="212" spans="2:20" x14ac:dyDescent="0.15">
      <c r="B212" s="284"/>
      <c r="C212" s="284"/>
      <c r="D212" s="284"/>
      <c r="E212" s="284"/>
      <c r="F212" s="284"/>
      <c r="G212" s="284"/>
      <c r="H212" s="284"/>
      <c r="I212" s="284"/>
      <c r="J212" s="284"/>
      <c r="K212" s="284"/>
      <c r="L212" s="284"/>
      <c r="M212" s="284"/>
      <c r="N212" s="284"/>
      <c r="O212" s="284"/>
      <c r="P212" s="284"/>
      <c r="Q212" s="284"/>
      <c r="R212" s="284"/>
      <c r="S212" s="284"/>
      <c r="T212" s="79"/>
    </row>
    <row r="213" spans="2:20" x14ac:dyDescent="0.15">
      <c r="B213" s="284"/>
      <c r="C213" s="284"/>
      <c r="D213" s="284"/>
      <c r="E213" s="284"/>
      <c r="F213" s="284"/>
      <c r="G213" s="284"/>
      <c r="H213" s="284"/>
      <c r="I213" s="284"/>
      <c r="J213" s="284"/>
      <c r="K213" s="284"/>
      <c r="L213" s="284"/>
      <c r="M213" s="284"/>
      <c r="N213" s="284"/>
      <c r="O213" s="284"/>
      <c r="P213" s="284"/>
      <c r="Q213" s="284"/>
      <c r="R213" s="284"/>
      <c r="T213" s="79"/>
    </row>
    <row r="214" spans="2:20" x14ac:dyDescent="0.15"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P214" s="284"/>
      <c r="Q214" s="284"/>
      <c r="R214" s="284"/>
      <c r="T214" s="79"/>
    </row>
    <row r="215" spans="2:20" x14ac:dyDescent="0.15">
      <c r="B215" s="284"/>
      <c r="C215" s="284"/>
      <c r="D215" s="284"/>
      <c r="E215" s="284"/>
      <c r="F215" s="284"/>
      <c r="G215" s="284"/>
      <c r="H215" s="284"/>
      <c r="I215" s="284"/>
      <c r="J215" s="284"/>
      <c r="K215" s="284"/>
      <c r="L215" s="284"/>
      <c r="M215" s="284"/>
      <c r="N215" s="284"/>
      <c r="O215" s="284"/>
      <c r="P215" s="284"/>
      <c r="Q215" s="284"/>
      <c r="R215" s="284"/>
      <c r="T215" s="79"/>
    </row>
    <row r="216" spans="2:20" x14ac:dyDescent="0.15">
      <c r="B216" s="284"/>
      <c r="C216" s="284"/>
      <c r="D216" s="284"/>
      <c r="E216" s="284"/>
      <c r="F216" s="284"/>
      <c r="G216" s="284"/>
      <c r="H216" s="284"/>
      <c r="I216" s="284"/>
      <c r="J216" s="284"/>
      <c r="K216" s="284"/>
      <c r="L216" s="284"/>
      <c r="M216" s="284"/>
      <c r="N216" s="284"/>
      <c r="O216" s="284"/>
      <c r="P216" s="284"/>
      <c r="Q216" s="284"/>
      <c r="R216" s="284"/>
      <c r="T216" s="79"/>
    </row>
    <row r="217" spans="2:20" x14ac:dyDescent="0.15">
      <c r="B217" s="284"/>
      <c r="C217" s="284"/>
      <c r="D217" s="284"/>
      <c r="E217" s="284"/>
      <c r="F217" s="284"/>
      <c r="G217" s="284"/>
      <c r="H217" s="284"/>
      <c r="I217" s="284"/>
      <c r="J217" s="284"/>
      <c r="K217" s="284"/>
      <c r="L217" s="284"/>
      <c r="M217" s="284"/>
      <c r="N217" s="284"/>
      <c r="O217" s="284"/>
      <c r="P217" s="284"/>
      <c r="Q217" s="284"/>
      <c r="R217" s="284"/>
      <c r="T217" s="79"/>
    </row>
    <row r="218" spans="2:20" x14ac:dyDescent="0.15">
      <c r="B218" s="284"/>
      <c r="C218" s="284"/>
      <c r="D218" s="284"/>
      <c r="E218" s="284"/>
      <c r="F218" s="284"/>
      <c r="G218" s="284"/>
      <c r="H218" s="284"/>
      <c r="I218" s="284"/>
      <c r="J218" s="284"/>
      <c r="K218" s="284"/>
      <c r="L218" s="284"/>
      <c r="M218" s="284"/>
      <c r="N218" s="284"/>
      <c r="O218" s="284"/>
      <c r="P218" s="284"/>
      <c r="Q218" s="284"/>
      <c r="R218" s="284"/>
      <c r="T218" s="79"/>
    </row>
    <row r="219" spans="2:20" x14ac:dyDescent="0.15">
      <c r="B219" s="284"/>
      <c r="C219" s="284"/>
      <c r="D219" s="284"/>
      <c r="E219" s="284"/>
      <c r="F219" s="284"/>
      <c r="G219" s="284"/>
      <c r="H219" s="284"/>
      <c r="I219" s="284"/>
      <c r="J219" s="284"/>
      <c r="K219" s="284"/>
      <c r="L219" s="284"/>
      <c r="M219" s="284"/>
      <c r="N219" s="284"/>
      <c r="O219" s="284"/>
      <c r="P219" s="284"/>
      <c r="Q219" s="284"/>
      <c r="R219" s="284"/>
      <c r="T219" s="79"/>
    </row>
    <row r="220" spans="2:20" x14ac:dyDescent="0.15">
      <c r="B220" s="284"/>
      <c r="C220" s="284"/>
      <c r="D220" s="284"/>
      <c r="E220" s="284"/>
      <c r="F220" s="284"/>
      <c r="G220" s="284"/>
      <c r="H220" s="284"/>
      <c r="I220" s="284"/>
      <c r="J220" s="284"/>
      <c r="K220" s="284"/>
      <c r="L220" s="284"/>
      <c r="M220" s="284"/>
      <c r="N220" s="284"/>
      <c r="O220" s="284"/>
      <c r="P220" s="284"/>
      <c r="Q220" s="284"/>
      <c r="R220" s="284"/>
      <c r="T220" s="79"/>
    </row>
    <row r="221" spans="2:20" x14ac:dyDescent="0.15">
      <c r="B221" s="284"/>
      <c r="C221" s="284"/>
      <c r="D221" s="284"/>
      <c r="E221" s="284"/>
      <c r="F221" s="284"/>
      <c r="G221" s="284"/>
      <c r="H221" s="284"/>
      <c r="I221" s="284"/>
      <c r="J221" s="284"/>
      <c r="K221" s="284"/>
      <c r="L221" s="284"/>
      <c r="M221" s="284"/>
      <c r="N221" s="284"/>
      <c r="O221" s="284"/>
      <c r="P221" s="284"/>
      <c r="Q221" s="284"/>
      <c r="R221" s="284"/>
      <c r="T221" s="79"/>
    </row>
    <row r="222" spans="2:20" x14ac:dyDescent="0.15">
      <c r="B222" s="284"/>
      <c r="C222" s="284"/>
      <c r="D222" s="284"/>
      <c r="E222" s="284"/>
      <c r="F222" s="284"/>
      <c r="G222" s="284"/>
      <c r="H222" s="284"/>
      <c r="I222" s="284"/>
      <c r="J222" s="284"/>
      <c r="K222" s="284"/>
      <c r="L222" s="284"/>
      <c r="M222" s="284"/>
      <c r="N222" s="284"/>
      <c r="O222" s="284"/>
      <c r="P222" s="284"/>
      <c r="Q222" s="284"/>
      <c r="R222" s="284"/>
      <c r="T222" s="79"/>
    </row>
    <row r="223" spans="2:20" x14ac:dyDescent="0.15"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4"/>
      <c r="N223" s="284"/>
      <c r="O223" s="284"/>
      <c r="P223" s="284"/>
      <c r="Q223" s="284"/>
      <c r="R223" s="284"/>
      <c r="T223" s="79"/>
    </row>
    <row r="224" spans="2:20" x14ac:dyDescent="0.15">
      <c r="B224" s="284"/>
      <c r="C224" s="284"/>
      <c r="D224" s="284"/>
      <c r="E224" s="284"/>
      <c r="F224" s="284"/>
      <c r="G224" s="284"/>
      <c r="H224" s="284"/>
      <c r="I224" s="284"/>
      <c r="J224" s="284"/>
      <c r="K224" s="284"/>
      <c r="L224" s="284"/>
      <c r="M224" s="284"/>
      <c r="N224" s="284"/>
      <c r="O224" s="284"/>
      <c r="P224" s="284"/>
      <c r="Q224" s="284"/>
      <c r="R224" s="284"/>
      <c r="T224" s="79"/>
    </row>
    <row r="225" spans="2:20" x14ac:dyDescent="0.15">
      <c r="B225" s="284"/>
      <c r="C225" s="284"/>
      <c r="D225" s="284"/>
      <c r="E225" s="284"/>
      <c r="F225" s="284"/>
      <c r="G225" s="284"/>
      <c r="H225" s="284"/>
      <c r="I225" s="284"/>
      <c r="J225" s="284"/>
      <c r="K225" s="284"/>
      <c r="L225" s="284"/>
      <c r="M225" s="284"/>
      <c r="N225" s="284"/>
      <c r="O225" s="284"/>
      <c r="P225" s="284"/>
      <c r="Q225" s="284"/>
      <c r="R225" s="284"/>
      <c r="T225" s="79"/>
    </row>
    <row r="226" spans="2:20" x14ac:dyDescent="0.15">
      <c r="B226" s="284"/>
      <c r="C226" s="284"/>
      <c r="D226" s="284"/>
      <c r="E226" s="284"/>
      <c r="F226" s="284"/>
      <c r="G226" s="284"/>
      <c r="H226" s="284"/>
      <c r="I226" s="284"/>
      <c r="J226" s="284"/>
      <c r="K226" s="284"/>
      <c r="L226" s="284"/>
      <c r="M226" s="284"/>
      <c r="N226" s="284"/>
      <c r="O226" s="284"/>
      <c r="P226" s="284"/>
      <c r="Q226" s="284"/>
      <c r="R226" s="284"/>
      <c r="T226" s="79"/>
    </row>
    <row r="227" spans="2:20" x14ac:dyDescent="0.15">
      <c r="B227" s="284"/>
      <c r="C227" s="284"/>
      <c r="D227" s="284"/>
      <c r="E227" s="284"/>
      <c r="F227" s="284"/>
      <c r="G227" s="284"/>
      <c r="H227" s="284"/>
      <c r="I227" s="284"/>
      <c r="J227" s="284"/>
      <c r="K227" s="284"/>
      <c r="L227" s="284"/>
      <c r="M227" s="284"/>
      <c r="N227" s="284"/>
      <c r="O227" s="284"/>
      <c r="P227" s="284"/>
      <c r="Q227" s="284"/>
      <c r="R227" s="284"/>
      <c r="T227" s="79"/>
    </row>
    <row r="228" spans="2:20" x14ac:dyDescent="0.15">
      <c r="B228" s="284"/>
      <c r="C228" s="284"/>
      <c r="D228" s="284"/>
      <c r="E228" s="284"/>
      <c r="F228" s="284"/>
      <c r="G228" s="284"/>
      <c r="H228" s="284"/>
      <c r="I228" s="284"/>
      <c r="J228" s="284"/>
      <c r="K228" s="284"/>
      <c r="L228" s="284"/>
      <c r="M228" s="284"/>
      <c r="N228" s="284"/>
      <c r="O228" s="284"/>
      <c r="P228" s="284"/>
      <c r="Q228" s="284"/>
      <c r="R228" s="284"/>
      <c r="T228" s="79"/>
    </row>
    <row r="229" spans="2:20" x14ac:dyDescent="0.15">
      <c r="B229" s="284"/>
      <c r="C229" s="284"/>
      <c r="D229" s="284"/>
      <c r="E229" s="284"/>
      <c r="F229" s="284"/>
      <c r="G229" s="284"/>
      <c r="H229" s="284"/>
      <c r="I229" s="284"/>
      <c r="J229" s="284"/>
      <c r="K229" s="284"/>
      <c r="L229" s="284"/>
      <c r="M229" s="284"/>
      <c r="N229" s="284"/>
      <c r="O229" s="284"/>
      <c r="P229" s="284"/>
      <c r="Q229" s="284"/>
      <c r="R229" s="284"/>
      <c r="T229" s="79"/>
    </row>
    <row r="230" spans="2:20" x14ac:dyDescent="0.15">
      <c r="B230" s="284"/>
      <c r="C230" s="284"/>
      <c r="D230" s="284"/>
      <c r="E230" s="284"/>
      <c r="F230" s="284"/>
      <c r="G230" s="284"/>
      <c r="H230" s="284"/>
      <c r="I230" s="284"/>
      <c r="J230" s="284"/>
      <c r="K230" s="284"/>
      <c r="L230" s="284"/>
      <c r="M230" s="284"/>
      <c r="N230" s="284"/>
      <c r="O230" s="284"/>
      <c r="P230" s="284"/>
      <c r="Q230" s="284"/>
      <c r="R230" s="284"/>
      <c r="T230" s="79"/>
    </row>
    <row r="231" spans="2:20" x14ac:dyDescent="0.15">
      <c r="B231" s="284"/>
      <c r="C231" s="284"/>
      <c r="D231" s="284"/>
      <c r="E231" s="284"/>
      <c r="F231" s="284"/>
      <c r="G231" s="284"/>
      <c r="H231" s="284"/>
      <c r="I231" s="284"/>
      <c r="J231" s="284"/>
      <c r="K231" s="284"/>
      <c r="L231" s="284"/>
      <c r="M231" s="284"/>
      <c r="N231" s="284"/>
      <c r="O231" s="284"/>
      <c r="P231" s="284"/>
      <c r="Q231" s="284"/>
      <c r="R231" s="284"/>
      <c r="T231" s="79"/>
    </row>
    <row r="232" spans="2:20" x14ac:dyDescent="0.15"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4"/>
      <c r="N232" s="284"/>
      <c r="O232" s="284"/>
      <c r="P232" s="284"/>
      <c r="Q232" s="284"/>
      <c r="R232" s="284"/>
      <c r="T232" s="79"/>
    </row>
    <row r="233" spans="2:20" x14ac:dyDescent="0.15">
      <c r="B233" s="284"/>
      <c r="C233" s="284"/>
      <c r="D233" s="284"/>
      <c r="E233" s="284"/>
      <c r="F233" s="284"/>
      <c r="G233" s="284"/>
      <c r="H233" s="284"/>
      <c r="I233" s="284"/>
      <c r="J233" s="284"/>
      <c r="K233" s="284"/>
      <c r="L233" s="284"/>
      <c r="M233" s="284"/>
      <c r="N233" s="284"/>
      <c r="O233" s="284"/>
      <c r="P233" s="284"/>
      <c r="Q233" s="284"/>
      <c r="R233" s="284"/>
      <c r="T233" s="79"/>
    </row>
    <row r="234" spans="2:20" x14ac:dyDescent="0.15">
      <c r="B234" s="284"/>
      <c r="C234" s="284"/>
      <c r="D234" s="284"/>
      <c r="E234" s="284"/>
      <c r="F234" s="284"/>
      <c r="G234" s="284"/>
      <c r="H234" s="284"/>
      <c r="I234" s="284"/>
      <c r="J234" s="284"/>
      <c r="K234" s="284"/>
      <c r="L234" s="284"/>
      <c r="M234" s="284"/>
      <c r="N234" s="284"/>
      <c r="O234" s="284"/>
      <c r="P234" s="284"/>
      <c r="Q234" s="284"/>
      <c r="R234" s="284"/>
      <c r="T234" s="79"/>
    </row>
    <row r="235" spans="2:20" x14ac:dyDescent="0.15">
      <c r="B235" s="284"/>
      <c r="C235" s="284"/>
      <c r="D235" s="284"/>
      <c r="E235" s="284"/>
      <c r="F235" s="284"/>
      <c r="G235" s="284"/>
      <c r="H235" s="284"/>
      <c r="I235" s="284"/>
      <c r="J235" s="284"/>
      <c r="K235" s="284"/>
      <c r="L235" s="284"/>
      <c r="M235" s="284"/>
      <c r="N235" s="284"/>
      <c r="O235" s="284"/>
      <c r="P235" s="284"/>
      <c r="Q235" s="284"/>
      <c r="R235" s="284"/>
      <c r="T235" s="79"/>
    </row>
    <row r="236" spans="2:20" x14ac:dyDescent="0.15">
      <c r="B236" s="284"/>
      <c r="C236" s="284"/>
      <c r="D236" s="284"/>
      <c r="E236" s="284"/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4"/>
      <c r="Q236" s="284"/>
      <c r="R236" s="284"/>
      <c r="T236" s="79"/>
    </row>
    <row r="237" spans="2:20" x14ac:dyDescent="0.15">
      <c r="B237" s="284"/>
      <c r="C237" s="284"/>
      <c r="D237" s="284"/>
      <c r="E237" s="284"/>
      <c r="F237" s="284"/>
      <c r="G237" s="284"/>
      <c r="H237" s="284"/>
      <c r="I237" s="284"/>
      <c r="J237" s="284"/>
      <c r="K237" s="284"/>
      <c r="L237" s="284"/>
      <c r="M237" s="284"/>
      <c r="N237" s="284"/>
      <c r="O237" s="284"/>
      <c r="P237" s="284"/>
      <c r="Q237" s="284"/>
      <c r="R237" s="284"/>
      <c r="T237" s="79"/>
    </row>
    <row r="238" spans="2:20" x14ac:dyDescent="0.15">
      <c r="B238" s="284"/>
      <c r="C238" s="284"/>
      <c r="D238" s="284"/>
      <c r="E238" s="284"/>
      <c r="F238" s="284"/>
      <c r="G238" s="284"/>
      <c r="H238" s="284"/>
      <c r="I238" s="284"/>
      <c r="J238" s="284"/>
      <c r="K238" s="284"/>
      <c r="L238" s="284"/>
      <c r="M238" s="284"/>
      <c r="N238" s="284"/>
      <c r="O238" s="284"/>
      <c r="P238" s="284"/>
      <c r="Q238" s="284"/>
      <c r="R238" s="284"/>
      <c r="T238" s="79"/>
    </row>
    <row r="239" spans="2:20" x14ac:dyDescent="0.15">
      <c r="B239" s="284"/>
      <c r="C239" s="284"/>
      <c r="D239" s="284"/>
      <c r="E239" s="284"/>
      <c r="F239" s="284"/>
      <c r="G239" s="284"/>
      <c r="H239" s="284"/>
      <c r="I239" s="284"/>
      <c r="J239" s="284"/>
      <c r="K239" s="284"/>
      <c r="L239" s="284"/>
      <c r="M239" s="284"/>
      <c r="N239" s="284"/>
      <c r="O239" s="284"/>
      <c r="P239" s="284"/>
      <c r="Q239" s="284"/>
      <c r="R239" s="284"/>
      <c r="T239" s="79"/>
    </row>
    <row r="240" spans="2:20" x14ac:dyDescent="0.15">
      <c r="B240" s="284"/>
      <c r="C240" s="284"/>
      <c r="D240" s="284"/>
      <c r="E240" s="284"/>
      <c r="F240" s="284"/>
      <c r="G240" s="284"/>
      <c r="H240" s="284"/>
      <c r="I240" s="284"/>
      <c r="J240" s="284"/>
      <c r="K240" s="284"/>
      <c r="L240" s="284"/>
      <c r="M240" s="284"/>
      <c r="N240" s="284"/>
      <c r="O240" s="284"/>
      <c r="P240" s="284"/>
      <c r="Q240" s="284"/>
      <c r="R240" s="284"/>
      <c r="T240" s="79"/>
    </row>
    <row r="241" spans="2:20" x14ac:dyDescent="0.15"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4"/>
      <c r="N241" s="284"/>
      <c r="O241" s="284"/>
      <c r="P241" s="284"/>
      <c r="Q241" s="284"/>
      <c r="R241" s="284"/>
      <c r="T241" s="79"/>
    </row>
    <row r="242" spans="2:20" x14ac:dyDescent="0.15">
      <c r="B242" s="284"/>
      <c r="C242" s="284"/>
      <c r="D242" s="284"/>
      <c r="E242" s="284"/>
      <c r="F242" s="284"/>
      <c r="G242" s="284"/>
      <c r="H242" s="284"/>
      <c r="I242" s="284"/>
      <c r="J242" s="284"/>
      <c r="K242" s="284"/>
      <c r="L242" s="284"/>
      <c r="M242" s="284"/>
      <c r="N242" s="284"/>
      <c r="O242" s="284"/>
      <c r="P242" s="284"/>
      <c r="Q242" s="284"/>
      <c r="R242" s="284"/>
      <c r="T242" s="79"/>
    </row>
    <row r="243" spans="2:20" x14ac:dyDescent="0.15">
      <c r="B243" s="284"/>
      <c r="C243" s="284"/>
      <c r="D243" s="284"/>
      <c r="E243" s="284"/>
      <c r="F243" s="284"/>
      <c r="G243" s="284"/>
      <c r="H243" s="284"/>
      <c r="I243" s="284"/>
      <c r="J243" s="284"/>
      <c r="K243" s="284"/>
      <c r="L243" s="284"/>
      <c r="M243" s="284"/>
      <c r="N243" s="284"/>
      <c r="O243" s="284"/>
      <c r="P243" s="284"/>
      <c r="Q243" s="284"/>
      <c r="R243" s="284"/>
      <c r="T243" s="79"/>
    </row>
    <row r="244" spans="2:20" x14ac:dyDescent="0.15">
      <c r="B244" s="284"/>
      <c r="C244" s="284"/>
      <c r="D244" s="284"/>
      <c r="E244" s="284"/>
      <c r="F244" s="284"/>
      <c r="G244" s="284"/>
      <c r="H244" s="284"/>
      <c r="I244" s="284"/>
      <c r="J244" s="284"/>
      <c r="K244" s="284"/>
      <c r="L244" s="284"/>
      <c r="M244" s="284"/>
      <c r="N244" s="284"/>
      <c r="O244" s="284"/>
      <c r="P244" s="284"/>
      <c r="Q244" s="284"/>
      <c r="R244" s="284"/>
      <c r="T244" s="79"/>
    </row>
    <row r="245" spans="2:20" x14ac:dyDescent="0.15">
      <c r="B245" s="284"/>
      <c r="C245" s="284"/>
      <c r="D245" s="284"/>
      <c r="E245" s="284"/>
      <c r="F245" s="284"/>
      <c r="G245" s="284"/>
      <c r="H245" s="284"/>
      <c r="I245" s="284"/>
      <c r="J245" s="284"/>
      <c r="K245" s="284"/>
      <c r="L245" s="284"/>
      <c r="M245" s="284"/>
      <c r="N245" s="284"/>
      <c r="O245" s="284"/>
      <c r="P245" s="284"/>
      <c r="Q245" s="284"/>
      <c r="R245" s="284"/>
      <c r="T245" s="79"/>
    </row>
    <row r="246" spans="2:20" x14ac:dyDescent="0.15">
      <c r="B246" s="284"/>
      <c r="C246" s="284"/>
      <c r="D246" s="284"/>
      <c r="E246" s="284"/>
      <c r="F246" s="284"/>
      <c r="G246" s="284"/>
      <c r="H246" s="284"/>
      <c r="I246" s="284"/>
      <c r="J246" s="284"/>
      <c r="K246" s="284"/>
      <c r="L246" s="284"/>
      <c r="M246" s="284"/>
      <c r="N246" s="284"/>
      <c r="O246" s="284"/>
      <c r="P246" s="284"/>
      <c r="Q246" s="284"/>
      <c r="R246" s="284"/>
      <c r="T246" s="79"/>
    </row>
    <row r="247" spans="2:20" x14ac:dyDescent="0.15">
      <c r="B247" s="284"/>
      <c r="C247" s="284"/>
      <c r="D247" s="284"/>
      <c r="E247" s="284"/>
      <c r="F247" s="284"/>
      <c r="G247" s="284"/>
      <c r="H247" s="284"/>
      <c r="I247" s="284"/>
      <c r="J247" s="284"/>
      <c r="K247" s="284"/>
      <c r="L247" s="284"/>
      <c r="M247" s="284"/>
      <c r="N247" s="284"/>
      <c r="O247" s="284"/>
      <c r="P247" s="284"/>
      <c r="Q247" s="284"/>
      <c r="R247" s="284"/>
      <c r="T247" s="79"/>
    </row>
    <row r="248" spans="2:20" x14ac:dyDescent="0.15">
      <c r="B248" s="284"/>
      <c r="C248" s="284"/>
      <c r="D248" s="284"/>
      <c r="E248" s="284"/>
      <c r="F248" s="284"/>
      <c r="G248" s="284"/>
      <c r="H248" s="284"/>
      <c r="I248" s="284"/>
      <c r="J248" s="284"/>
      <c r="K248" s="284"/>
      <c r="L248" s="284"/>
      <c r="M248" s="284"/>
      <c r="N248" s="284"/>
      <c r="O248" s="284"/>
      <c r="P248" s="284"/>
      <c r="Q248" s="284"/>
      <c r="R248" s="284"/>
      <c r="T248" s="79"/>
    </row>
    <row r="249" spans="2:20" x14ac:dyDescent="0.15">
      <c r="B249" s="284"/>
      <c r="C249" s="284"/>
      <c r="D249" s="284"/>
      <c r="E249" s="284"/>
      <c r="F249" s="284"/>
      <c r="G249" s="284"/>
      <c r="H249" s="284"/>
      <c r="I249" s="284"/>
      <c r="J249" s="284"/>
      <c r="K249" s="284"/>
      <c r="L249" s="284"/>
      <c r="M249" s="284"/>
      <c r="N249" s="284"/>
      <c r="O249" s="284"/>
      <c r="P249" s="284"/>
      <c r="Q249" s="284"/>
      <c r="R249" s="284"/>
      <c r="T249" s="79"/>
    </row>
    <row r="250" spans="2:20" x14ac:dyDescent="0.15"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4"/>
      <c r="N250" s="284"/>
      <c r="O250" s="284"/>
      <c r="P250" s="284"/>
      <c r="Q250" s="284"/>
      <c r="R250" s="284"/>
      <c r="T250" s="79"/>
    </row>
    <row r="251" spans="2:20" x14ac:dyDescent="0.15">
      <c r="B251" s="284"/>
      <c r="C251" s="284"/>
      <c r="D251" s="284"/>
      <c r="E251" s="284"/>
      <c r="F251" s="284"/>
      <c r="G251" s="284"/>
      <c r="H251" s="284"/>
      <c r="I251" s="284"/>
      <c r="J251" s="284"/>
      <c r="K251" s="284"/>
      <c r="L251" s="284"/>
      <c r="M251" s="284"/>
      <c r="N251" s="284"/>
      <c r="O251" s="284"/>
      <c r="P251" s="284"/>
      <c r="Q251" s="284"/>
      <c r="R251" s="284"/>
      <c r="T251" s="79"/>
    </row>
    <row r="252" spans="2:20" x14ac:dyDescent="0.15">
      <c r="B252" s="284"/>
      <c r="C252" s="284"/>
      <c r="D252" s="284"/>
      <c r="E252" s="284"/>
      <c r="F252" s="284"/>
      <c r="G252" s="284"/>
      <c r="H252" s="284"/>
      <c r="I252" s="284"/>
      <c r="J252" s="284"/>
      <c r="K252" s="284"/>
      <c r="L252" s="284"/>
      <c r="M252" s="284"/>
      <c r="N252" s="284"/>
      <c r="O252" s="284"/>
      <c r="P252" s="284"/>
      <c r="Q252" s="284"/>
      <c r="R252" s="284"/>
      <c r="T252" s="79"/>
    </row>
    <row r="253" spans="2:20" x14ac:dyDescent="0.15"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284"/>
      <c r="N253" s="284"/>
      <c r="O253" s="284"/>
      <c r="P253" s="284"/>
      <c r="Q253" s="284"/>
      <c r="R253" s="284"/>
      <c r="T253" s="79"/>
    </row>
    <row r="254" spans="2:20" x14ac:dyDescent="0.15">
      <c r="B254" s="284"/>
      <c r="C254" s="284"/>
      <c r="D254" s="284"/>
      <c r="E254" s="284"/>
      <c r="F254" s="284"/>
      <c r="G254" s="284"/>
      <c r="H254" s="284"/>
      <c r="I254" s="284"/>
      <c r="J254" s="284"/>
      <c r="K254" s="284"/>
      <c r="L254" s="284"/>
      <c r="M254" s="284"/>
      <c r="N254" s="284"/>
      <c r="O254" s="284"/>
      <c r="P254" s="284"/>
      <c r="Q254" s="284"/>
      <c r="R254" s="284"/>
      <c r="T254" s="79"/>
    </row>
    <row r="255" spans="2:20" x14ac:dyDescent="0.15">
      <c r="B255" s="284"/>
      <c r="C255" s="284"/>
      <c r="D255" s="284"/>
      <c r="E255" s="284"/>
      <c r="F255" s="284"/>
      <c r="G255" s="284"/>
      <c r="H255" s="284"/>
      <c r="I255" s="284"/>
      <c r="J255" s="284"/>
      <c r="K255" s="284"/>
      <c r="L255" s="284"/>
      <c r="M255" s="284"/>
      <c r="N255" s="284"/>
      <c r="O255" s="284"/>
      <c r="P255" s="284"/>
      <c r="Q255" s="284"/>
      <c r="R255" s="284"/>
      <c r="T255" s="79"/>
    </row>
    <row r="256" spans="2:20" x14ac:dyDescent="0.15">
      <c r="B256" s="284"/>
      <c r="C256" s="284"/>
      <c r="D256" s="284"/>
      <c r="E256" s="284"/>
      <c r="F256" s="284"/>
      <c r="G256" s="284"/>
      <c r="H256" s="284"/>
      <c r="I256" s="284"/>
      <c r="J256" s="284"/>
      <c r="K256" s="284"/>
      <c r="L256" s="284"/>
      <c r="M256" s="284"/>
      <c r="N256" s="284"/>
      <c r="O256" s="284"/>
      <c r="P256" s="284"/>
      <c r="Q256" s="284"/>
      <c r="R256" s="284"/>
      <c r="T256" s="79"/>
    </row>
    <row r="257" spans="2:20" x14ac:dyDescent="0.15">
      <c r="B257" s="284"/>
      <c r="C257" s="284"/>
      <c r="D257" s="284"/>
      <c r="E257" s="284"/>
      <c r="F257" s="284"/>
      <c r="G257" s="284"/>
      <c r="H257" s="284"/>
      <c r="I257" s="284"/>
      <c r="J257" s="284"/>
      <c r="K257" s="284"/>
      <c r="L257" s="284"/>
      <c r="M257" s="284"/>
      <c r="N257" s="284"/>
      <c r="O257" s="284"/>
      <c r="P257" s="284"/>
      <c r="Q257" s="284"/>
      <c r="R257" s="284"/>
      <c r="T257" s="79"/>
    </row>
    <row r="258" spans="2:20" x14ac:dyDescent="0.15">
      <c r="B258" s="284"/>
      <c r="C258" s="284"/>
      <c r="D258" s="284"/>
      <c r="E258" s="284"/>
      <c r="F258" s="284"/>
      <c r="G258" s="284"/>
      <c r="H258" s="284"/>
      <c r="I258" s="284"/>
      <c r="J258" s="284"/>
      <c r="K258" s="284"/>
      <c r="L258" s="284"/>
      <c r="M258" s="284"/>
      <c r="N258" s="284"/>
      <c r="O258" s="284"/>
      <c r="P258" s="284"/>
      <c r="Q258" s="284"/>
      <c r="R258" s="284"/>
      <c r="T258" s="79"/>
    </row>
    <row r="259" spans="2:20" x14ac:dyDescent="0.15">
      <c r="B259" s="284"/>
      <c r="C259" s="284"/>
      <c r="D259" s="284"/>
      <c r="E259" s="284"/>
      <c r="F259" s="284"/>
      <c r="G259" s="284"/>
      <c r="H259" s="284"/>
      <c r="I259" s="284"/>
      <c r="J259" s="284"/>
      <c r="K259" s="284"/>
      <c r="L259" s="284"/>
      <c r="M259" s="284"/>
      <c r="N259" s="284"/>
      <c r="O259" s="284"/>
      <c r="P259" s="284"/>
      <c r="Q259" s="284"/>
      <c r="R259" s="284"/>
      <c r="T259" s="79"/>
    </row>
    <row r="260" spans="2:20" x14ac:dyDescent="0.15">
      <c r="B260" s="284"/>
      <c r="C260" s="284"/>
      <c r="D260" s="284"/>
      <c r="E260" s="284"/>
      <c r="F260" s="284"/>
      <c r="G260" s="284"/>
      <c r="H260" s="284"/>
      <c r="I260" s="284"/>
      <c r="J260" s="284"/>
      <c r="K260" s="284"/>
      <c r="L260" s="284"/>
      <c r="M260" s="284"/>
      <c r="N260" s="284"/>
      <c r="O260" s="284"/>
      <c r="P260" s="284"/>
      <c r="Q260" s="284"/>
      <c r="R260" s="284"/>
      <c r="T260" s="79"/>
    </row>
    <row r="261" spans="2:20" x14ac:dyDescent="0.15">
      <c r="B261" s="284"/>
      <c r="C261" s="284"/>
      <c r="D261" s="284"/>
      <c r="E261" s="284"/>
      <c r="F261" s="284"/>
      <c r="G261" s="284"/>
      <c r="H261" s="284"/>
      <c r="I261" s="284"/>
      <c r="J261" s="284"/>
      <c r="K261" s="284"/>
      <c r="L261" s="284"/>
      <c r="M261" s="284"/>
      <c r="N261" s="284"/>
      <c r="O261" s="284"/>
      <c r="P261" s="284"/>
      <c r="Q261" s="284"/>
      <c r="R261" s="284"/>
      <c r="T261" s="79"/>
    </row>
    <row r="262" spans="2:20" x14ac:dyDescent="0.15">
      <c r="B262" s="284"/>
      <c r="C262" s="284"/>
      <c r="D262" s="284"/>
      <c r="E262" s="284"/>
      <c r="F262" s="284"/>
      <c r="G262" s="284"/>
      <c r="H262" s="284"/>
      <c r="I262" s="284"/>
      <c r="J262" s="284"/>
      <c r="K262" s="284"/>
      <c r="L262" s="284"/>
      <c r="M262" s="284"/>
      <c r="N262" s="284"/>
      <c r="O262" s="284"/>
      <c r="P262" s="284"/>
      <c r="Q262" s="284"/>
      <c r="R262" s="284"/>
      <c r="T262" s="79"/>
    </row>
    <row r="263" spans="2:20" x14ac:dyDescent="0.15">
      <c r="B263" s="284"/>
      <c r="C263" s="284"/>
      <c r="D263" s="284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284"/>
      <c r="R263" s="284"/>
      <c r="T263" s="79"/>
    </row>
    <row r="264" spans="2:20" x14ac:dyDescent="0.15">
      <c r="B264" s="284"/>
      <c r="C264" s="284"/>
      <c r="D264" s="284"/>
      <c r="E264" s="284"/>
      <c r="F264" s="284"/>
      <c r="G264" s="284"/>
      <c r="H264" s="284"/>
      <c r="I264" s="284"/>
      <c r="J264" s="284"/>
      <c r="K264" s="284"/>
      <c r="L264" s="284"/>
      <c r="M264" s="284"/>
      <c r="N264" s="284"/>
      <c r="O264" s="284"/>
      <c r="P264" s="284"/>
      <c r="Q264" s="284"/>
      <c r="R264" s="284"/>
      <c r="T264" s="79"/>
    </row>
    <row r="265" spans="2:20" x14ac:dyDescent="0.15">
      <c r="B265" s="284"/>
      <c r="C265" s="284"/>
      <c r="D265" s="284"/>
      <c r="E265" s="284"/>
      <c r="F265" s="284"/>
      <c r="G265" s="284"/>
      <c r="H265" s="284"/>
      <c r="I265" s="284"/>
      <c r="J265" s="284"/>
      <c r="K265" s="284"/>
      <c r="L265" s="284"/>
      <c r="M265" s="284"/>
      <c r="N265" s="284"/>
      <c r="O265" s="284"/>
      <c r="P265" s="284"/>
      <c r="Q265" s="284"/>
      <c r="R265" s="284"/>
      <c r="T265" s="79"/>
    </row>
    <row r="266" spans="2:20" x14ac:dyDescent="0.15">
      <c r="B266" s="284"/>
      <c r="C266" s="284"/>
      <c r="D266" s="284"/>
      <c r="E266" s="284"/>
      <c r="F266" s="284"/>
      <c r="G266" s="284"/>
      <c r="H266" s="284"/>
      <c r="I266" s="284"/>
      <c r="J266" s="284"/>
      <c r="K266" s="284"/>
      <c r="L266" s="284"/>
      <c r="M266" s="284"/>
      <c r="N266" s="284"/>
      <c r="O266" s="284"/>
      <c r="P266" s="284"/>
      <c r="Q266" s="284"/>
      <c r="R266" s="284"/>
      <c r="T266" s="79"/>
    </row>
    <row r="267" spans="2:20" x14ac:dyDescent="0.15">
      <c r="B267" s="284"/>
      <c r="C267" s="284"/>
      <c r="D267" s="284"/>
      <c r="E267" s="284"/>
      <c r="F267" s="284"/>
      <c r="G267" s="284"/>
      <c r="H267" s="284"/>
      <c r="I267" s="284"/>
      <c r="J267" s="284"/>
      <c r="K267" s="284"/>
      <c r="L267" s="284"/>
      <c r="M267" s="284"/>
      <c r="N267" s="284"/>
      <c r="O267" s="284"/>
      <c r="P267" s="284"/>
      <c r="Q267" s="284"/>
      <c r="R267" s="284"/>
      <c r="T267" s="79"/>
    </row>
    <row r="268" spans="2:20" x14ac:dyDescent="0.15">
      <c r="B268" s="284"/>
      <c r="C268" s="284"/>
      <c r="D268" s="284"/>
      <c r="E268" s="284"/>
      <c r="F268" s="284"/>
      <c r="G268" s="284"/>
      <c r="H268" s="284"/>
      <c r="I268" s="284"/>
      <c r="J268" s="284"/>
      <c r="K268" s="284"/>
      <c r="L268" s="284"/>
      <c r="M268" s="284"/>
      <c r="N268" s="284"/>
      <c r="O268" s="284"/>
      <c r="P268" s="284"/>
      <c r="Q268" s="284"/>
      <c r="R268" s="284"/>
      <c r="T268" s="79"/>
    </row>
    <row r="269" spans="2:20" x14ac:dyDescent="0.15">
      <c r="B269" s="284"/>
      <c r="C269" s="284"/>
      <c r="D269" s="284"/>
      <c r="E269" s="284"/>
      <c r="F269" s="284"/>
      <c r="G269" s="284"/>
      <c r="H269" s="284"/>
      <c r="I269" s="284"/>
      <c r="J269" s="284"/>
      <c r="K269" s="284"/>
      <c r="L269" s="284"/>
      <c r="M269" s="284"/>
      <c r="N269" s="284"/>
      <c r="O269" s="284"/>
      <c r="P269" s="284"/>
      <c r="Q269" s="284"/>
      <c r="R269" s="284"/>
      <c r="T269" s="79"/>
    </row>
    <row r="270" spans="2:20" x14ac:dyDescent="0.15">
      <c r="B270" s="284"/>
      <c r="C270" s="284"/>
      <c r="D270" s="284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  <c r="R270" s="284"/>
      <c r="T270" s="79"/>
    </row>
    <row r="271" spans="2:20" x14ac:dyDescent="0.15">
      <c r="B271" s="284"/>
      <c r="C271" s="284"/>
      <c r="D271" s="284"/>
      <c r="E271" s="284"/>
      <c r="F271" s="284"/>
      <c r="G271" s="284"/>
      <c r="H271" s="284"/>
      <c r="I271" s="284"/>
      <c r="J271" s="284"/>
      <c r="K271" s="284"/>
      <c r="L271" s="284"/>
      <c r="M271" s="284"/>
      <c r="N271" s="284"/>
      <c r="O271" s="284"/>
      <c r="P271" s="284"/>
      <c r="Q271" s="284"/>
      <c r="R271" s="284"/>
      <c r="T271" s="79"/>
    </row>
    <row r="272" spans="2:20" x14ac:dyDescent="0.15">
      <c r="B272" s="284"/>
      <c r="C272" s="284"/>
      <c r="D272" s="284"/>
      <c r="E272" s="284"/>
      <c r="F272" s="284"/>
      <c r="G272" s="284"/>
      <c r="H272" s="284"/>
      <c r="I272" s="284"/>
      <c r="J272" s="284"/>
      <c r="K272" s="284"/>
      <c r="L272" s="284"/>
      <c r="M272" s="284"/>
      <c r="N272" s="284"/>
      <c r="O272" s="284"/>
      <c r="P272" s="284"/>
      <c r="Q272" s="284"/>
      <c r="R272" s="284"/>
      <c r="T272" s="79"/>
    </row>
    <row r="273" spans="2:20" x14ac:dyDescent="0.15">
      <c r="B273" s="284"/>
      <c r="C273" s="284"/>
      <c r="D273" s="284"/>
      <c r="E273" s="284"/>
      <c r="F273" s="284"/>
      <c r="G273" s="284"/>
      <c r="H273" s="284"/>
      <c r="I273" s="284"/>
      <c r="J273" s="284"/>
      <c r="K273" s="284"/>
      <c r="L273" s="284"/>
      <c r="M273" s="284"/>
      <c r="N273" s="284"/>
      <c r="O273" s="284"/>
      <c r="P273" s="284"/>
      <c r="Q273" s="284"/>
      <c r="R273" s="284"/>
      <c r="T273" s="79"/>
    </row>
    <row r="274" spans="2:20" x14ac:dyDescent="0.15">
      <c r="B274" s="284"/>
      <c r="C274" s="284"/>
      <c r="D274" s="284"/>
      <c r="E274" s="284"/>
      <c r="F274" s="284"/>
      <c r="G274" s="284"/>
      <c r="H274" s="284"/>
      <c r="I274" s="284"/>
      <c r="J274" s="284"/>
      <c r="K274" s="284"/>
      <c r="L274" s="284"/>
      <c r="M274" s="284"/>
      <c r="N274" s="284"/>
      <c r="O274" s="284"/>
      <c r="P274" s="284"/>
      <c r="Q274" s="284"/>
      <c r="R274" s="284"/>
      <c r="T274" s="79"/>
    </row>
    <row r="275" spans="2:20" x14ac:dyDescent="0.15">
      <c r="B275" s="284"/>
      <c r="C275" s="284"/>
      <c r="D275" s="284"/>
      <c r="E275" s="284"/>
      <c r="F275" s="284"/>
      <c r="G275" s="284"/>
      <c r="H275" s="284"/>
      <c r="I275" s="284"/>
      <c r="J275" s="284"/>
      <c r="K275" s="284"/>
      <c r="L275" s="284"/>
      <c r="M275" s="284"/>
      <c r="N275" s="284"/>
      <c r="O275" s="284"/>
      <c r="P275" s="284"/>
      <c r="Q275" s="284"/>
      <c r="R275" s="284"/>
      <c r="T275" s="79"/>
    </row>
    <row r="276" spans="2:20" x14ac:dyDescent="0.15">
      <c r="B276" s="284"/>
      <c r="C276" s="284"/>
      <c r="D276" s="284"/>
      <c r="E276" s="284"/>
      <c r="F276" s="284"/>
      <c r="G276" s="284"/>
      <c r="H276" s="284"/>
      <c r="I276" s="284"/>
      <c r="J276" s="284"/>
      <c r="K276" s="284"/>
      <c r="L276" s="284"/>
      <c r="M276" s="284"/>
      <c r="N276" s="284"/>
      <c r="O276" s="284"/>
      <c r="P276" s="284"/>
      <c r="Q276" s="284"/>
      <c r="R276" s="284"/>
      <c r="T276" s="79"/>
    </row>
    <row r="277" spans="2:20" x14ac:dyDescent="0.15">
      <c r="B277" s="284"/>
      <c r="C277" s="284"/>
      <c r="D277" s="284"/>
      <c r="E277" s="284"/>
      <c r="F277" s="284"/>
      <c r="G277" s="284"/>
      <c r="H277" s="284"/>
      <c r="I277" s="284"/>
      <c r="J277" s="284"/>
      <c r="K277" s="284"/>
      <c r="L277" s="284"/>
      <c r="M277" s="284"/>
      <c r="N277" s="284"/>
      <c r="O277" s="284"/>
      <c r="P277" s="284"/>
      <c r="Q277" s="284"/>
      <c r="R277" s="284"/>
      <c r="T277" s="79"/>
    </row>
    <row r="278" spans="2:20" x14ac:dyDescent="0.15">
      <c r="B278" s="284"/>
      <c r="C278" s="284"/>
      <c r="D278" s="284"/>
      <c r="E278" s="284"/>
      <c r="F278" s="284"/>
      <c r="G278" s="284"/>
      <c r="H278" s="284"/>
      <c r="I278" s="284"/>
      <c r="J278" s="284"/>
      <c r="K278" s="284"/>
      <c r="L278" s="284"/>
      <c r="M278" s="284"/>
      <c r="N278" s="284"/>
      <c r="O278" s="284"/>
      <c r="P278" s="284"/>
      <c r="Q278" s="284"/>
      <c r="R278" s="284"/>
      <c r="T278" s="79"/>
    </row>
    <row r="279" spans="2:20" x14ac:dyDescent="0.15">
      <c r="B279" s="284"/>
      <c r="C279" s="284"/>
      <c r="D279" s="284"/>
      <c r="E279" s="284"/>
      <c r="F279" s="284"/>
      <c r="G279" s="284"/>
      <c r="H279" s="284"/>
      <c r="I279" s="284"/>
      <c r="J279" s="284"/>
      <c r="K279" s="284"/>
      <c r="L279" s="284"/>
      <c r="M279" s="284"/>
      <c r="N279" s="284"/>
      <c r="O279" s="284"/>
      <c r="P279" s="284"/>
      <c r="Q279" s="284"/>
      <c r="R279" s="284"/>
      <c r="T279" s="79"/>
    </row>
    <row r="280" spans="2:20" x14ac:dyDescent="0.15">
      <c r="B280" s="284"/>
      <c r="C280" s="284"/>
      <c r="D280" s="284"/>
      <c r="E280" s="284"/>
      <c r="F280" s="284"/>
      <c r="G280" s="284"/>
      <c r="H280" s="284"/>
      <c r="I280" s="284"/>
      <c r="J280" s="284"/>
      <c r="K280" s="284"/>
      <c r="L280" s="284"/>
      <c r="M280" s="284"/>
      <c r="N280" s="284"/>
      <c r="O280" s="284"/>
      <c r="P280" s="284"/>
      <c r="Q280" s="284"/>
      <c r="R280" s="284"/>
      <c r="T280" s="79"/>
    </row>
    <row r="281" spans="2:20" x14ac:dyDescent="0.15">
      <c r="B281" s="284"/>
      <c r="C281" s="284"/>
      <c r="D281" s="284"/>
      <c r="E281" s="284"/>
      <c r="F281" s="284"/>
      <c r="G281" s="284"/>
      <c r="H281" s="284"/>
      <c r="I281" s="284"/>
      <c r="J281" s="284"/>
      <c r="K281" s="284"/>
      <c r="L281" s="284"/>
      <c r="M281" s="284"/>
      <c r="N281" s="284"/>
      <c r="O281" s="284"/>
      <c r="P281" s="284"/>
      <c r="Q281" s="284"/>
      <c r="R281" s="284"/>
      <c r="T281" s="79"/>
    </row>
    <row r="282" spans="2:20" x14ac:dyDescent="0.15">
      <c r="B282" s="284"/>
      <c r="C282" s="284"/>
      <c r="D282" s="284"/>
      <c r="E282" s="284"/>
      <c r="F282" s="284"/>
      <c r="G282" s="284"/>
      <c r="H282" s="284"/>
      <c r="I282" s="284"/>
      <c r="J282" s="284"/>
      <c r="K282" s="284"/>
      <c r="L282" s="284"/>
      <c r="M282" s="284"/>
      <c r="N282" s="284"/>
      <c r="O282" s="284"/>
      <c r="P282" s="284"/>
      <c r="Q282" s="284"/>
      <c r="R282" s="284"/>
      <c r="T282" s="79"/>
    </row>
    <row r="283" spans="2:20" x14ac:dyDescent="0.15">
      <c r="B283" s="284"/>
      <c r="C283" s="284"/>
      <c r="D283" s="284"/>
      <c r="E283" s="284"/>
      <c r="F283" s="284"/>
      <c r="G283" s="284"/>
      <c r="H283" s="284"/>
      <c r="I283" s="284"/>
      <c r="J283" s="284"/>
      <c r="K283" s="284"/>
      <c r="L283" s="284"/>
      <c r="M283" s="284"/>
      <c r="N283" s="284"/>
      <c r="O283" s="284"/>
      <c r="P283" s="284"/>
      <c r="Q283" s="284"/>
      <c r="R283" s="284"/>
      <c r="T283" s="79"/>
    </row>
    <row r="284" spans="2:20" x14ac:dyDescent="0.15">
      <c r="B284" s="284"/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4"/>
      <c r="N284" s="284"/>
      <c r="O284" s="284"/>
      <c r="P284" s="284"/>
      <c r="Q284" s="284"/>
      <c r="R284" s="284"/>
      <c r="T284" s="79"/>
    </row>
    <row r="285" spans="2:20" x14ac:dyDescent="0.15">
      <c r="B285" s="284"/>
      <c r="C285" s="284"/>
      <c r="D285" s="284"/>
      <c r="E285" s="284"/>
      <c r="F285" s="284"/>
      <c r="G285" s="284"/>
      <c r="H285" s="284"/>
      <c r="I285" s="284"/>
      <c r="J285" s="284"/>
      <c r="K285" s="284"/>
      <c r="L285" s="284"/>
      <c r="M285" s="284"/>
      <c r="N285" s="284"/>
      <c r="O285" s="284"/>
      <c r="P285" s="284"/>
      <c r="Q285" s="284"/>
      <c r="R285" s="284"/>
      <c r="T285" s="79"/>
    </row>
    <row r="286" spans="2:20" x14ac:dyDescent="0.15">
      <c r="B286" s="284"/>
      <c r="C286" s="28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4"/>
      <c r="N286" s="284"/>
      <c r="O286" s="284"/>
      <c r="P286" s="284"/>
      <c r="Q286" s="284"/>
      <c r="R286" s="284"/>
      <c r="T286" s="79"/>
    </row>
    <row r="287" spans="2:20" x14ac:dyDescent="0.15">
      <c r="B287" s="284"/>
      <c r="C287" s="284"/>
      <c r="D287" s="284"/>
      <c r="E287" s="284"/>
      <c r="F287" s="284"/>
      <c r="G287" s="284"/>
      <c r="H287" s="284"/>
      <c r="I287" s="284"/>
      <c r="J287" s="284"/>
      <c r="K287" s="284"/>
      <c r="L287" s="284"/>
      <c r="M287" s="284"/>
      <c r="N287" s="284"/>
      <c r="O287" s="284"/>
      <c r="P287" s="284"/>
      <c r="Q287" s="284"/>
      <c r="R287" s="284"/>
      <c r="T287" s="79"/>
    </row>
    <row r="288" spans="2:20" x14ac:dyDescent="0.15">
      <c r="B288" s="284"/>
      <c r="C288" s="284"/>
      <c r="D288" s="284"/>
      <c r="E288" s="284"/>
      <c r="F288" s="284"/>
      <c r="G288" s="284"/>
      <c r="H288" s="284"/>
      <c r="I288" s="284"/>
      <c r="J288" s="284"/>
      <c r="K288" s="284"/>
      <c r="L288" s="284"/>
      <c r="M288" s="284"/>
      <c r="N288" s="284"/>
      <c r="O288" s="284"/>
      <c r="P288" s="284"/>
      <c r="Q288" s="284"/>
      <c r="R288" s="284"/>
      <c r="T288" s="79"/>
    </row>
    <row r="289" spans="2:20" x14ac:dyDescent="0.15">
      <c r="B289" s="284"/>
      <c r="C289" s="284"/>
      <c r="D289" s="284"/>
      <c r="E289" s="284"/>
      <c r="F289" s="284"/>
      <c r="G289" s="284"/>
      <c r="H289" s="284"/>
      <c r="I289" s="284"/>
      <c r="J289" s="284"/>
      <c r="K289" s="284"/>
      <c r="L289" s="284"/>
      <c r="M289" s="284"/>
      <c r="N289" s="284"/>
      <c r="O289" s="284"/>
      <c r="P289" s="284"/>
      <c r="Q289" s="284"/>
      <c r="R289" s="284"/>
      <c r="T289" s="79"/>
    </row>
    <row r="290" spans="2:20" x14ac:dyDescent="0.15">
      <c r="B290" s="284"/>
      <c r="C290" s="284"/>
      <c r="D290" s="284"/>
      <c r="E290" s="284"/>
      <c r="F290" s="284"/>
      <c r="G290" s="284"/>
      <c r="H290" s="284"/>
      <c r="I290" s="284"/>
      <c r="J290" s="284"/>
      <c r="K290" s="284"/>
      <c r="L290" s="284"/>
      <c r="M290" s="284"/>
      <c r="N290" s="284"/>
      <c r="O290" s="284"/>
      <c r="P290" s="284"/>
      <c r="Q290" s="284"/>
      <c r="R290" s="284"/>
      <c r="T290" s="79"/>
    </row>
    <row r="291" spans="2:20" x14ac:dyDescent="0.15">
      <c r="B291" s="284"/>
      <c r="C291" s="284"/>
      <c r="D291" s="284"/>
      <c r="E291" s="284"/>
      <c r="F291" s="284"/>
      <c r="G291" s="284"/>
      <c r="H291" s="284"/>
      <c r="I291" s="284"/>
      <c r="J291" s="284"/>
      <c r="K291" s="284"/>
      <c r="L291" s="284"/>
      <c r="M291" s="284"/>
      <c r="N291" s="284"/>
      <c r="O291" s="284"/>
      <c r="P291" s="284"/>
      <c r="Q291" s="284"/>
      <c r="R291" s="284"/>
      <c r="T291" s="79"/>
    </row>
    <row r="292" spans="2:20" x14ac:dyDescent="0.15">
      <c r="B292" s="284"/>
      <c r="C292" s="284"/>
      <c r="D292" s="284"/>
      <c r="E292" s="284"/>
      <c r="F292" s="284"/>
      <c r="G292" s="284"/>
      <c r="H292" s="284"/>
      <c r="I292" s="284"/>
      <c r="J292" s="284"/>
      <c r="K292" s="284"/>
      <c r="L292" s="284"/>
      <c r="M292" s="284"/>
      <c r="N292" s="284"/>
      <c r="O292" s="284"/>
      <c r="P292" s="284"/>
      <c r="Q292" s="284"/>
      <c r="R292" s="284"/>
      <c r="T292" s="79"/>
    </row>
    <row r="293" spans="2:20" x14ac:dyDescent="0.15">
      <c r="B293" s="284"/>
      <c r="C293" s="284"/>
      <c r="D293" s="284"/>
      <c r="E293" s="284"/>
      <c r="F293" s="284"/>
      <c r="G293" s="284"/>
      <c r="H293" s="284"/>
      <c r="I293" s="284"/>
      <c r="J293" s="284"/>
      <c r="K293" s="284"/>
      <c r="L293" s="284"/>
      <c r="M293" s="284"/>
      <c r="N293" s="284"/>
      <c r="O293" s="284"/>
      <c r="P293" s="284"/>
      <c r="Q293" s="284"/>
      <c r="R293" s="284"/>
      <c r="T293" s="79"/>
    </row>
    <row r="294" spans="2:20" x14ac:dyDescent="0.15">
      <c r="B294" s="284"/>
      <c r="C294" s="284"/>
      <c r="D294" s="284"/>
      <c r="E294" s="284"/>
      <c r="F294" s="284"/>
      <c r="G294" s="284"/>
      <c r="H294" s="284"/>
      <c r="I294" s="284"/>
      <c r="J294" s="284"/>
      <c r="K294" s="284"/>
      <c r="L294" s="284"/>
      <c r="M294" s="284"/>
      <c r="N294" s="284"/>
      <c r="O294" s="284"/>
      <c r="P294" s="284"/>
      <c r="Q294" s="284"/>
      <c r="R294" s="284"/>
      <c r="T294" s="79"/>
    </row>
    <row r="295" spans="2:20" x14ac:dyDescent="0.15">
      <c r="B295" s="284"/>
      <c r="C295" s="284"/>
      <c r="D295" s="284"/>
      <c r="E295" s="284"/>
      <c r="F295" s="284"/>
      <c r="G295" s="284"/>
      <c r="H295" s="284"/>
      <c r="I295" s="284"/>
      <c r="J295" s="284"/>
      <c r="K295" s="284"/>
      <c r="L295" s="284"/>
      <c r="M295" s="284"/>
      <c r="N295" s="284"/>
      <c r="O295" s="284"/>
      <c r="P295" s="284"/>
      <c r="Q295" s="284"/>
      <c r="R295" s="284"/>
      <c r="T295" s="79"/>
    </row>
    <row r="296" spans="2:20" x14ac:dyDescent="0.15">
      <c r="B296" s="284"/>
      <c r="C296" s="284"/>
      <c r="D296" s="284"/>
      <c r="E296" s="284"/>
      <c r="F296" s="284"/>
      <c r="G296" s="284"/>
      <c r="H296" s="284"/>
      <c r="I296" s="284"/>
      <c r="J296" s="284"/>
      <c r="K296" s="284"/>
      <c r="L296" s="284"/>
      <c r="M296" s="284"/>
      <c r="N296" s="284"/>
      <c r="O296" s="284"/>
      <c r="P296" s="284"/>
      <c r="Q296" s="284"/>
      <c r="R296" s="284"/>
      <c r="T296" s="79"/>
    </row>
    <row r="297" spans="2:20" x14ac:dyDescent="0.15">
      <c r="B297" s="284"/>
      <c r="C297" s="284"/>
      <c r="D297" s="284"/>
      <c r="E297" s="284"/>
      <c r="F297" s="284"/>
      <c r="G297" s="284"/>
      <c r="H297" s="284"/>
      <c r="I297" s="284"/>
      <c r="J297" s="284"/>
      <c r="K297" s="284"/>
      <c r="L297" s="284"/>
      <c r="M297" s="284"/>
      <c r="N297" s="284"/>
      <c r="O297" s="284"/>
      <c r="P297" s="284"/>
      <c r="Q297" s="284"/>
      <c r="R297" s="284"/>
      <c r="T297" s="79"/>
    </row>
    <row r="298" spans="2:20" x14ac:dyDescent="0.15">
      <c r="B298" s="284"/>
      <c r="C298" s="284"/>
      <c r="D298" s="284"/>
      <c r="E298" s="284"/>
      <c r="F298" s="284"/>
      <c r="G298" s="284"/>
      <c r="H298" s="284"/>
      <c r="I298" s="284"/>
      <c r="J298" s="284"/>
      <c r="K298" s="284"/>
      <c r="L298" s="284"/>
      <c r="M298" s="284"/>
      <c r="N298" s="284"/>
      <c r="O298" s="284"/>
      <c r="P298" s="284"/>
      <c r="Q298" s="284"/>
      <c r="R298" s="284"/>
      <c r="T298" s="79"/>
    </row>
    <row r="299" spans="2:20" x14ac:dyDescent="0.15">
      <c r="B299" s="284"/>
      <c r="C299" s="284"/>
      <c r="D299" s="284"/>
      <c r="E299" s="284"/>
      <c r="F299" s="284"/>
      <c r="G299" s="284"/>
      <c r="H299" s="284"/>
      <c r="I299" s="284"/>
      <c r="J299" s="284"/>
      <c r="K299" s="284"/>
      <c r="L299" s="284"/>
      <c r="M299" s="284"/>
      <c r="N299" s="284"/>
      <c r="O299" s="284"/>
      <c r="P299" s="284"/>
      <c r="Q299" s="284"/>
      <c r="R299" s="284"/>
      <c r="T299" s="79"/>
    </row>
    <row r="300" spans="2:20" x14ac:dyDescent="0.15">
      <c r="B300" s="284"/>
      <c r="C300" s="284"/>
      <c r="D300" s="284"/>
      <c r="E300" s="284"/>
      <c r="F300" s="284"/>
      <c r="G300" s="284"/>
      <c r="H300" s="284"/>
      <c r="I300" s="284"/>
      <c r="J300" s="284"/>
      <c r="K300" s="284"/>
      <c r="L300" s="284"/>
      <c r="M300" s="284"/>
      <c r="N300" s="284"/>
      <c r="O300" s="284"/>
      <c r="P300" s="284"/>
      <c r="Q300" s="284"/>
      <c r="R300" s="284"/>
      <c r="T300" s="79"/>
    </row>
    <row r="301" spans="2:20" x14ac:dyDescent="0.15">
      <c r="B301" s="284"/>
      <c r="C301" s="284"/>
      <c r="D301" s="284"/>
      <c r="E301" s="284"/>
      <c r="F301" s="284"/>
      <c r="G301" s="284"/>
      <c r="H301" s="284"/>
      <c r="I301" s="284"/>
      <c r="J301" s="284"/>
      <c r="K301" s="284"/>
      <c r="L301" s="284"/>
      <c r="M301" s="284"/>
      <c r="N301" s="284"/>
      <c r="O301" s="284"/>
      <c r="P301" s="284"/>
      <c r="Q301" s="284"/>
      <c r="R301" s="284"/>
      <c r="T301" s="79"/>
    </row>
    <row r="302" spans="2:20" x14ac:dyDescent="0.15">
      <c r="B302" s="284"/>
      <c r="C302" s="284"/>
      <c r="D302" s="284"/>
      <c r="E302" s="284"/>
      <c r="F302" s="284"/>
      <c r="G302" s="284"/>
      <c r="H302" s="284"/>
      <c r="I302" s="284"/>
      <c r="J302" s="284"/>
      <c r="K302" s="284"/>
      <c r="L302" s="284"/>
      <c r="M302" s="284"/>
      <c r="N302" s="284"/>
      <c r="O302" s="284"/>
      <c r="P302" s="284"/>
      <c r="Q302" s="284"/>
      <c r="R302" s="284"/>
      <c r="T302" s="79"/>
    </row>
    <row r="303" spans="2:20" x14ac:dyDescent="0.15">
      <c r="B303" s="284"/>
      <c r="C303" s="284"/>
      <c r="D303" s="284"/>
      <c r="E303" s="284"/>
      <c r="F303" s="284"/>
      <c r="G303" s="284"/>
      <c r="H303" s="284"/>
      <c r="I303" s="284"/>
      <c r="J303" s="284"/>
      <c r="K303" s="284"/>
      <c r="L303" s="284"/>
      <c r="M303" s="284"/>
      <c r="N303" s="284"/>
      <c r="O303" s="284"/>
      <c r="P303" s="284"/>
      <c r="Q303" s="284"/>
      <c r="R303" s="284"/>
      <c r="T303" s="79"/>
    </row>
    <row r="304" spans="2:20" x14ac:dyDescent="0.15">
      <c r="B304" s="284"/>
      <c r="C304" s="284"/>
      <c r="D304" s="284"/>
      <c r="E304" s="284"/>
      <c r="F304" s="284"/>
      <c r="G304" s="284"/>
      <c r="H304" s="284"/>
      <c r="I304" s="284"/>
      <c r="J304" s="284"/>
      <c r="K304" s="284"/>
      <c r="L304" s="284"/>
      <c r="M304" s="284"/>
      <c r="N304" s="284"/>
      <c r="O304" s="284"/>
      <c r="P304" s="284"/>
      <c r="Q304" s="284"/>
      <c r="R304" s="284"/>
      <c r="T304" s="79"/>
    </row>
    <row r="305" spans="2:20" x14ac:dyDescent="0.15">
      <c r="B305" s="284"/>
      <c r="C305" s="284"/>
      <c r="D305" s="284"/>
      <c r="E305" s="284"/>
      <c r="F305" s="284"/>
      <c r="G305" s="284"/>
      <c r="H305" s="284"/>
      <c r="I305" s="284"/>
      <c r="J305" s="284"/>
      <c r="K305" s="284"/>
      <c r="L305" s="284"/>
      <c r="M305" s="284"/>
      <c r="N305" s="284"/>
      <c r="O305" s="284"/>
      <c r="P305" s="284"/>
      <c r="Q305" s="284"/>
      <c r="R305" s="284"/>
      <c r="T305" s="79"/>
    </row>
    <row r="306" spans="2:20" x14ac:dyDescent="0.15"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4"/>
      <c r="N306" s="284"/>
      <c r="O306" s="284"/>
      <c r="P306" s="284"/>
      <c r="Q306" s="284"/>
      <c r="R306" s="284"/>
      <c r="T306" s="79"/>
    </row>
    <row r="307" spans="2:20" x14ac:dyDescent="0.15">
      <c r="B307" s="284"/>
      <c r="C307" s="284"/>
      <c r="D307" s="284"/>
      <c r="E307" s="284"/>
      <c r="F307" s="284"/>
      <c r="G307" s="284"/>
      <c r="H307" s="284"/>
      <c r="I307" s="284"/>
      <c r="J307" s="284"/>
      <c r="K307" s="284"/>
      <c r="L307" s="284"/>
      <c r="M307" s="284"/>
      <c r="N307" s="284"/>
      <c r="O307" s="284"/>
      <c r="P307" s="284"/>
      <c r="Q307" s="284"/>
      <c r="R307" s="284"/>
      <c r="T307" s="79"/>
    </row>
    <row r="308" spans="2:20" x14ac:dyDescent="0.15">
      <c r="B308" s="284"/>
      <c r="C308" s="284"/>
      <c r="D308" s="284"/>
      <c r="E308" s="284"/>
      <c r="F308" s="284"/>
      <c r="G308" s="284"/>
      <c r="H308" s="284"/>
      <c r="I308" s="284"/>
      <c r="J308" s="284"/>
      <c r="K308" s="284"/>
      <c r="L308" s="284"/>
      <c r="M308" s="284"/>
      <c r="N308" s="284"/>
      <c r="O308" s="284"/>
      <c r="P308" s="284"/>
      <c r="Q308" s="284"/>
      <c r="R308" s="284"/>
      <c r="T308" s="79"/>
    </row>
    <row r="309" spans="2:20" x14ac:dyDescent="0.15">
      <c r="B309" s="284"/>
      <c r="C309" s="284"/>
      <c r="D309" s="284"/>
      <c r="E309" s="284"/>
      <c r="F309" s="284"/>
      <c r="G309" s="284"/>
      <c r="H309" s="284"/>
      <c r="I309" s="284"/>
      <c r="J309" s="284"/>
      <c r="K309" s="284"/>
      <c r="L309" s="284"/>
      <c r="M309" s="284"/>
      <c r="N309" s="284"/>
      <c r="O309" s="284"/>
      <c r="P309" s="284"/>
      <c r="Q309" s="284"/>
      <c r="R309" s="284"/>
      <c r="T309" s="79"/>
    </row>
    <row r="310" spans="2:20" x14ac:dyDescent="0.15">
      <c r="B310" s="284"/>
      <c r="C310" s="284"/>
      <c r="D310" s="284"/>
      <c r="E310" s="284"/>
      <c r="F310" s="284"/>
      <c r="G310" s="284"/>
      <c r="H310" s="284"/>
      <c r="I310" s="284"/>
      <c r="J310" s="284"/>
      <c r="K310" s="284"/>
      <c r="L310" s="284"/>
      <c r="M310" s="284"/>
      <c r="N310" s="284"/>
      <c r="O310" s="284"/>
      <c r="P310" s="284"/>
      <c r="Q310" s="284"/>
      <c r="R310" s="284"/>
      <c r="T310" s="79"/>
    </row>
    <row r="311" spans="2:20" x14ac:dyDescent="0.15">
      <c r="B311" s="284"/>
      <c r="C311" s="284"/>
      <c r="D311" s="284"/>
      <c r="E311" s="284"/>
      <c r="F311" s="284"/>
      <c r="G311" s="284"/>
      <c r="H311" s="284"/>
      <c r="I311" s="284"/>
      <c r="J311" s="284"/>
      <c r="K311" s="284"/>
      <c r="L311" s="284"/>
      <c r="M311" s="284"/>
      <c r="N311" s="284"/>
      <c r="O311" s="284"/>
      <c r="P311" s="284"/>
      <c r="Q311" s="284"/>
      <c r="R311" s="284"/>
      <c r="T311" s="79"/>
    </row>
    <row r="312" spans="2:20" x14ac:dyDescent="0.15">
      <c r="B312" s="284"/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4"/>
      <c r="N312" s="284"/>
      <c r="O312" s="284"/>
      <c r="P312" s="284"/>
      <c r="Q312" s="284"/>
      <c r="R312" s="284"/>
      <c r="T312" s="79"/>
    </row>
    <row r="313" spans="2:20" x14ac:dyDescent="0.15">
      <c r="B313" s="284"/>
      <c r="C313" s="284"/>
      <c r="D313" s="284"/>
      <c r="E313" s="284"/>
      <c r="F313" s="284"/>
      <c r="G313" s="284"/>
      <c r="H313" s="284"/>
      <c r="I313" s="284"/>
      <c r="J313" s="284"/>
      <c r="K313" s="284"/>
      <c r="L313" s="284"/>
      <c r="M313" s="284"/>
      <c r="N313" s="284"/>
      <c r="O313" s="284"/>
      <c r="P313" s="284"/>
      <c r="Q313" s="284"/>
      <c r="R313" s="284"/>
      <c r="T313" s="79"/>
    </row>
    <row r="314" spans="2:20" x14ac:dyDescent="0.15">
      <c r="B314" s="284"/>
      <c r="C314" s="284"/>
      <c r="D314" s="284"/>
      <c r="E314" s="284"/>
      <c r="F314" s="284"/>
      <c r="G314" s="284"/>
      <c r="H314" s="284"/>
      <c r="I314" s="284"/>
      <c r="J314" s="284"/>
      <c r="K314" s="284"/>
      <c r="L314" s="284"/>
      <c r="M314" s="284"/>
      <c r="N314" s="284"/>
      <c r="O314" s="284"/>
      <c r="P314" s="284"/>
      <c r="Q314" s="284"/>
      <c r="R314" s="284"/>
      <c r="T314" s="79"/>
    </row>
    <row r="315" spans="2:20" x14ac:dyDescent="0.15">
      <c r="B315" s="284"/>
      <c r="C315" s="284"/>
      <c r="D315" s="284"/>
      <c r="E315" s="284"/>
      <c r="F315" s="284"/>
      <c r="G315" s="284"/>
      <c r="H315" s="284"/>
      <c r="I315" s="284"/>
      <c r="J315" s="284"/>
      <c r="K315" s="284"/>
      <c r="L315" s="284"/>
      <c r="M315" s="284"/>
      <c r="N315" s="284"/>
      <c r="O315" s="284"/>
      <c r="P315" s="284"/>
      <c r="Q315" s="284"/>
      <c r="R315" s="284"/>
      <c r="T315" s="79"/>
    </row>
    <row r="316" spans="2:20" x14ac:dyDescent="0.15">
      <c r="B316" s="284"/>
      <c r="C316" s="284"/>
      <c r="D316" s="284"/>
      <c r="E316" s="284"/>
      <c r="F316" s="284"/>
      <c r="G316" s="284"/>
      <c r="H316" s="284"/>
      <c r="I316" s="284"/>
      <c r="J316" s="284"/>
      <c r="K316" s="284"/>
      <c r="L316" s="284"/>
      <c r="M316" s="284"/>
      <c r="N316" s="284"/>
      <c r="O316" s="284"/>
      <c r="P316" s="284"/>
      <c r="Q316" s="284"/>
      <c r="R316" s="284"/>
      <c r="T316" s="79"/>
    </row>
    <row r="317" spans="2:20" x14ac:dyDescent="0.15">
      <c r="B317" s="284"/>
      <c r="C317" s="284"/>
      <c r="D317" s="284"/>
      <c r="E317" s="284"/>
      <c r="F317" s="284"/>
      <c r="G317" s="284"/>
      <c r="H317" s="284"/>
      <c r="I317" s="284"/>
      <c r="J317" s="284"/>
      <c r="K317" s="284"/>
      <c r="L317" s="284"/>
      <c r="M317" s="284"/>
      <c r="N317" s="284"/>
      <c r="O317" s="284"/>
      <c r="P317" s="284"/>
      <c r="Q317" s="284"/>
      <c r="R317" s="284"/>
      <c r="T317" s="79"/>
    </row>
    <row r="318" spans="2:20" x14ac:dyDescent="0.15">
      <c r="B318" s="284"/>
      <c r="C318" s="284"/>
      <c r="D318" s="284"/>
      <c r="E318" s="284"/>
      <c r="F318" s="284"/>
      <c r="G318" s="284"/>
      <c r="H318" s="284"/>
      <c r="I318" s="284"/>
      <c r="J318" s="284"/>
      <c r="K318" s="284"/>
      <c r="L318" s="284"/>
      <c r="M318" s="284"/>
      <c r="N318" s="284"/>
      <c r="O318" s="284"/>
      <c r="P318" s="284"/>
      <c r="Q318" s="284"/>
      <c r="R318" s="284"/>
      <c r="T318" s="79"/>
    </row>
    <row r="319" spans="2:20" x14ac:dyDescent="0.15">
      <c r="B319" s="284"/>
      <c r="C319" s="284"/>
      <c r="D319" s="284"/>
      <c r="E319" s="284"/>
      <c r="F319" s="284"/>
      <c r="G319" s="284"/>
      <c r="H319" s="284"/>
      <c r="I319" s="284"/>
      <c r="J319" s="284"/>
      <c r="K319" s="284"/>
      <c r="L319" s="284"/>
      <c r="M319" s="284"/>
      <c r="N319" s="284"/>
      <c r="O319" s="284"/>
      <c r="P319" s="284"/>
      <c r="Q319" s="284"/>
      <c r="R319" s="284"/>
      <c r="T319" s="79"/>
    </row>
    <row r="320" spans="2:20" x14ac:dyDescent="0.15">
      <c r="B320" s="284"/>
      <c r="C320" s="284"/>
      <c r="D320" s="284"/>
      <c r="E320" s="284"/>
      <c r="F320" s="284"/>
      <c r="G320" s="284"/>
      <c r="H320" s="284"/>
      <c r="I320" s="284"/>
      <c r="J320" s="284"/>
      <c r="K320" s="284"/>
      <c r="L320" s="284"/>
      <c r="M320" s="284"/>
      <c r="N320" s="284"/>
      <c r="O320" s="284"/>
      <c r="P320" s="284"/>
      <c r="Q320" s="284"/>
      <c r="R320" s="284"/>
      <c r="T320" s="79"/>
    </row>
    <row r="321" spans="2:20" x14ac:dyDescent="0.15">
      <c r="B321" s="284"/>
      <c r="C321" s="284"/>
      <c r="D321" s="284"/>
      <c r="E321" s="284"/>
      <c r="F321" s="284"/>
      <c r="G321" s="284"/>
      <c r="H321" s="284"/>
      <c r="I321" s="284"/>
      <c r="J321" s="284"/>
      <c r="K321" s="284"/>
      <c r="L321" s="284"/>
      <c r="M321" s="284"/>
      <c r="N321" s="284"/>
      <c r="O321" s="284"/>
      <c r="P321" s="284"/>
      <c r="Q321" s="284"/>
      <c r="R321" s="284"/>
      <c r="T321" s="79"/>
    </row>
    <row r="322" spans="2:20" x14ac:dyDescent="0.15">
      <c r="B322" s="284"/>
      <c r="C322" s="284"/>
      <c r="D322" s="284"/>
      <c r="E322" s="284"/>
      <c r="F322" s="284"/>
      <c r="G322" s="284"/>
      <c r="H322" s="284"/>
      <c r="I322" s="284"/>
      <c r="J322" s="284"/>
      <c r="K322" s="284"/>
      <c r="L322" s="284"/>
      <c r="M322" s="284"/>
      <c r="N322" s="284"/>
      <c r="O322" s="284"/>
      <c r="P322" s="284"/>
      <c r="Q322" s="284"/>
      <c r="R322" s="284"/>
      <c r="T322" s="79"/>
    </row>
    <row r="323" spans="2:20" x14ac:dyDescent="0.15">
      <c r="B323" s="284"/>
      <c r="C323" s="284"/>
      <c r="D323" s="284"/>
      <c r="E323" s="284"/>
      <c r="F323" s="284"/>
      <c r="G323" s="284"/>
      <c r="H323" s="284"/>
      <c r="I323" s="284"/>
      <c r="J323" s="284"/>
      <c r="K323" s="284"/>
      <c r="L323" s="284"/>
      <c r="M323" s="284"/>
      <c r="N323" s="284"/>
      <c r="O323" s="284"/>
      <c r="P323" s="284"/>
      <c r="Q323" s="284"/>
      <c r="R323" s="284"/>
      <c r="T323" s="79"/>
    </row>
    <row r="324" spans="2:20" x14ac:dyDescent="0.15">
      <c r="B324" s="284"/>
      <c r="C324" s="284"/>
      <c r="D324" s="284"/>
      <c r="E324" s="284"/>
      <c r="F324" s="284"/>
      <c r="G324" s="284"/>
      <c r="H324" s="284"/>
      <c r="I324" s="284"/>
      <c r="J324" s="284"/>
      <c r="K324" s="284"/>
      <c r="L324" s="284"/>
      <c r="M324" s="284"/>
      <c r="N324" s="284"/>
      <c r="O324" s="284"/>
      <c r="P324" s="284"/>
      <c r="Q324" s="284"/>
      <c r="R324" s="284"/>
      <c r="T324" s="79"/>
    </row>
    <row r="325" spans="2:20" x14ac:dyDescent="0.15">
      <c r="B325" s="284"/>
      <c r="C325" s="284"/>
      <c r="D325" s="284"/>
      <c r="E325" s="284"/>
      <c r="F325" s="284"/>
      <c r="G325" s="284"/>
      <c r="H325" s="284"/>
      <c r="I325" s="284"/>
      <c r="J325" s="284"/>
      <c r="K325" s="284"/>
      <c r="L325" s="284"/>
      <c r="M325" s="284"/>
      <c r="N325" s="284"/>
      <c r="O325" s="284"/>
      <c r="P325" s="284"/>
      <c r="Q325" s="284"/>
      <c r="R325" s="284"/>
      <c r="T325" s="79"/>
    </row>
    <row r="326" spans="2:20" x14ac:dyDescent="0.15">
      <c r="B326" s="284"/>
      <c r="C326" s="284"/>
      <c r="D326" s="284"/>
      <c r="E326" s="284"/>
      <c r="F326" s="284"/>
      <c r="G326" s="284"/>
      <c r="H326" s="284"/>
      <c r="I326" s="284"/>
      <c r="J326" s="284"/>
      <c r="K326" s="284"/>
      <c r="L326" s="284"/>
      <c r="M326" s="284"/>
      <c r="N326" s="284"/>
      <c r="O326" s="284"/>
      <c r="P326" s="284"/>
      <c r="Q326" s="284"/>
      <c r="R326" s="284"/>
      <c r="T326" s="79"/>
    </row>
    <row r="327" spans="2:20" x14ac:dyDescent="0.15">
      <c r="B327" s="284"/>
      <c r="C327" s="284"/>
      <c r="D327" s="284"/>
      <c r="E327" s="284"/>
      <c r="F327" s="284"/>
      <c r="G327" s="284"/>
      <c r="H327" s="284"/>
      <c r="I327" s="284"/>
      <c r="J327" s="284"/>
      <c r="K327" s="284"/>
      <c r="L327" s="284"/>
      <c r="M327" s="284"/>
      <c r="N327" s="284"/>
      <c r="O327" s="284"/>
      <c r="P327" s="284"/>
      <c r="Q327" s="284"/>
      <c r="R327" s="284"/>
      <c r="T327" s="79"/>
    </row>
    <row r="328" spans="2:20" x14ac:dyDescent="0.15">
      <c r="B328" s="284"/>
      <c r="C328" s="284"/>
      <c r="D328" s="284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  <c r="Q328" s="284"/>
      <c r="R328" s="284"/>
      <c r="T328" s="79"/>
    </row>
  </sheetData>
  <mergeCells count="29">
    <mergeCell ref="A128:K128"/>
    <mergeCell ref="B130:E130"/>
    <mergeCell ref="F130:I130"/>
    <mergeCell ref="J130:M130"/>
    <mergeCell ref="N130:R130"/>
    <mergeCell ref="B80:E80"/>
    <mergeCell ref="F80:I80"/>
    <mergeCell ref="J80:M80"/>
    <mergeCell ref="N80:R80"/>
    <mergeCell ref="A103:K103"/>
    <mergeCell ref="B105:E105"/>
    <mergeCell ref="F105:I105"/>
    <mergeCell ref="J105:M105"/>
    <mergeCell ref="N105:R105"/>
    <mergeCell ref="A53:K53"/>
    <mergeCell ref="B55:E55"/>
    <mergeCell ref="F55:I55"/>
    <mergeCell ref="J55:M55"/>
    <mergeCell ref="N55:R55"/>
    <mergeCell ref="A78:K78"/>
    <mergeCell ref="B5:E5"/>
    <mergeCell ref="F5:I5"/>
    <mergeCell ref="J5:M5"/>
    <mergeCell ref="N5:R5"/>
    <mergeCell ref="A28:K28"/>
    <mergeCell ref="B30:E30"/>
    <mergeCell ref="F30:I30"/>
    <mergeCell ref="J30:M30"/>
    <mergeCell ref="N30:R30"/>
  </mergeCells>
  <conditionalFormatting sqref="S42:S50">
    <cfRule type="expression" dxfId="34" priority="11" stopIfTrue="1">
      <formula>SUM(B42:R42)/2 &lt;&gt;S42</formula>
    </cfRule>
  </conditionalFormatting>
  <conditionalFormatting sqref="S92:S100">
    <cfRule type="expression" dxfId="33" priority="9" stopIfTrue="1">
      <formula>SUM(B92:R92)/2 &lt;&gt;S92</formula>
    </cfRule>
  </conditionalFormatting>
  <conditionalFormatting sqref="S142:S150">
    <cfRule type="expression" dxfId="32" priority="7" stopIfTrue="1">
      <formula>SUM(B142:R142)/2 &lt;&gt;S142</formula>
    </cfRule>
  </conditionalFormatting>
  <conditionalFormatting sqref="S33:S40">
    <cfRule type="expression" dxfId="31" priority="5" stopIfTrue="1">
      <formula>SUM(B33:R33)/2 &lt;&gt;S33</formula>
    </cfRule>
  </conditionalFormatting>
  <conditionalFormatting sqref="S83:S90">
    <cfRule type="expression" dxfId="30" priority="3" stopIfTrue="1">
      <formula>SUM(B83:R83)/2 &lt;&gt;S83</formula>
    </cfRule>
  </conditionalFormatting>
  <conditionalFormatting sqref="S133:S140">
    <cfRule type="expression" dxfId="29" priority="1" stopIfTrue="1">
      <formula>SUM(B133:R133)/2 &lt;&gt;S133</formula>
    </cfRule>
  </conditionalFormatting>
  <conditionalFormatting sqref="S17:S25">
    <cfRule type="expression" dxfId="28" priority="6" stopIfTrue="1">
      <formula>SUM(B17:R17)/2 &lt;&gt;S17</formula>
    </cfRule>
  </conditionalFormatting>
  <conditionalFormatting sqref="S8:S16">
    <cfRule type="expression" dxfId="27" priority="17" stopIfTrue="1">
      <formula>SUM(B8:R8)/2 &lt;&gt;S8</formula>
    </cfRule>
  </conditionalFormatting>
  <conditionalFormatting sqref="S41">
    <cfRule type="expression" dxfId="26" priority="16" stopIfTrue="1">
      <formula>SUM(B41:R41)/2 &lt;&gt;S41</formula>
    </cfRule>
  </conditionalFormatting>
  <conditionalFormatting sqref="S66">
    <cfRule type="expression" dxfId="25" priority="15" stopIfTrue="1">
      <formula>SUM(B66:R66)/2 &lt;&gt;S66</formula>
    </cfRule>
  </conditionalFormatting>
  <conditionalFormatting sqref="S91">
    <cfRule type="expression" dxfId="24" priority="14" stopIfTrue="1">
      <formula>SUM(B91:R91)/2 &lt;&gt;S91</formula>
    </cfRule>
  </conditionalFormatting>
  <conditionalFormatting sqref="S116">
    <cfRule type="expression" dxfId="23" priority="13" stopIfTrue="1">
      <formula>SUM(B116:R116)/2 &lt;&gt;S116</formula>
    </cfRule>
  </conditionalFormatting>
  <conditionalFormatting sqref="S141">
    <cfRule type="expression" dxfId="22" priority="12" stopIfTrue="1">
      <formula>SUM(B141:R141)/2 &lt;&gt;S141</formula>
    </cfRule>
  </conditionalFormatting>
  <conditionalFormatting sqref="S67:S75">
    <cfRule type="expression" dxfId="21" priority="10" stopIfTrue="1">
      <formula>SUM(B67:R67)/2 &lt;&gt;S67</formula>
    </cfRule>
  </conditionalFormatting>
  <conditionalFormatting sqref="S117:S125">
    <cfRule type="expression" dxfId="20" priority="8" stopIfTrue="1">
      <formula>SUM(B117:R117)/2 &lt;&gt;S117</formula>
    </cfRule>
  </conditionalFormatting>
  <conditionalFormatting sqref="S58:S65">
    <cfRule type="expression" dxfId="19" priority="4" stopIfTrue="1">
      <formula>SUM(B58:R58)/2 &lt;&gt;S58</formula>
    </cfRule>
  </conditionalFormatting>
  <conditionalFormatting sqref="S108:S115">
    <cfRule type="expression" dxfId="18" priority="2" stopIfTrue="1">
      <formula>SUM(B108:R108)/2 &lt;&gt;S108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24DE-1C92-9745-ACC6-10A9D195949D}">
  <dimension ref="A1:T181"/>
  <sheetViews>
    <sheetView workbookViewId="0">
      <selection sqref="A1:XFD1048576"/>
    </sheetView>
  </sheetViews>
  <sheetFormatPr baseColWidth="10" defaultColWidth="9.1640625" defaultRowHeight="13" x14ac:dyDescent="0.15"/>
  <cols>
    <col min="1" max="1" width="13.5" style="14" customWidth="1"/>
    <col min="2" max="16" width="5.6640625" style="14" customWidth="1"/>
    <col min="17" max="17" width="5.6640625" style="14" hidden="1" customWidth="1"/>
    <col min="18" max="18" width="5.6640625" style="14" customWidth="1"/>
    <col min="19" max="256" width="9.1640625" style="14"/>
    <col min="257" max="257" width="13.5" style="14" customWidth="1"/>
    <col min="258" max="272" width="5.6640625" style="14" customWidth="1"/>
    <col min="273" max="273" width="0" style="14" hidden="1" customWidth="1"/>
    <col min="274" max="274" width="5.6640625" style="14" customWidth="1"/>
    <col min="275" max="512" width="9.1640625" style="14"/>
    <col min="513" max="513" width="13.5" style="14" customWidth="1"/>
    <col min="514" max="528" width="5.6640625" style="14" customWidth="1"/>
    <col min="529" max="529" width="0" style="14" hidden="1" customWidth="1"/>
    <col min="530" max="530" width="5.6640625" style="14" customWidth="1"/>
    <col min="531" max="768" width="9.1640625" style="14"/>
    <col min="769" max="769" width="13.5" style="14" customWidth="1"/>
    <col min="770" max="784" width="5.6640625" style="14" customWidth="1"/>
    <col min="785" max="785" width="0" style="14" hidden="1" customWidth="1"/>
    <col min="786" max="786" width="5.6640625" style="14" customWidth="1"/>
    <col min="787" max="1024" width="9.1640625" style="14"/>
    <col min="1025" max="1025" width="13.5" style="14" customWidth="1"/>
    <col min="1026" max="1040" width="5.6640625" style="14" customWidth="1"/>
    <col min="1041" max="1041" width="0" style="14" hidden="1" customWidth="1"/>
    <col min="1042" max="1042" width="5.6640625" style="14" customWidth="1"/>
    <col min="1043" max="1280" width="9.1640625" style="14"/>
    <col min="1281" max="1281" width="13.5" style="14" customWidth="1"/>
    <col min="1282" max="1296" width="5.6640625" style="14" customWidth="1"/>
    <col min="1297" max="1297" width="0" style="14" hidden="1" customWidth="1"/>
    <col min="1298" max="1298" width="5.6640625" style="14" customWidth="1"/>
    <col min="1299" max="1536" width="9.1640625" style="14"/>
    <col min="1537" max="1537" width="13.5" style="14" customWidth="1"/>
    <col min="1538" max="1552" width="5.6640625" style="14" customWidth="1"/>
    <col min="1553" max="1553" width="0" style="14" hidden="1" customWidth="1"/>
    <col min="1554" max="1554" width="5.6640625" style="14" customWidth="1"/>
    <col min="1555" max="1792" width="9.1640625" style="14"/>
    <col min="1793" max="1793" width="13.5" style="14" customWidth="1"/>
    <col min="1794" max="1808" width="5.6640625" style="14" customWidth="1"/>
    <col min="1809" max="1809" width="0" style="14" hidden="1" customWidth="1"/>
    <col min="1810" max="1810" width="5.6640625" style="14" customWidth="1"/>
    <col min="1811" max="2048" width="9.1640625" style="14"/>
    <col min="2049" max="2049" width="13.5" style="14" customWidth="1"/>
    <col min="2050" max="2064" width="5.6640625" style="14" customWidth="1"/>
    <col min="2065" max="2065" width="0" style="14" hidden="1" customWidth="1"/>
    <col min="2066" max="2066" width="5.6640625" style="14" customWidth="1"/>
    <col min="2067" max="2304" width="9.1640625" style="14"/>
    <col min="2305" max="2305" width="13.5" style="14" customWidth="1"/>
    <col min="2306" max="2320" width="5.6640625" style="14" customWidth="1"/>
    <col min="2321" max="2321" width="0" style="14" hidden="1" customWidth="1"/>
    <col min="2322" max="2322" width="5.6640625" style="14" customWidth="1"/>
    <col min="2323" max="2560" width="9.1640625" style="14"/>
    <col min="2561" max="2561" width="13.5" style="14" customWidth="1"/>
    <col min="2562" max="2576" width="5.6640625" style="14" customWidth="1"/>
    <col min="2577" max="2577" width="0" style="14" hidden="1" customWidth="1"/>
    <col min="2578" max="2578" width="5.6640625" style="14" customWidth="1"/>
    <col min="2579" max="2816" width="9.1640625" style="14"/>
    <col min="2817" max="2817" width="13.5" style="14" customWidth="1"/>
    <col min="2818" max="2832" width="5.6640625" style="14" customWidth="1"/>
    <col min="2833" max="2833" width="0" style="14" hidden="1" customWidth="1"/>
    <col min="2834" max="2834" width="5.6640625" style="14" customWidth="1"/>
    <col min="2835" max="3072" width="9.1640625" style="14"/>
    <col min="3073" max="3073" width="13.5" style="14" customWidth="1"/>
    <col min="3074" max="3088" width="5.6640625" style="14" customWidth="1"/>
    <col min="3089" max="3089" width="0" style="14" hidden="1" customWidth="1"/>
    <col min="3090" max="3090" width="5.6640625" style="14" customWidth="1"/>
    <col min="3091" max="3328" width="9.1640625" style="14"/>
    <col min="3329" max="3329" width="13.5" style="14" customWidth="1"/>
    <col min="3330" max="3344" width="5.6640625" style="14" customWidth="1"/>
    <col min="3345" max="3345" width="0" style="14" hidden="1" customWidth="1"/>
    <col min="3346" max="3346" width="5.6640625" style="14" customWidth="1"/>
    <col min="3347" max="3584" width="9.1640625" style="14"/>
    <col min="3585" max="3585" width="13.5" style="14" customWidth="1"/>
    <col min="3586" max="3600" width="5.6640625" style="14" customWidth="1"/>
    <col min="3601" max="3601" width="0" style="14" hidden="1" customWidth="1"/>
    <col min="3602" max="3602" width="5.6640625" style="14" customWidth="1"/>
    <col min="3603" max="3840" width="9.1640625" style="14"/>
    <col min="3841" max="3841" width="13.5" style="14" customWidth="1"/>
    <col min="3842" max="3856" width="5.6640625" style="14" customWidth="1"/>
    <col min="3857" max="3857" width="0" style="14" hidden="1" customWidth="1"/>
    <col min="3858" max="3858" width="5.6640625" style="14" customWidth="1"/>
    <col min="3859" max="4096" width="9.1640625" style="14"/>
    <col min="4097" max="4097" width="13.5" style="14" customWidth="1"/>
    <col min="4098" max="4112" width="5.6640625" style="14" customWidth="1"/>
    <col min="4113" max="4113" width="0" style="14" hidden="1" customWidth="1"/>
    <col min="4114" max="4114" width="5.6640625" style="14" customWidth="1"/>
    <col min="4115" max="4352" width="9.1640625" style="14"/>
    <col min="4353" max="4353" width="13.5" style="14" customWidth="1"/>
    <col min="4354" max="4368" width="5.6640625" style="14" customWidth="1"/>
    <col min="4369" max="4369" width="0" style="14" hidden="1" customWidth="1"/>
    <col min="4370" max="4370" width="5.6640625" style="14" customWidth="1"/>
    <col min="4371" max="4608" width="9.1640625" style="14"/>
    <col min="4609" max="4609" width="13.5" style="14" customWidth="1"/>
    <col min="4610" max="4624" width="5.6640625" style="14" customWidth="1"/>
    <col min="4625" max="4625" width="0" style="14" hidden="1" customWidth="1"/>
    <col min="4626" max="4626" width="5.6640625" style="14" customWidth="1"/>
    <col min="4627" max="4864" width="9.1640625" style="14"/>
    <col min="4865" max="4865" width="13.5" style="14" customWidth="1"/>
    <col min="4866" max="4880" width="5.6640625" style="14" customWidth="1"/>
    <col min="4881" max="4881" width="0" style="14" hidden="1" customWidth="1"/>
    <col min="4882" max="4882" width="5.6640625" style="14" customWidth="1"/>
    <col min="4883" max="5120" width="9.1640625" style="14"/>
    <col min="5121" max="5121" width="13.5" style="14" customWidth="1"/>
    <col min="5122" max="5136" width="5.6640625" style="14" customWidth="1"/>
    <col min="5137" max="5137" width="0" style="14" hidden="1" customWidth="1"/>
    <col min="5138" max="5138" width="5.6640625" style="14" customWidth="1"/>
    <col min="5139" max="5376" width="9.1640625" style="14"/>
    <col min="5377" max="5377" width="13.5" style="14" customWidth="1"/>
    <col min="5378" max="5392" width="5.6640625" style="14" customWidth="1"/>
    <col min="5393" max="5393" width="0" style="14" hidden="1" customWidth="1"/>
    <col min="5394" max="5394" width="5.6640625" style="14" customWidth="1"/>
    <col min="5395" max="5632" width="9.1640625" style="14"/>
    <col min="5633" max="5633" width="13.5" style="14" customWidth="1"/>
    <col min="5634" max="5648" width="5.6640625" style="14" customWidth="1"/>
    <col min="5649" max="5649" width="0" style="14" hidden="1" customWidth="1"/>
    <col min="5650" max="5650" width="5.6640625" style="14" customWidth="1"/>
    <col min="5651" max="5888" width="9.1640625" style="14"/>
    <col min="5889" max="5889" width="13.5" style="14" customWidth="1"/>
    <col min="5890" max="5904" width="5.6640625" style="14" customWidth="1"/>
    <col min="5905" max="5905" width="0" style="14" hidden="1" customWidth="1"/>
    <col min="5906" max="5906" width="5.6640625" style="14" customWidth="1"/>
    <col min="5907" max="6144" width="9.1640625" style="14"/>
    <col min="6145" max="6145" width="13.5" style="14" customWidth="1"/>
    <col min="6146" max="6160" width="5.6640625" style="14" customWidth="1"/>
    <col min="6161" max="6161" width="0" style="14" hidden="1" customWidth="1"/>
    <col min="6162" max="6162" width="5.6640625" style="14" customWidth="1"/>
    <col min="6163" max="6400" width="9.1640625" style="14"/>
    <col min="6401" max="6401" width="13.5" style="14" customWidth="1"/>
    <col min="6402" max="6416" width="5.6640625" style="14" customWidth="1"/>
    <col min="6417" max="6417" width="0" style="14" hidden="1" customWidth="1"/>
    <col min="6418" max="6418" width="5.6640625" style="14" customWidth="1"/>
    <col min="6419" max="6656" width="9.1640625" style="14"/>
    <col min="6657" max="6657" width="13.5" style="14" customWidth="1"/>
    <col min="6658" max="6672" width="5.6640625" style="14" customWidth="1"/>
    <col min="6673" max="6673" width="0" style="14" hidden="1" customWidth="1"/>
    <col min="6674" max="6674" width="5.6640625" style="14" customWidth="1"/>
    <col min="6675" max="6912" width="9.1640625" style="14"/>
    <col min="6913" max="6913" width="13.5" style="14" customWidth="1"/>
    <col min="6914" max="6928" width="5.6640625" style="14" customWidth="1"/>
    <col min="6929" max="6929" width="0" style="14" hidden="1" customWidth="1"/>
    <col min="6930" max="6930" width="5.6640625" style="14" customWidth="1"/>
    <col min="6931" max="7168" width="9.1640625" style="14"/>
    <col min="7169" max="7169" width="13.5" style="14" customWidth="1"/>
    <col min="7170" max="7184" width="5.6640625" style="14" customWidth="1"/>
    <col min="7185" max="7185" width="0" style="14" hidden="1" customWidth="1"/>
    <col min="7186" max="7186" width="5.6640625" style="14" customWidth="1"/>
    <col min="7187" max="7424" width="9.1640625" style="14"/>
    <col min="7425" max="7425" width="13.5" style="14" customWidth="1"/>
    <col min="7426" max="7440" width="5.6640625" style="14" customWidth="1"/>
    <col min="7441" max="7441" width="0" style="14" hidden="1" customWidth="1"/>
    <col min="7442" max="7442" width="5.6640625" style="14" customWidth="1"/>
    <col min="7443" max="7680" width="9.1640625" style="14"/>
    <col min="7681" max="7681" width="13.5" style="14" customWidth="1"/>
    <col min="7682" max="7696" width="5.6640625" style="14" customWidth="1"/>
    <col min="7697" max="7697" width="0" style="14" hidden="1" customWidth="1"/>
    <col min="7698" max="7698" width="5.6640625" style="14" customWidth="1"/>
    <col min="7699" max="7936" width="9.1640625" style="14"/>
    <col min="7937" max="7937" width="13.5" style="14" customWidth="1"/>
    <col min="7938" max="7952" width="5.6640625" style="14" customWidth="1"/>
    <col min="7953" max="7953" width="0" style="14" hidden="1" customWidth="1"/>
    <col min="7954" max="7954" width="5.6640625" style="14" customWidth="1"/>
    <col min="7955" max="8192" width="9.1640625" style="14"/>
    <col min="8193" max="8193" width="13.5" style="14" customWidth="1"/>
    <col min="8194" max="8208" width="5.6640625" style="14" customWidth="1"/>
    <col min="8209" max="8209" width="0" style="14" hidden="1" customWidth="1"/>
    <col min="8210" max="8210" width="5.6640625" style="14" customWidth="1"/>
    <col min="8211" max="8448" width="9.1640625" style="14"/>
    <col min="8449" max="8449" width="13.5" style="14" customWidth="1"/>
    <col min="8450" max="8464" width="5.6640625" style="14" customWidth="1"/>
    <col min="8465" max="8465" width="0" style="14" hidden="1" customWidth="1"/>
    <col min="8466" max="8466" width="5.6640625" style="14" customWidth="1"/>
    <col min="8467" max="8704" width="9.1640625" style="14"/>
    <col min="8705" max="8705" width="13.5" style="14" customWidth="1"/>
    <col min="8706" max="8720" width="5.6640625" style="14" customWidth="1"/>
    <col min="8721" max="8721" width="0" style="14" hidden="1" customWidth="1"/>
    <col min="8722" max="8722" width="5.6640625" style="14" customWidth="1"/>
    <col min="8723" max="8960" width="9.1640625" style="14"/>
    <col min="8961" max="8961" width="13.5" style="14" customWidth="1"/>
    <col min="8962" max="8976" width="5.6640625" style="14" customWidth="1"/>
    <col min="8977" max="8977" width="0" style="14" hidden="1" customWidth="1"/>
    <col min="8978" max="8978" width="5.6640625" style="14" customWidth="1"/>
    <col min="8979" max="9216" width="9.1640625" style="14"/>
    <col min="9217" max="9217" width="13.5" style="14" customWidth="1"/>
    <col min="9218" max="9232" width="5.6640625" style="14" customWidth="1"/>
    <col min="9233" max="9233" width="0" style="14" hidden="1" customWidth="1"/>
    <col min="9234" max="9234" width="5.6640625" style="14" customWidth="1"/>
    <col min="9235" max="9472" width="9.1640625" style="14"/>
    <col min="9473" max="9473" width="13.5" style="14" customWidth="1"/>
    <col min="9474" max="9488" width="5.6640625" style="14" customWidth="1"/>
    <col min="9489" max="9489" width="0" style="14" hidden="1" customWidth="1"/>
    <col min="9490" max="9490" width="5.6640625" style="14" customWidth="1"/>
    <col min="9491" max="9728" width="9.1640625" style="14"/>
    <col min="9729" max="9729" width="13.5" style="14" customWidth="1"/>
    <col min="9730" max="9744" width="5.6640625" style="14" customWidth="1"/>
    <col min="9745" max="9745" width="0" style="14" hidden="1" customWidth="1"/>
    <col min="9746" max="9746" width="5.6640625" style="14" customWidth="1"/>
    <col min="9747" max="9984" width="9.1640625" style="14"/>
    <col min="9985" max="9985" width="13.5" style="14" customWidth="1"/>
    <col min="9986" max="10000" width="5.6640625" style="14" customWidth="1"/>
    <col min="10001" max="10001" width="0" style="14" hidden="1" customWidth="1"/>
    <col min="10002" max="10002" width="5.6640625" style="14" customWidth="1"/>
    <col min="10003" max="10240" width="9.1640625" style="14"/>
    <col min="10241" max="10241" width="13.5" style="14" customWidth="1"/>
    <col min="10242" max="10256" width="5.6640625" style="14" customWidth="1"/>
    <col min="10257" max="10257" width="0" style="14" hidden="1" customWidth="1"/>
    <col min="10258" max="10258" width="5.6640625" style="14" customWidth="1"/>
    <col min="10259" max="10496" width="9.1640625" style="14"/>
    <col min="10497" max="10497" width="13.5" style="14" customWidth="1"/>
    <col min="10498" max="10512" width="5.6640625" style="14" customWidth="1"/>
    <col min="10513" max="10513" width="0" style="14" hidden="1" customWidth="1"/>
    <col min="10514" max="10514" width="5.6640625" style="14" customWidth="1"/>
    <col min="10515" max="10752" width="9.1640625" style="14"/>
    <col min="10753" max="10753" width="13.5" style="14" customWidth="1"/>
    <col min="10754" max="10768" width="5.6640625" style="14" customWidth="1"/>
    <col min="10769" max="10769" width="0" style="14" hidden="1" customWidth="1"/>
    <col min="10770" max="10770" width="5.6640625" style="14" customWidth="1"/>
    <col min="10771" max="11008" width="9.1640625" style="14"/>
    <col min="11009" max="11009" width="13.5" style="14" customWidth="1"/>
    <col min="11010" max="11024" width="5.6640625" style="14" customWidth="1"/>
    <col min="11025" max="11025" width="0" style="14" hidden="1" customWidth="1"/>
    <col min="11026" max="11026" width="5.6640625" style="14" customWidth="1"/>
    <col min="11027" max="11264" width="9.1640625" style="14"/>
    <col min="11265" max="11265" width="13.5" style="14" customWidth="1"/>
    <col min="11266" max="11280" width="5.6640625" style="14" customWidth="1"/>
    <col min="11281" max="11281" width="0" style="14" hidden="1" customWidth="1"/>
    <col min="11282" max="11282" width="5.6640625" style="14" customWidth="1"/>
    <col min="11283" max="11520" width="9.1640625" style="14"/>
    <col min="11521" max="11521" width="13.5" style="14" customWidth="1"/>
    <col min="11522" max="11536" width="5.6640625" style="14" customWidth="1"/>
    <col min="11537" max="11537" width="0" style="14" hidden="1" customWidth="1"/>
    <col min="11538" max="11538" width="5.6640625" style="14" customWidth="1"/>
    <col min="11539" max="11776" width="9.1640625" style="14"/>
    <col min="11777" max="11777" width="13.5" style="14" customWidth="1"/>
    <col min="11778" max="11792" width="5.6640625" style="14" customWidth="1"/>
    <col min="11793" max="11793" width="0" style="14" hidden="1" customWidth="1"/>
    <col min="11794" max="11794" width="5.6640625" style="14" customWidth="1"/>
    <col min="11795" max="12032" width="9.1640625" style="14"/>
    <col min="12033" max="12033" width="13.5" style="14" customWidth="1"/>
    <col min="12034" max="12048" width="5.6640625" style="14" customWidth="1"/>
    <col min="12049" max="12049" width="0" style="14" hidden="1" customWidth="1"/>
    <col min="12050" max="12050" width="5.6640625" style="14" customWidth="1"/>
    <col min="12051" max="12288" width="9.1640625" style="14"/>
    <col min="12289" max="12289" width="13.5" style="14" customWidth="1"/>
    <col min="12290" max="12304" width="5.6640625" style="14" customWidth="1"/>
    <col min="12305" max="12305" width="0" style="14" hidden="1" customWidth="1"/>
    <col min="12306" max="12306" width="5.6640625" style="14" customWidth="1"/>
    <col min="12307" max="12544" width="9.1640625" style="14"/>
    <col min="12545" max="12545" width="13.5" style="14" customWidth="1"/>
    <col min="12546" max="12560" width="5.6640625" style="14" customWidth="1"/>
    <col min="12561" max="12561" width="0" style="14" hidden="1" customWidth="1"/>
    <col min="12562" max="12562" width="5.6640625" style="14" customWidth="1"/>
    <col min="12563" max="12800" width="9.1640625" style="14"/>
    <col min="12801" max="12801" width="13.5" style="14" customWidth="1"/>
    <col min="12802" max="12816" width="5.6640625" style="14" customWidth="1"/>
    <col min="12817" max="12817" width="0" style="14" hidden="1" customWidth="1"/>
    <col min="12818" max="12818" width="5.6640625" style="14" customWidth="1"/>
    <col min="12819" max="13056" width="9.1640625" style="14"/>
    <col min="13057" max="13057" width="13.5" style="14" customWidth="1"/>
    <col min="13058" max="13072" width="5.6640625" style="14" customWidth="1"/>
    <col min="13073" max="13073" width="0" style="14" hidden="1" customWidth="1"/>
    <col min="13074" max="13074" width="5.6640625" style="14" customWidth="1"/>
    <col min="13075" max="13312" width="9.1640625" style="14"/>
    <col min="13313" max="13313" width="13.5" style="14" customWidth="1"/>
    <col min="13314" max="13328" width="5.6640625" style="14" customWidth="1"/>
    <col min="13329" max="13329" width="0" style="14" hidden="1" customWidth="1"/>
    <col min="13330" max="13330" width="5.6640625" style="14" customWidth="1"/>
    <col min="13331" max="13568" width="9.1640625" style="14"/>
    <col min="13569" max="13569" width="13.5" style="14" customWidth="1"/>
    <col min="13570" max="13584" width="5.6640625" style="14" customWidth="1"/>
    <col min="13585" max="13585" width="0" style="14" hidden="1" customWidth="1"/>
    <col min="13586" max="13586" width="5.6640625" style="14" customWidth="1"/>
    <col min="13587" max="13824" width="9.1640625" style="14"/>
    <col min="13825" max="13825" width="13.5" style="14" customWidth="1"/>
    <col min="13826" max="13840" width="5.6640625" style="14" customWidth="1"/>
    <col min="13841" max="13841" width="0" style="14" hidden="1" customWidth="1"/>
    <col min="13842" max="13842" width="5.6640625" style="14" customWidth="1"/>
    <col min="13843" max="14080" width="9.1640625" style="14"/>
    <col min="14081" max="14081" width="13.5" style="14" customWidth="1"/>
    <col min="14082" max="14096" width="5.6640625" style="14" customWidth="1"/>
    <col min="14097" max="14097" width="0" style="14" hidden="1" customWidth="1"/>
    <col min="14098" max="14098" width="5.6640625" style="14" customWidth="1"/>
    <col min="14099" max="14336" width="9.1640625" style="14"/>
    <col min="14337" max="14337" width="13.5" style="14" customWidth="1"/>
    <col min="14338" max="14352" width="5.6640625" style="14" customWidth="1"/>
    <col min="14353" max="14353" width="0" style="14" hidden="1" customWidth="1"/>
    <col min="14354" max="14354" width="5.6640625" style="14" customWidth="1"/>
    <col min="14355" max="14592" width="9.1640625" style="14"/>
    <col min="14593" max="14593" width="13.5" style="14" customWidth="1"/>
    <col min="14594" max="14608" width="5.6640625" style="14" customWidth="1"/>
    <col min="14609" max="14609" width="0" style="14" hidden="1" customWidth="1"/>
    <col min="14610" max="14610" width="5.6640625" style="14" customWidth="1"/>
    <col min="14611" max="14848" width="9.1640625" style="14"/>
    <col min="14849" max="14849" width="13.5" style="14" customWidth="1"/>
    <col min="14850" max="14864" width="5.6640625" style="14" customWidth="1"/>
    <col min="14865" max="14865" width="0" style="14" hidden="1" customWidth="1"/>
    <col min="14866" max="14866" width="5.6640625" style="14" customWidth="1"/>
    <col min="14867" max="15104" width="9.1640625" style="14"/>
    <col min="15105" max="15105" width="13.5" style="14" customWidth="1"/>
    <col min="15106" max="15120" width="5.6640625" style="14" customWidth="1"/>
    <col min="15121" max="15121" width="0" style="14" hidden="1" customWidth="1"/>
    <col min="15122" max="15122" width="5.6640625" style="14" customWidth="1"/>
    <col min="15123" max="15360" width="9.1640625" style="14"/>
    <col min="15361" max="15361" width="13.5" style="14" customWidth="1"/>
    <col min="15362" max="15376" width="5.6640625" style="14" customWidth="1"/>
    <col min="15377" max="15377" width="0" style="14" hidden="1" customWidth="1"/>
    <col min="15378" max="15378" width="5.6640625" style="14" customWidth="1"/>
    <col min="15379" max="15616" width="9.1640625" style="14"/>
    <col min="15617" max="15617" width="13.5" style="14" customWidth="1"/>
    <col min="15618" max="15632" width="5.6640625" style="14" customWidth="1"/>
    <col min="15633" max="15633" width="0" style="14" hidden="1" customWidth="1"/>
    <col min="15634" max="15634" width="5.6640625" style="14" customWidth="1"/>
    <col min="15635" max="15872" width="9.1640625" style="14"/>
    <col min="15873" max="15873" width="13.5" style="14" customWidth="1"/>
    <col min="15874" max="15888" width="5.6640625" style="14" customWidth="1"/>
    <col min="15889" max="15889" width="0" style="14" hidden="1" customWidth="1"/>
    <col min="15890" max="15890" width="5.6640625" style="14" customWidth="1"/>
    <col min="15891" max="16128" width="9.1640625" style="14"/>
    <col min="16129" max="16129" width="13.5" style="14" customWidth="1"/>
    <col min="16130" max="16144" width="5.6640625" style="14" customWidth="1"/>
    <col min="16145" max="16145" width="0" style="14" hidden="1" customWidth="1"/>
    <col min="16146" max="16146" width="5.6640625" style="14" customWidth="1"/>
    <col min="16147" max="16384" width="9.1640625" style="14"/>
  </cols>
  <sheetData>
    <row r="1" spans="1:19" x14ac:dyDescent="0.15">
      <c r="A1" s="221" t="s">
        <v>179</v>
      </c>
      <c r="B1" s="221"/>
      <c r="C1" s="222"/>
      <c r="D1" s="222"/>
      <c r="E1" s="223"/>
      <c r="F1" s="221" t="s">
        <v>0</v>
      </c>
      <c r="G1" s="223"/>
      <c r="H1" s="223"/>
      <c r="I1" s="224" t="s">
        <v>12</v>
      </c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19" x14ac:dyDescent="0.15">
      <c r="A2" s="221"/>
      <c r="B2" s="221"/>
      <c r="C2" s="222"/>
      <c r="D2" s="222"/>
      <c r="E2" s="223"/>
      <c r="F2" s="221"/>
      <c r="G2" s="223"/>
      <c r="H2" s="223"/>
      <c r="I2" s="224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ht="14" thickBot="1" x14ac:dyDescent="0.2">
      <c r="A3" s="225" t="s">
        <v>177</v>
      </c>
      <c r="B3" s="225"/>
      <c r="C3" s="223"/>
      <c r="D3" s="222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x14ac:dyDescent="0.15">
      <c r="A4" s="226"/>
      <c r="B4" s="227" t="s">
        <v>2</v>
      </c>
      <c r="C4" s="228"/>
      <c r="D4" s="228"/>
      <c r="E4" s="229"/>
      <c r="F4" s="227" t="s">
        <v>3</v>
      </c>
      <c r="G4" s="228"/>
      <c r="H4" s="228"/>
      <c r="I4" s="229"/>
      <c r="J4" s="227" t="s">
        <v>4</v>
      </c>
      <c r="K4" s="228"/>
      <c r="L4" s="228"/>
      <c r="M4" s="229"/>
      <c r="N4" s="227" t="s">
        <v>5</v>
      </c>
      <c r="O4" s="228"/>
      <c r="P4" s="228"/>
      <c r="Q4" s="228"/>
      <c r="R4" s="229"/>
      <c r="S4" s="230" t="s">
        <v>35</v>
      </c>
    </row>
    <row r="5" spans="1:19" s="11" customFormat="1" ht="14" thickBot="1" x14ac:dyDescent="0.2">
      <c r="A5" s="231"/>
      <c r="B5" s="232" t="s">
        <v>15</v>
      </c>
      <c r="C5" s="233"/>
      <c r="D5" s="233"/>
      <c r="E5" s="234"/>
      <c r="F5" s="232" t="s">
        <v>13</v>
      </c>
      <c r="G5" s="233"/>
      <c r="H5" s="233"/>
      <c r="I5" s="234"/>
      <c r="J5" s="232" t="s">
        <v>14</v>
      </c>
      <c r="K5" s="233"/>
      <c r="L5" s="233"/>
      <c r="M5" s="234"/>
      <c r="N5" s="232" t="s">
        <v>16</v>
      </c>
      <c r="O5" s="233"/>
      <c r="P5" s="233"/>
      <c r="Q5" s="233"/>
      <c r="R5" s="234"/>
      <c r="S5" s="235"/>
    </row>
    <row r="6" spans="1:19" s="32" customFormat="1" ht="11" x14ac:dyDescent="0.15">
      <c r="A6" s="236"/>
      <c r="B6" s="237" t="s">
        <v>6</v>
      </c>
      <c r="C6" s="238" t="s">
        <v>7</v>
      </c>
      <c r="D6" s="238" t="s">
        <v>8</v>
      </c>
      <c r="E6" s="239" t="s">
        <v>9</v>
      </c>
      <c r="F6" s="237" t="s">
        <v>6</v>
      </c>
      <c r="G6" s="238" t="s">
        <v>7</v>
      </c>
      <c r="H6" s="238" t="s">
        <v>8</v>
      </c>
      <c r="I6" s="239" t="s">
        <v>9</v>
      </c>
      <c r="J6" s="237" t="s">
        <v>6</v>
      </c>
      <c r="K6" s="238" t="s">
        <v>7</v>
      </c>
      <c r="L6" s="238" t="s">
        <v>8</v>
      </c>
      <c r="M6" s="239" t="s">
        <v>9</v>
      </c>
      <c r="N6" s="237" t="s">
        <v>6</v>
      </c>
      <c r="O6" s="238" t="s">
        <v>7</v>
      </c>
      <c r="P6" s="238" t="s">
        <v>8</v>
      </c>
      <c r="Q6" s="240"/>
      <c r="R6" s="239" t="s">
        <v>9</v>
      </c>
      <c r="S6" s="241"/>
    </row>
    <row r="7" spans="1:19" s="11" customFormat="1" x14ac:dyDescent="0.15">
      <c r="A7" s="231"/>
      <c r="B7" s="242"/>
      <c r="C7" s="243"/>
      <c r="D7" s="243"/>
      <c r="E7" s="244"/>
      <c r="F7" s="242"/>
      <c r="G7" s="243"/>
      <c r="H7" s="243"/>
      <c r="I7" s="244"/>
      <c r="J7" s="242"/>
      <c r="K7" s="243"/>
      <c r="L7" s="243"/>
      <c r="M7" s="244"/>
      <c r="N7" s="242"/>
      <c r="O7" s="243"/>
      <c r="P7" s="243"/>
      <c r="Q7" s="245"/>
      <c r="R7" s="307"/>
      <c r="S7" s="246"/>
    </row>
    <row r="8" spans="1:19" s="11" customFormat="1" x14ac:dyDescent="0.15">
      <c r="A8" s="247" t="s">
        <v>167</v>
      </c>
      <c r="B8" s="248">
        <v>2.8</v>
      </c>
      <c r="C8" s="249">
        <v>0.8</v>
      </c>
      <c r="D8" s="249">
        <v>0</v>
      </c>
      <c r="E8" s="250">
        <v>3.5999999999999996</v>
      </c>
      <c r="F8" s="248">
        <v>1</v>
      </c>
      <c r="G8" s="249">
        <v>1.6</v>
      </c>
      <c r="H8" s="249">
        <v>0</v>
      </c>
      <c r="I8" s="250">
        <v>2.6</v>
      </c>
      <c r="J8" s="248">
        <v>0.4</v>
      </c>
      <c r="K8" s="249">
        <v>10</v>
      </c>
      <c r="L8" s="249">
        <v>0.4</v>
      </c>
      <c r="M8" s="250">
        <v>10.8</v>
      </c>
      <c r="N8" s="248">
        <v>0.8</v>
      </c>
      <c r="O8" s="249">
        <v>2.4</v>
      </c>
      <c r="P8" s="249">
        <v>11.6</v>
      </c>
      <c r="Q8" s="251"/>
      <c r="R8" s="250">
        <v>14.8</v>
      </c>
      <c r="S8" s="252">
        <f>SUM(R8,M8,I8,E8)</f>
        <v>31.800000000000004</v>
      </c>
    </row>
    <row r="9" spans="1:19" s="11" customFormat="1" x14ac:dyDescent="0.15">
      <c r="A9" s="247" t="s">
        <v>166</v>
      </c>
      <c r="B9" s="248">
        <v>2.6</v>
      </c>
      <c r="C9" s="249">
        <v>0.6</v>
      </c>
      <c r="D9" s="249">
        <v>0.2</v>
      </c>
      <c r="E9" s="250">
        <v>3.4000000000000004</v>
      </c>
      <c r="F9" s="248">
        <v>1</v>
      </c>
      <c r="G9" s="249">
        <v>2.2000000000000002</v>
      </c>
      <c r="H9" s="249">
        <v>0</v>
      </c>
      <c r="I9" s="250">
        <v>3.2</v>
      </c>
      <c r="J9" s="248">
        <v>1.2</v>
      </c>
      <c r="K9" s="249">
        <v>8.8000000000000007</v>
      </c>
      <c r="L9" s="249">
        <v>0.2</v>
      </c>
      <c r="M9" s="250">
        <v>10.199999999999999</v>
      </c>
      <c r="N9" s="248">
        <v>0.8</v>
      </c>
      <c r="O9" s="249">
        <v>3.4</v>
      </c>
      <c r="P9" s="249">
        <v>13.4</v>
      </c>
      <c r="Q9" s="251"/>
      <c r="R9" s="250">
        <v>17.600000000000001</v>
      </c>
      <c r="S9" s="252">
        <f t="shared" ref="S9:S15" si="0">SUM(R9,M9,I9,E9)</f>
        <v>34.4</v>
      </c>
    </row>
    <row r="10" spans="1:19" s="11" customFormat="1" x14ac:dyDescent="0.15">
      <c r="A10" s="247" t="s">
        <v>165</v>
      </c>
      <c r="B10" s="248">
        <v>4.2</v>
      </c>
      <c r="C10" s="249">
        <v>1.8</v>
      </c>
      <c r="D10" s="249">
        <v>0.6</v>
      </c>
      <c r="E10" s="250">
        <v>6.6</v>
      </c>
      <c r="F10" s="248">
        <v>0.8</v>
      </c>
      <c r="G10" s="249">
        <v>3</v>
      </c>
      <c r="H10" s="249">
        <v>0.4</v>
      </c>
      <c r="I10" s="250">
        <v>4.2</v>
      </c>
      <c r="J10" s="248">
        <v>1</v>
      </c>
      <c r="K10" s="249">
        <v>12</v>
      </c>
      <c r="L10" s="249">
        <v>0</v>
      </c>
      <c r="M10" s="250">
        <v>13</v>
      </c>
      <c r="N10" s="248">
        <v>1.4</v>
      </c>
      <c r="O10" s="249">
        <v>5.8</v>
      </c>
      <c r="P10" s="249">
        <v>18.600000000000001</v>
      </c>
      <c r="Q10" s="251"/>
      <c r="R10" s="250">
        <v>25.8</v>
      </c>
      <c r="S10" s="252">
        <f t="shared" si="0"/>
        <v>49.6</v>
      </c>
    </row>
    <row r="11" spans="1:19" s="11" customFormat="1" x14ac:dyDescent="0.15">
      <c r="A11" s="247" t="s">
        <v>164</v>
      </c>
      <c r="B11" s="248">
        <v>3.4</v>
      </c>
      <c r="C11" s="249">
        <v>1.6</v>
      </c>
      <c r="D11" s="249">
        <v>0.4</v>
      </c>
      <c r="E11" s="250">
        <v>5.4</v>
      </c>
      <c r="F11" s="248">
        <v>2.2000000000000002</v>
      </c>
      <c r="G11" s="249">
        <v>2.4</v>
      </c>
      <c r="H11" s="249">
        <v>0.2</v>
      </c>
      <c r="I11" s="250">
        <v>4.8</v>
      </c>
      <c r="J11" s="248">
        <v>0.8</v>
      </c>
      <c r="K11" s="249">
        <v>17.8</v>
      </c>
      <c r="L11" s="249">
        <v>0.2</v>
      </c>
      <c r="M11" s="250">
        <v>18.8</v>
      </c>
      <c r="N11" s="248">
        <v>2</v>
      </c>
      <c r="O11" s="249">
        <v>5.4</v>
      </c>
      <c r="P11" s="249">
        <v>20.2</v>
      </c>
      <c r="Q11" s="251"/>
      <c r="R11" s="250">
        <v>27.6</v>
      </c>
      <c r="S11" s="252">
        <f t="shared" si="0"/>
        <v>56.6</v>
      </c>
    </row>
    <row r="12" spans="1:19" s="11" customFormat="1" x14ac:dyDescent="0.15">
      <c r="A12" s="247" t="s">
        <v>163</v>
      </c>
      <c r="B12" s="248">
        <v>2.6</v>
      </c>
      <c r="C12" s="249">
        <v>2.4</v>
      </c>
      <c r="D12" s="249">
        <v>0.2</v>
      </c>
      <c r="E12" s="250">
        <v>5.2</v>
      </c>
      <c r="F12" s="248">
        <v>1.8</v>
      </c>
      <c r="G12" s="249">
        <v>2.4</v>
      </c>
      <c r="H12" s="249">
        <v>0.6</v>
      </c>
      <c r="I12" s="250">
        <v>4.8</v>
      </c>
      <c r="J12" s="248">
        <v>0.6</v>
      </c>
      <c r="K12" s="249">
        <v>18</v>
      </c>
      <c r="L12" s="249">
        <v>0</v>
      </c>
      <c r="M12" s="250">
        <v>18.600000000000001</v>
      </c>
      <c r="N12" s="248">
        <v>1.4</v>
      </c>
      <c r="O12" s="249">
        <v>6</v>
      </c>
      <c r="P12" s="249">
        <v>18.8</v>
      </c>
      <c r="Q12" s="251"/>
      <c r="R12" s="250">
        <v>26.200000000000003</v>
      </c>
      <c r="S12" s="252">
        <f t="shared" si="0"/>
        <v>54.800000000000004</v>
      </c>
    </row>
    <row r="13" spans="1:19" s="11" customFormat="1" x14ac:dyDescent="0.15">
      <c r="A13" s="247" t="s">
        <v>162</v>
      </c>
      <c r="B13" s="248">
        <v>4</v>
      </c>
      <c r="C13" s="249">
        <v>2.2000000000000002</v>
      </c>
      <c r="D13" s="249">
        <v>0.6</v>
      </c>
      <c r="E13" s="250">
        <v>6.8</v>
      </c>
      <c r="F13" s="248">
        <v>1.6</v>
      </c>
      <c r="G13" s="249">
        <v>1.6</v>
      </c>
      <c r="H13" s="249">
        <v>0</v>
      </c>
      <c r="I13" s="250">
        <v>3.2</v>
      </c>
      <c r="J13" s="248">
        <v>0.4</v>
      </c>
      <c r="K13" s="249">
        <v>17.2</v>
      </c>
      <c r="L13" s="249">
        <v>0.2</v>
      </c>
      <c r="M13" s="250">
        <v>17.799999999999997</v>
      </c>
      <c r="N13" s="248">
        <v>5.2</v>
      </c>
      <c r="O13" s="249">
        <v>2.4</v>
      </c>
      <c r="P13" s="249">
        <v>12.8</v>
      </c>
      <c r="Q13" s="251"/>
      <c r="R13" s="250">
        <v>20.399999999999999</v>
      </c>
      <c r="S13" s="252">
        <f t="shared" si="0"/>
        <v>48.199999999999996</v>
      </c>
    </row>
    <row r="14" spans="1:19" s="11" customFormat="1" x14ac:dyDescent="0.15">
      <c r="A14" s="247" t="s">
        <v>161</v>
      </c>
      <c r="B14" s="248">
        <v>5.4</v>
      </c>
      <c r="C14" s="249">
        <v>3</v>
      </c>
      <c r="D14" s="249">
        <v>0.2</v>
      </c>
      <c r="E14" s="250">
        <v>8.6</v>
      </c>
      <c r="F14" s="248">
        <v>1.8</v>
      </c>
      <c r="G14" s="249">
        <v>2.2000000000000002</v>
      </c>
      <c r="H14" s="249">
        <v>1</v>
      </c>
      <c r="I14" s="250">
        <v>5</v>
      </c>
      <c r="J14" s="248">
        <v>0.2</v>
      </c>
      <c r="K14" s="249">
        <v>11.8</v>
      </c>
      <c r="L14" s="249">
        <v>0.4</v>
      </c>
      <c r="M14" s="250">
        <v>12.4</v>
      </c>
      <c r="N14" s="248">
        <v>2.2000000000000002</v>
      </c>
      <c r="O14" s="249">
        <v>2.6</v>
      </c>
      <c r="P14" s="249">
        <v>9.4</v>
      </c>
      <c r="Q14" s="251"/>
      <c r="R14" s="250">
        <v>14.200000000000001</v>
      </c>
      <c r="S14" s="252">
        <f t="shared" si="0"/>
        <v>40.200000000000003</v>
      </c>
    </row>
    <row r="15" spans="1:19" s="11" customFormat="1" x14ac:dyDescent="0.15">
      <c r="A15" s="247" t="s">
        <v>160</v>
      </c>
      <c r="B15" s="248">
        <v>1.4</v>
      </c>
      <c r="C15" s="249">
        <v>0.6</v>
      </c>
      <c r="D15" s="249">
        <v>0.2</v>
      </c>
      <c r="E15" s="250">
        <v>2.2000000000000002</v>
      </c>
      <c r="F15" s="248">
        <v>0.8</v>
      </c>
      <c r="G15" s="249">
        <v>1</v>
      </c>
      <c r="H15" s="249">
        <v>1.4</v>
      </c>
      <c r="I15" s="250">
        <v>3.2</v>
      </c>
      <c r="J15" s="248">
        <v>0.6</v>
      </c>
      <c r="K15" s="249">
        <v>8</v>
      </c>
      <c r="L15" s="249">
        <v>0.2</v>
      </c>
      <c r="M15" s="250">
        <v>8.7999999999999989</v>
      </c>
      <c r="N15" s="248">
        <v>0.6</v>
      </c>
      <c r="O15" s="249">
        <v>1.8</v>
      </c>
      <c r="P15" s="249">
        <v>6.4</v>
      </c>
      <c r="Q15" s="251"/>
      <c r="R15" s="250">
        <v>8.8000000000000007</v>
      </c>
      <c r="S15" s="252">
        <f t="shared" si="0"/>
        <v>23</v>
      </c>
    </row>
    <row r="16" spans="1:19" s="11" customFormat="1" ht="12.5" customHeight="1" thickBot="1" x14ac:dyDescent="0.2">
      <c r="A16" s="253"/>
      <c r="B16" s="254"/>
      <c r="C16" s="255"/>
      <c r="D16" s="255"/>
      <c r="E16" s="256"/>
      <c r="F16" s="254"/>
      <c r="G16" s="255"/>
      <c r="H16" s="255"/>
      <c r="I16" s="256"/>
      <c r="J16" s="254"/>
      <c r="K16" s="255"/>
      <c r="L16" s="255"/>
      <c r="M16" s="256"/>
      <c r="N16" s="254"/>
      <c r="O16" s="255"/>
      <c r="P16" s="255"/>
      <c r="Q16" s="257"/>
      <c r="R16" s="256"/>
      <c r="S16" s="258"/>
    </row>
    <row r="17" spans="1:20" s="11" customFormat="1" ht="12.5" hidden="1" customHeight="1" x14ac:dyDescent="0.15">
      <c r="A17" s="247" t="s">
        <v>183</v>
      </c>
      <c r="B17" s="248">
        <f t="shared" ref="B17:S21" si="1">SUM(B8:B11)</f>
        <v>13.000000000000002</v>
      </c>
      <c r="C17" s="249">
        <f t="shared" si="1"/>
        <v>4.8000000000000007</v>
      </c>
      <c r="D17" s="249">
        <f t="shared" si="1"/>
        <v>1.2000000000000002</v>
      </c>
      <c r="E17" s="250">
        <f t="shared" si="1"/>
        <v>19</v>
      </c>
      <c r="F17" s="248">
        <f t="shared" si="1"/>
        <v>5</v>
      </c>
      <c r="G17" s="249">
        <f t="shared" si="1"/>
        <v>9.2000000000000011</v>
      </c>
      <c r="H17" s="249">
        <f t="shared" si="1"/>
        <v>0.60000000000000009</v>
      </c>
      <c r="I17" s="250">
        <f t="shared" si="1"/>
        <v>14.8</v>
      </c>
      <c r="J17" s="248">
        <f t="shared" si="1"/>
        <v>3.4000000000000004</v>
      </c>
      <c r="K17" s="249">
        <f t="shared" si="1"/>
        <v>48.6</v>
      </c>
      <c r="L17" s="249">
        <f t="shared" si="1"/>
        <v>0.8</v>
      </c>
      <c r="M17" s="250">
        <f t="shared" si="1"/>
        <v>52.8</v>
      </c>
      <c r="N17" s="248">
        <f t="shared" si="1"/>
        <v>5</v>
      </c>
      <c r="O17" s="249">
        <f t="shared" si="1"/>
        <v>17</v>
      </c>
      <c r="P17" s="249">
        <f t="shared" si="1"/>
        <v>63.8</v>
      </c>
      <c r="Q17" s="251">
        <f t="shared" si="1"/>
        <v>0</v>
      </c>
      <c r="R17" s="250">
        <f t="shared" si="1"/>
        <v>85.800000000000011</v>
      </c>
      <c r="S17" s="252">
        <f t="shared" si="1"/>
        <v>172.4</v>
      </c>
      <c r="T17" s="68"/>
    </row>
    <row r="18" spans="1:20" s="11" customFormat="1" ht="12.5" hidden="1" customHeight="1" x14ac:dyDescent="0.15">
      <c r="A18" s="247" t="s">
        <v>184</v>
      </c>
      <c r="B18" s="248">
        <f t="shared" si="1"/>
        <v>12.8</v>
      </c>
      <c r="C18" s="249">
        <f t="shared" si="1"/>
        <v>6.4</v>
      </c>
      <c r="D18" s="249">
        <f t="shared" si="1"/>
        <v>1.4000000000000001</v>
      </c>
      <c r="E18" s="250">
        <f t="shared" si="1"/>
        <v>20.6</v>
      </c>
      <c r="F18" s="248">
        <f t="shared" si="1"/>
        <v>5.8</v>
      </c>
      <c r="G18" s="249">
        <f t="shared" si="1"/>
        <v>10</v>
      </c>
      <c r="H18" s="249">
        <f t="shared" si="1"/>
        <v>1.2000000000000002</v>
      </c>
      <c r="I18" s="250">
        <f t="shared" si="1"/>
        <v>17</v>
      </c>
      <c r="J18" s="248">
        <f t="shared" si="1"/>
        <v>3.6</v>
      </c>
      <c r="K18" s="249">
        <f t="shared" si="1"/>
        <v>56.6</v>
      </c>
      <c r="L18" s="249">
        <f t="shared" si="1"/>
        <v>0.4</v>
      </c>
      <c r="M18" s="250">
        <f>SUM(M9:M12)</f>
        <v>60.6</v>
      </c>
      <c r="N18" s="248">
        <f t="shared" si="1"/>
        <v>5.6</v>
      </c>
      <c r="O18" s="249">
        <f t="shared" si="1"/>
        <v>20.6</v>
      </c>
      <c r="P18" s="249">
        <f t="shared" si="1"/>
        <v>71</v>
      </c>
      <c r="Q18" s="251">
        <f t="shared" si="1"/>
        <v>0</v>
      </c>
      <c r="R18" s="250">
        <f>SUM(R9:R12)</f>
        <v>97.2</v>
      </c>
      <c r="S18" s="252">
        <f t="shared" si="1"/>
        <v>195.4</v>
      </c>
      <c r="T18" s="68"/>
    </row>
    <row r="19" spans="1:20" s="11" customFormat="1" ht="12.5" hidden="1" customHeight="1" x14ac:dyDescent="0.15">
      <c r="A19" s="247" t="s">
        <v>185</v>
      </c>
      <c r="B19" s="248">
        <f t="shared" si="1"/>
        <v>14.2</v>
      </c>
      <c r="C19" s="249">
        <f t="shared" si="1"/>
        <v>8</v>
      </c>
      <c r="D19" s="249">
        <f t="shared" si="1"/>
        <v>1.7999999999999998</v>
      </c>
      <c r="E19" s="250">
        <f t="shared" si="1"/>
        <v>24</v>
      </c>
      <c r="F19" s="248">
        <f t="shared" si="1"/>
        <v>6.4</v>
      </c>
      <c r="G19" s="249">
        <f t="shared" si="1"/>
        <v>9.4</v>
      </c>
      <c r="H19" s="249">
        <f t="shared" si="1"/>
        <v>1.2000000000000002</v>
      </c>
      <c r="I19" s="250">
        <f t="shared" si="1"/>
        <v>17</v>
      </c>
      <c r="J19" s="248">
        <f t="shared" si="1"/>
        <v>2.8</v>
      </c>
      <c r="K19" s="249">
        <f t="shared" si="1"/>
        <v>65</v>
      </c>
      <c r="L19" s="249">
        <f t="shared" si="1"/>
        <v>0.4</v>
      </c>
      <c r="M19" s="250">
        <f>SUM(M10:M13)</f>
        <v>68.2</v>
      </c>
      <c r="N19" s="248">
        <f t="shared" si="1"/>
        <v>10</v>
      </c>
      <c r="O19" s="249">
        <f t="shared" si="1"/>
        <v>19.599999999999998</v>
      </c>
      <c r="P19" s="249">
        <f t="shared" si="1"/>
        <v>70.399999999999991</v>
      </c>
      <c r="Q19" s="251">
        <f t="shared" si="1"/>
        <v>0</v>
      </c>
      <c r="R19" s="250">
        <f>SUM(R10:R13)</f>
        <v>100</v>
      </c>
      <c r="S19" s="252">
        <f t="shared" si="1"/>
        <v>209.2</v>
      </c>
      <c r="T19" s="68"/>
    </row>
    <row r="20" spans="1:20" s="11" customFormat="1" ht="12.5" hidden="1" customHeight="1" x14ac:dyDescent="0.15">
      <c r="A20" s="247" t="s">
        <v>186</v>
      </c>
      <c r="B20" s="248">
        <f t="shared" si="1"/>
        <v>15.4</v>
      </c>
      <c r="C20" s="249">
        <f t="shared" si="1"/>
        <v>9.1999999999999993</v>
      </c>
      <c r="D20" s="249">
        <f t="shared" si="1"/>
        <v>1.4000000000000001</v>
      </c>
      <c r="E20" s="250">
        <f t="shared" si="1"/>
        <v>26</v>
      </c>
      <c r="F20" s="248">
        <f t="shared" si="1"/>
        <v>7.3999999999999995</v>
      </c>
      <c r="G20" s="249">
        <f t="shared" si="1"/>
        <v>8.6000000000000014</v>
      </c>
      <c r="H20" s="249">
        <f t="shared" si="1"/>
        <v>1.8</v>
      </c>
      <c r="I20" s="250">
        <f t="shared" si="1"/>
        <v>17.8</v>
      </c>
      <c r="J20" s="248">
        <f t="shared" si="1"/>
        <v>1.9999999999999998</v>
      </c>
      <c r="K20" s="249">
        <f t="shared" si="1"/>
        <v>64.8</v>
      </c>
      <c r="L20" s="249">
        <f t="shared" si="1"/>
        <v>0.8</v>
      </c>
      <c r="M20" s="250">
        <f>SUM(M11:M14)</f>
        <v>67.600000000000009</v>
      </c>
      <c r="N20" s="248">
        <f t="shared" si="1"/>
        <v>10.8</v>
      </c>
      <c r="O20" s="249">
        <f t="shared" si="1"/>
        <v>16.400000000000002</v>
      </c>
      <c r="P20" s="249">
        <f t="shared" si="1"/>
        <v>61.199999999999996</v>
      </c>
      <c r="Q20" s="251">
        <f t="shared" si="1"/>
        <v>0</v>
      </c>
      <c r="R20" s="250">
        <f>SUM(R11:R14)</f>
        <v>88.4</v>
      </c>
      <c r="S20" s="252">
        <f t="shared" si="1"/>
        <v>199.8</v>
      </c>
      <c r="T20" s="68"/>
    </row>
    <row r="21" spans="1:20" s="11" customFormat="1" ht="13" hidden="1" customHeight="1" x14ac:dyDescent="0.15">
      <c r="A21" s="259" t="s">
        <v>187</v>
      </c>
      <c r="B21" s="260">
        <f t="shared" si="1"/>
        <v>13.4</v>
      </c>
      <c r="C21" s="261">
        <f t="shared" si="1"/>
        <v>8.1999999999999993</v>
      </c>
      <c r="D21" s="261">
        <f>SUM(D12:D15)</f>
        <v>1.2</v>
      </c>
      <c r="E21" s="262">
        <f t="shared" si="1"/>
        <v>22.8</v>
      </c>
      <c r="F21" s="260">
        <f t="shared" si="1"/>
        <v>6</v>
      </c>
      <c r="G21" s="261">
        <f t="shared" si="1"/>
        <v>7.2</v>
      </c>
      <c r="H21" s="261">
        <f t="shared" si="1"/>
        <v>3</v>
      </c>
      <c r="I21" s="262">
        <f t="shared" si="1"/>
        <v>16.2</v>
      </c>
      <c r="J21" s="260">
        <f t="shared" si="1"/>
        <v>1.7999999999999998</v>
      </c>
      <c r="K21" s="261">
        <f t="shared" si="1"/>
        <v>55</v>
      </c>
      <c r="L21" s="261">
        <f t="shared" si="1"/>
        <v>0.8</v>
      </c>
      <c r="M21" s="262">
        <f>SUM(M12:M15)</f>
        <v>57.599999999999994</v>
      </c>
      <c r="N21" s="260">
        <f t="shared" si="1"/>
        <v>9.4</v>
      </c>
      <c r="O21" s="261">
        <f t="shared" si="1"/>
        <v>12.8</v>
      </c>
      <c r="P21" s="261">
        <f t="shared" si="1"/>
        <v>47.4</v>
      </c>
      <c r="Q21" s="263">
        <f t="shared" si="1"/>
        <v>0</v>
      </c>
      <c r="R21" s="262">
        <f>SUM(R12:R15)</f>
        <v>69.600000000000009</v>
      </c>
      <c r="S21" s="264">
        <f t="shared" si="1"/>
        <v>166.2</v>
      </c>
      <c r="T21" s="68"/>
    </row>
    <row r="22" spans="1:20" x14ac:dyDescent="0.15">
      <c r="A22" s="265"/>
      <c r="B22" s="266"/>
      <c r="C22" s="267"/>
      <c r="D22" s="267"/>
      <c r="E22" s="268"/>
      <c r="F22" s="266"/>
      <c r="G22" s="267"/>
      <c r="H22" s="267"/>
      <c r="I22" s="268"/>
      <c r="J22" s="266"/>
      <c r="K22" s="267"/>
      <c r="L22" s="267"/>
      <c r="M22" s="268"/>
      <c r="N22" s="266"/>
      <c r="O22" s="267"/>
      <c r="P22" s="267"/>
      <c r="Q22" s="269"/>
      <c r="R22" s="268"/>
      <c r="S22" s="270"/>
      <c r="T22" s="79"/>
    </row>
    <row r="23" spans="1:20" x14ac:dyDescent="0.15">
      <c r="A23" s="253" t="s">
        <v>188</v>
      </c>
      <c r="B23" s="271">
        <f>SUM(B8:B15)</f>
        <v>26.4</v>
      </c>
      <c r="C23" s="272">
        <f t="shared" ref="C23:S23" si="2">SUM(C8:C15)</f>
        <v>13.000000000000002</v>
      </c>
      <c r="D23" s="272">
        <f t="shared" si="2"/>
        <v>2.4000000000000004</v>
      </c>
      <c r="E23" s="273">
        <f t="shared" si="2"/>
        <v>41.800000000000004</v>
      </c>
      <c r="F23" s="271">
        <f t="shared" si="2"/>
        <v>11.000000000000002</v>
      </c>
      <c r="G23" s="272">
        <f t="shared" si="2"/>
        <v>16.400000000000002</v>
      </c>
      <c r="H23" s="272">
        <f t="shared" si="2"/>
        <v>3.6</v>
      </c>
      <c r="I23" s="273">
        <f t="shared" si="2"/>
        <v>31</v>
      </c>
      <c r="J23" s="271">
        <f t="shared" si="2"/>
        <v>5.2</v>
      </c>
      <c r="K23" s="272">
        <f t="shared" si="2"/>
        <v>103.6</v>
      </c>
      <c r="L23" s="272">
        <f t="shared" si="2"/>
        <v>1.5999999999999999</v>
      </c>
      <c r="M23" s="273">
        <f t="shared" si="2"/>
        <v>110.4</v>
      </c>
      <c r="N23" s="271">
        <f t="shared" si="2"/>
        <v>14.4</v>
      </c>
      <c r="O23" s="272">
        <f t="shared" si="2"/>
        <v>29.8</v>
      </c>
      <c r="P23" s="272">
        <f t="shared" si="2"/>
        <v>111.2</v>
      </c>
      <c r="Q23" s="274">
        <f t="shared" si="2"/>
        <v>0</v>
      </c>
      <c r="R23" s="273">
        <f t="shared" si="2"/>
        <v>155.4</v>
      </c>
      <c r="S23" s="275">
        <f t="shared" si="2"/>
        <v>338.6</v>
      </c>
      <c r="T23" s="79"/>
    </row>
    <row r="24" spans="1:20" x14ac:dyDescent="0.15">
      <c r="A24" s="253" t="s">
        <v>10</v>
      </c>
      <c r="B24" s="271">
        <f t="shared" ref="B24:R24" si="3">INDEX(B17:B21,MATCH($S24,$S17:$S21,0))</f>
        <v>14.2</v>
      </c>
      <c r="C24" s="272">
        <f t="shared" si="3"/>
        <v>8</v>
      </c>
      <c r="D24" s="272">
        <f t="shared" si="3"/>
        <v>1.7999999999999998</v>
      </c>
      <c r="E24" s="273">
        <f t="shared" si="3"/>
        <v>24</v>
      </c>
      <c r="F24" s="271">
        <f t="shared" si="3"/>
        <v>6.4</v>
      </c>
      <c r="G24" s="272">
        <f t="shared" si="3"/>
        <v>9.4</v>
      </c>
      <c r="H24" s="272">
        <f t="shared" si="3"/>
        <v>1.2000000000000002</v>
      </c>
      <c r="I24" s="273">
        <f t="shared" si="3"/>
        <v>17</v>
      </c>
      <c r="J24" s="271">
        <f t="shared" si="3"/>
        <v>2.8</v>
      </c>
      <c r="K24" s="272">
        <f t="shared" si="3"/>
        <v>65</v>
      </c>
      <c r="L24" s="272">
        <f t="shared" si="3"/>
        <v>0.4</v>
      </c>
      <c r="M24" s="273">
        <f t="shared" si="3"/>
        <v>68.2</v>
      </c>
      <c r="N24" s="271">
        <f t="shared" si="3"/>
        <v>10</v>
      </c>
      <c r="O24" s="272">
        <f t="shared" si="3"/>
        <v>19.599999999999998</v>
      </c>
      <c r="P24" s="272">
        <f t="shared" si="3"/>
        <v>70.399999999999991</v>
      </c>
      <c r="Q24" s="274">
        <f t="shared" si="3"/>
        <v>0</v>
      </c>
      <c r="R24" s="273">
        <f t="shared" si="3"/>
        <v>100</v>
      </c>
      <c r="S24" s="275">
        <f>MAX(S17:S21)</f>
        <v>209.2</v>
      </c>
      <c r="T24" s="79"/>
    </row>
    <row r="25" spans="1:20" x14ac:dyDescent="0.15">
      <c r="A25" s="253" t="s">
        <v>11</v>
      </c>
      <c r="B25" s="271">
        <f>B23/2</f>
        <v>13.2</v>
      </c>
      <c r="C25" s="272">
        <f t="shared" ref="C25:S25" si="4">C23/2</f>
        <v>6.5000000000000009</v>
      </c>
      <c r="D25" s="272">
        <f t="shared" si="4"/>
        <v>1.2000000000000002</v>
      </c>
      <c r="E25" s="273">
        <f t="shared" si="4"/>
        <v>20.900000000000002</v>
      </c>
      <c r="F25" s="271">
        <f t="shared" si="4"/>
        <v>5.5000000000000009</v>
      </c>
      <c r="G25" s="272">
        <f t="shared" si="4"/>
        <v>8.2000000000000011</v>
      </c>
      <c r="H25" s="272">
        <f t="shared" si="4"/>
        <v>1.8</v>
      </c>
      <c r="I25" s="273">
        <f t="shared" si="4"/>
        <v>15.5</v>
      </c>
      <c r="J25" s="271">
        <f t="shared" si="4"/>
        <v>2.6</v>
      </c>
      <c r="K25" s="272">
        <f t="shared" si="4"/>
        <v>51.8</v>
      </c>
      <c r="L25" s="272">
        <f t="shared" si="4"/>
        <v>0.79999999999999993</v>
      </c>
      <c r="M25" s="273">
        <f t="shared" si="4"/>
        <v>55.2</v>
      </c>
      <c r="N25" s="271">
        <f t="shared" si="4"/>
        <v>7.2</v>
      </c>
      <c r="O25" s="272">
        <f t="shared" si="4"/>
        <v>14.9</v>
      </c>
      <c r="P25" s="272">
        <f t="shared" si="4"/>
        <v>55.6</v>
      </c>
      <c r="Q25" s="274">
        <f t="shared" si="4"/>
        <v>0</v>
      </c>
      <c r="R25" s="273">
        <f t="shared" si="4"/>
        <v>77.7</v>
      </c>
      <c r="S25" s="275">
        <f t="shared" si="4"/>
        <v>169.3</v>
      </c>
      <c r="T25" s="79"/>
    </row>
    <row r="26" spans="1:20" ht="14" thickBot="1" x14ac:dyDescent="0.2">
      <c r="A26" s="276"/>
      <c r="B26" s="277"/>
      <c r="C26" s="278"/>
      <c r="D26" s="278"/>
      <c r="E26" s="279"/>
      <c r="F26" s="277"/>
      <c r="G26" s="278"/>
      <c r="H26" s="278"/>
      <c r="I26" s="279"/>
      <c r="J26" s="277"/>
      <c r="K26" s="278"/>
      <c r="L26" s="278"/>
      <c r="M26" s="279"/>
      <c r="N26" s="277"/>
      <c r="O26" s="278"/>
      <c r="P26" s="278"/>
      <c r="Q26" s="280"/>
      <c r="R26" s="279"/>
      <c r="S26" s="281"/>
    </row>
    <row r="27" spans="1:20" x14ac:dyDescent="0.15">
      <c r="A27" s="282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4"/>
    </row>
    <row r="28" spans="1:20" ht="14" thickBot="1" x14ac:dyDescent="0.2">
      <c r="A28" s="285">
        <v>42793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4"/>
      <c r="M28" s="284"/>
      <c r="N28" s="284"/>
      <c r="O28" s="284"/>
      <c r="P28" s="284"/>
      <c r="Q28" s="284"/>
      <c r="R28" s="284"/>
      <c r="S28" s="284"/>
    </row>
    <row r="29" spans="1:20" x14ac:dyDescent="0.15">
      <c r="A29" s="226"/>
      <c r="B29" s="287" t="s">
        <v>2</v>
      </c>
      <c r="C29" s="288"/>
      <c r="D29" s="288"/>
      <c r="E29" s="289"/>
      <c r="F29" s="287" t="s">
        <v>3</v>
      </c>
      <c r="G29" s="288"/>
      <c r="H29" s="288"/>
      <c r="I29" s="289"/>
      <c r="J29" s="287" t="s">
        <v>4</v>
      </c>
      <c r="K29" s="288"/>
      <c r="L29" s="288"/>
      <c r="M29" s="289"/>
      <c r="N29" s="287" t="s">
        <v>5</v>
      </c>
      <c r="O29" s="288"/>
      <c r="P29" s="288"/>
      <c r="Q29" s="288"/>
      <c r="R29" s="289"/>
      <c r="S29" s="270" t="s">
        <v>35</v>
      </c>
    </row>
    <row r="30" spans="1:20" s="11" customFormat="1" ht="14" thickBot="1" x14ac:dyDescent="0.2">
      <c r="A30" s="231"/>
      <c r="B30" s="290" t="s">
        <v>15</v>
      </c>
      <c r="C30" s="291"/>
      <c r="D30" s="291"/>
      <c r="E30" s="292"/>
      <c r="F30" s="290" t="s">
        <v>13</v>
      </c>
      <c r="G30" s="291"/>
      <c r="H30" s="291"/>
      <c r="I30" s="292"/>
      <c r="J30" s="290" t="s">
        <v>14</v>
      </c>
      <c r="K30" s="291"/>
      <c r="L30" s="291"/>
      <c r="M30" s="292"/>
      <c r="N30" s="290" t="s">
        <v>16</v>
      </c>
      <c r="O30" s="291"/>
      <c r="P30" s="291"/>
      <c r="Q30" s="291"/>
      <c r="R30" s="292"/>
      <c r="S30" s="258"/>
    </row>
    <row r="31" spans="1:20" s="32" customFormat="1" ht="11" x14ac:dyDescent="0.15">
      <c r="A31" s="236"/>
      <c r="B31" s="294" t="s">
        <v>6</v>
      </c>
      <c r="C31" s="295" t="s">
        <v>7</v>
      </c>
      <c r="D31" s="295" t="s">
        <v>8</v>
      </c>
      <c r="E31" s="296" t="s">
        <v>9</v>
      </c>
      <c r="F31" s="294" t="s">
        <v>6</v>
      </c>
      <c r="G31" s="295" t="s">
        <v>7</v>
      </c>
      <c r="H31" s="295" t="s">
        <v>8</v>
      </c>
      <c r="I31" s="296" t="s">
        <v>9</v>
      </c>
      <c r="J31" s="294" t="s">
        <v>6</v>
      </c>
      <c r="K31" s="295" t="s">
        <v>7</v>
      </c>
      <c r="L31" s="295" t="s">
        <v>8</v>
      </c>
      <c r="M31" s="296" t="s">
        <v>9</v>
      </c>
      <c r="N31" s="294" t="s">
        <v>6</v>
      </c>
      <c r="O31" s="295" t="s">
        <v>7</v>
      </c>
      <c r="P31" s="295" t="s">
        <v>8</v>
      </c>
      <c r="Q31" s="297"/>
      <c r="R31" s="296" t="s">
        <v>9</v>
      </c>
      <c r="S31" s="298"/>
    </row>
    <row r="32" spans="1:20" s="11" customFormat="1" x14ac:dyDescent="0.15">
      <c r="A32" s="231"/>
      <c r="B32" s="300"/>
      <c r="C32" s="301"/>
      <c r="D32" s="301"/>
      <c r="E32" s="302"/>
      <c r="F32" s="300"/>
      <c r="G32" s="301"/>
      <c r="H32" s="301"/>
      <c r="I32" s="302"/>
      <c r="J32" s="300"/>
      <c r="K32" s="301"/>
      <c r="L32" s="301"/>
      <c r="M32" s="302"/>
      <c r="N32" s="300"/>
      <c r="O32" s="301"/>
      <c r="P32" s="301"/>
      <c r="Q32" s="303"/>
      <c r="R32" s="308"/>
      <c r="S32" s="258"/>
    </row>
    <row r="33" spans="1:19" s="11" customFormat="1" x14ac:dyDescent="0.15">
      <c r="A33" s="247" t="s">
        <v>167</v>
      </c>
      <c r="B33" s="248">
        <v>0</v>
      </c>
      <c r="C33" s="249">
        <v>1</v>
      </c>
      <c r="D33" s="249">
        <v>0</v>
      </c>
      <c r="E33" s="250">
        <v>1</v>
      </c>
      <c r="F33" s="248">
        <v>1</v>
      </c>
      <c r="G33" s="249">
        <v>0</v>
      </c>
      <c r="H33" s="249">
        <v>0</v>
      </c>
      <c r="I33" s="250">
        <v>1</v>
      </c>
      <c r="J33" s="248">
        <v>1</v>
      </c>
      <c r="K33" s="249">
        <v>19</v>
      </c>
      <c r="L33" s="249">
        <v>0</v>
      </c>
      <c r="M33" s="250">
        <v>20</v>
      </c>
      <c r="N33" s="248">
        <v>1</v>
      </c>
      <c r="O33" s="249">
        <v>1</v>
      </c>
      <c r="P33" s="249">
        <v>18</v>
      </c>
      <c r="Q33" s="249"/>
      <c r="R33" s="250">
        <v>20</v>
      </c>
      <c r="S33" s="252">
        <f>SUM(R33,M33,I33,E33)</f>
        <v>42</v>
      </c>
    </row>
    <row r="34" spans="1:19" s="11" customFormat="1" x14ac:dyDescent="0.15">
      <c r="A34" s="247" t="s">
        <v>166</v>
      </c>
      <c r="B34" s="248">
        <v>1</v>
      </c>
      <c r="C34" s="249">
        <v>1</v>
      </c>
      <c r="D34" s="249">
        <v>1</v>
      </c>
      <c r="E34" s="250">
        <v>3</v>
      </c>
      <c r="F34" s="248">
        <v>1</v>
      </c>
      <c r="G34" s="249">
        <v>1</v>
      </c>
      <c r="H34" s="249">
        <v>0</v>
      </c>
      <c r="I34" s="250">
        <v>2</v>
      </c>
      <c r="J34" s="248">
        <v>2</v>
      </c>
      <c r="K34" s="249">
        <v>12</v>
      </c>
      <c r="L34" s="249">
        <v>0</v>
      </c>
      <c r="M34" s="250">
        <v>14</v>
      </c>
      <c r="N34" s="248">
        <v>1</v>
      </c>
      <c r="O34" s="249">
        <v>3</v>
      </c>
      <c r="P34" s="249">
        <v>16</v>
      </c>
      <c r="Q34" s="249"/>
      <c r="R34" s="250">
        <v>20</v>
      </c>
      <c r="S34" s="252">
        <f t="shared" ref="S34:S40" si="5">SUM(R34,M34,I34,E34)</f>
        <v>39</v>
      </c>
    </row>
    <row r="35" spans="1:19" s="11" customFormat="1" x14ac:dyDescent="0.15">
      <c r="A35" s="247" t="s">
        <v>165</v>
      </c>
      <c r="B35" s="248">
        <v>6</v>
      </c>
      <c r="C35" s="249">
        <v>2</v>
      </c>
      <c r="D35" s="249">
        <v>2</v>
      </c>
      <c r="E35" s="250">
        <v>10</v>
      </c>
      <c r="F35" s="248">
        <v>2</v>
      </c>
      <c r="G35" s="249">
        <v>3</v>
      </c>
      <c r="H35" s="249">
        <v>0</v>
      </c>
      <c r="I35" s="250">
        <v>5</v>
      </c>
      <c r="J35" s="248">
        <v>0</v>
      </c>
      <c r="K35" s="249">
        <v>11</v>
      </c>
      <c r="L35" s="249">
        <v>0</v>
      </c>
      <c r="M35" s="250">
        <v>11</v>
      </c>
      <c r="N35" s="248">
        <v>2</v>
      </c>
      <c r="O35" s="249">
        <v>6</v>
      </c>
      <c r="P35" s="249">
        <v>25</v>
      </c>
      <c r="Q35" s="249"/>
      <c r="R35" s="250">
        <v>33</v>
      </c>
      <c r="S35" s="252">
        <f t="shared" si="5"/>
        <v>59</v>
      </c>
    </row>
    <row r="36" spans="1:19" s="11" customFormat="1" x14ac:dyDescent="0.15">
      <c r="A36" s="247" t="s">
        <v>164</v>
      </c>
      <c r="B36" s="248">
        <v>4</v>
      </c>
      <c r="C36" s="249">
        <v>0</v>
      </c>
      <c r="D36" s="249">
        <v>0</v>
      </c>
      <c r="E36" s="250">
        <v>4</v>
      </c>
      <c r="F36" s="248">
        <v>6</v>
      </c>
      <c r="G36" s="249">
        <v>3</v>
      </c>
      <c r="H36" s="249">
        <v>0</v>
      </c>
      <c r="I36" s="250">
        <v>9</v>
      </c>
      <c r="J36" s="248">
        <v>0</v>
      </c>
      <c r="K36" s="249">
        <v>25</v>
      </c>
      <c r="L36" s="249">
        <v>0</v>
      </c>
      <c r="M36" s="250">
        <v>25</v>
      </c>
      <c r="N36" s="248">
        <v>0</v>
      </c>
      <c r="O36" s="249">
        <v>2</v>
      </c>
      <c r="P36" s="249">
        <v>22</v>
      </c>
      <c r="Q36" s="249"/>
      <c r="R36" s="250">
        <v>24</v>
      </c>
      <c r="S36" s="252">
        <f t="shared" si="5"/>
        <v>62</v>
      </c>
    </row>
    <row r="37" spans="1:19" s="11" customFormat="1" x14ac:dyDescent="0.15">
      <c r="A37" s="247" t="s">
        <v>163</v>
      </c>
      <c r="B37" s="248">
        <v>3</v>
      </c>
      <c r="C37" s="249">
        <v>3</v>
      </c>
      <c r="D37" s="249">
        <v>1</v>
      </c>
      <c r="E37" s="250">
        <v>7</v>
      </c>
      <c r="F37" s="248">
        <v>1</v>
      </c>
      <c r="G37" s="249">
        <v>3</v>
      </c>
      <c r="H37" s="249">
        <v>1</v>
      </c>
      <c r="I37" s="250">
        <v>5</v>
      </c>
      <c r="J37" s="248">
        <v>0</v>
      </c>
      <c r="K37" s="249">
        <v>23</v>
      </c>
      <c r="L37" s="249">
        <v>0</v>
      </c>
      <c r="M37" s="250">
        <v>23</v>
      </c>
      <c r="N37" s="248">
        <v>1</v>
      </c>
      <c r="O37" s="249">
        <v>7</v>
      </c>
      <c r="P37" s="249">
        <v>20</v>
      </c>
      <c r="Q37" s="249"/>
      <c r="R37" s="250">
        <v>28</v>
      </c>
      <c r="S37" s="252">
        <f t="shared" si="5"/>
        <v>63</v>
      </c>
    </row>
    <row r="38" spans="1:19" s="11" customFormat="1" x14ac:dyDescent="0.15">
      <c r="A38" s="247" t="s">
        <v>162</v>
      </c>
      <c r="B38" s="248">
        <v>4</v>
      </c>
      <c r="C38" s="249">
        <v>2</v>
      </c>
      <c r="D38" s="249">
        <v>1</v>
      </c>
      <c r="E38" s="250">
        <v>7</v>
      </c>
      <c r="F38" s="248">
        <v>1</v>
      </c>
      <c r="G38" s="249">
        <v>1</v>
      </c>
      <c r="H38" s="249">
        <v>0</v>
      </c>
      <c r="I38" s="250">
        <v>2</v>
      </c>
      <c r="J38" s="248">
        <v>0</v>
      </c>
      <c r="K38" s="249">
        <v>18</v>
      </c>
      <c r="L38" s="249">
        <v>0</v>
      </c>
      <c r="M38" s="250">
        <v>18</v>
      </c>
      <c r="N38" s="248">
        <v>1</v>
      </c>
      <c r="O38" s="249">
        <v>4</v>
      </c>
      <c r="P38" s="249">
        <v>15</v>
      </c>
      <c r="Q38" s="249"/>
      <c r="R38" s="250">
        <v>20</v>
      </c>
      <c r="S38" s="252">
        <f t="shared" si="5"/>
        <v>47</v>
      </c>
    </row>
    <row r="39" spans="1:19" s="11" customFormat="1" x14ac:dyDescent="0.15">
      <c r="A39" s="247" t="s">
        <v>161</v>
      </c>
      <c r="B39" s="248">
        <v>2</v>
      </c>
      <c r="C39" s="249">
        <v>3</v>
      </c>
      <c r="D39" s="249">
        <v>0</v>
      </c>
      <c r="E39" s="250">
        <v>5</v>
      </c>
      <c r="F39" s="248">
        <v>4</v>
      </c>
      <c r="G39" s="249">
        <v>0</v>
      </c>
      <c r="H39" s="249">
        <v>0</v>
      </c>
      <c r="I39" s="250">
        <v>4</v>
      </c>
      <c r="J39" s="248">
        <v>0</v>
      </c>
      <c r="K39" s="249">
        <v>14</v>
      </c>
      <c r="L39" s="249">
        <v>0</v>
      </c>
      <c r="M39" s="250">
        <v>14</v>
      </c>
      <c r="N39" s="248">
        <v>6</v>
      </c>
      <c r="O39" s="249">
        <v>1</v>
      </c>
      <c r="P39" s="249">
        <v>13</v>
      </c>
      <c r="Q39" s="249"/>
      <c r="R39" s="250">
        <v>20</v>
      </c>
      <c r="S39" s="252">
        <f t="shared" si="5"/>
        <v>43</v>
      </c>
    </row>
    <row r="40" spans="1:19" s="11" customFormat="1" x14ac:dyDescent="0.15">
      <c r="A40" s="247" t="s">
        <v>160</v>
      </c>
      <c r="B40" s="248">
        <v>3</v>
      </c>
      <c r="C40" s="249">
        <v>0</v>
      </c>
      <c r="D40" s="249">
        <v>0</v>
      </c>
      <c r="E40" s="250">
        <v>3</v>
      </c>
      <c r="F40" s="248">
        <v>0</v>
      </c>
      <c r="G40" s="249">
        <v>0</v>
      </c>
      <c r="H40" s="249">
        <v>2</v>
      </c>
      <c r="I40" s="250">
        <v>2</v>
      </c>
      <c r="J40" s="248">
        <v>0</v>
      </c>
      <c r="K40" s="249">
        <v>8</v>
      </c>
      <c r="L40" s="249">
        <v>0</v>
      </c>
      <c r="M40" s="250">
        <v>8</v>
      </c>
      <c r="N40" s="248">
        <v>0</v>
      </c>
      <c r="O40" s="249">
        <v>2</v>
      </c>
      <c r="P40" s="249">
        <v>4</v>
      </c>
      <c r="Q40" s="249"/>
      <c r="R40" s="250">
        <v>6</v>
      </c>
      <c r="S40" s="252">
        <f t="shared" si="5"/>
        <v>19</v>
      </c>
    </row>
    <row r="41" spans="1:19" s="11" customFormat="1" ht="13" customHeight="1" thickBot="1" x14ac:dyDescent="0.2">
      <c r="A41" s="253"/>
      <c r="B41" s="254"/>
      <c r="C41" s="255"/>
      <c r="D41" s="255"/>
      <c r="E41" s="256">
        <v>0</v>
      </c>
      <c r="F41" s="254"/>
      <c r="G41" s="255"/>
      <c r="H41" s="255"/>
      <c r="I41" s="256"/>
      <c r="J41" s="254"/>
      <c r="K41" s="255"/>
      <c r="L41" s="255"/>
      <c r="M41" s="256"/>
      <c r="N41" s="254"/>
      <c r="O41" s="255"/>
      <c r="P41" s="255"/>
      <c r="Q41" s="257"/>
      <c r="R41" s="256"/>
      <c r="S41" s="258"/>
    </row>
    <row r="42" spans="1:19" s="11" customFormat="1" ht="12.5" hidden="1" customHeight="1" x14ac:dyDescent="0.15">
      <c r="A42" s="247" t="s">
        <v>183</v>
      </c>
      <c r="B42" s="248">
        <f>SUM(B33:B36)</f>
        <v>11</v>
      </c>
      <c r="C42" s="249">
        <f t="shared" ref="C42:S42" si="6">SUM(C33:C36)</f>
        <v>4</v>
      </c>
      <c r="D42" s="249">
        <f t="shared" si="6"/>
        <v>3</v>
      </c>
      <c r="E42" s="250">
        <f t="shared" si="6"/>
        <v>18</v>
      </c>
      <c r="F42" s="248">
        <f t="shared" si="6"/>
        <v>10</v>
      </c>
      <c r="G42" s="249">
        <f t="shared" si="6"/>
        <v>7</v>
      </c>
      <c r="H42" s="249">
        <f t="shared" si="6"/>
        <v>0</v>
      </c>
      <c r="I42" s="250">
        <f t="shared" si="6"/>
        <v>17</v>
      </c>
      <c r="J42" s="248">
        <f t="shared" si="6"/>
        <v>3</v>
      </c>
      <c r="K42" s="249">
        <f t="shared" si="6"/>
        <v>67</v>
      </c>
      <c r="L42" s="249">
        <f t="shared" si="6"/>
        <v>0</v>
      </c>
      <c r="M42" s="250">
        <f t="shared" si="6"/>
        <v>70</v>
      </c>
      <c r="N42" s="248">
        <f t="shared" si="6"/>
        <v>4</v>
      </c>
      <c r="O42" s="249">
        <f t="shared" si="6"/>
        <v>12</v>
      </c>
      <c r="P42" s="249">
        <f t="shared" si="6"/>
        <v>81</v>
      </c>
      <c r="Q42" s="251">
        <f t="shared" si="6"/>
        <v>0</v>
      </c>
      <c r="R42" s="250">
        <f t="shared" si="6"/>
        <v>97</v>
      </c>
      <c r="S42" s="252">
        <f t="shared" si="6"/>
        <v>202</v>
      </c>
    </row>
    <row r="43" spans="1:19" s="11" customFormat="1" ht="12.5" hidden="1" customHeight="1" x14ac:dyDescent="0.15">
      <c r="A43" s="247" t="s">
        <v>184</v>
      </c>
      <c r="B43" s="248">
        <f t="shared" ref="B43:S46" si="7">SUM(B34:B37)</f>
        <v>14</v>
      </c>
      <c r="C43" s="249">
        <f t="shared" si="7"/>
        <v>6</v>
      </c>
      <c r="D43" s="249">
        <f t="shared" si="7"/>
        <v>4</v>
      </c>
      <c r="E43" s="250">
        <f t="shared" si="7"/>
        <v>24</v>
      </c>
      <c r="F43" s="248">
        <f t="shared" si="7"/>
        <v>10</v>
      </c>
      <c r="G43" s="249">
        <f t="shared" si="7"/>
        <v>10</v>
      </c>
      <c r="H43" s="249">
        <f t="shared" si="7"/>
        <v>1</v>
      </c>
      <c r="I43" s="250">
        <f t="shared" si="7"/>
        <v>21</v>
      </c>
      <c r="J43" s="248">
        <f t="shared" si="7"/>
        <v>2</v>
      </c>
      <c r="K43" s="249">
        <f t="shared" si="7"/>
        <v>71</v>
      </c>
      <c r="L43" s="249">
        <f t="shared" si="7"/>
        <v>0</v>
      </c>
      <c r="M43" s="250">
        <f t="shared" si="7"/>
        <v>73</v>
      </c>
      <c r="N43" s="248">
        <f t="shared" si="7"/>
        <v>4</v>
      </c>
      <c r="O43" s="249">
        <f t="shared" si="7"/>
        <v>18</v>
      </c>
      <c r="P43" s="249">
        <f t="shared" si="7"/>
        <v>83</v>
      </c>
      <c r="Q43" s="251">
        <f t="shared" si="7"/>
        <v>0</v>
      </c>
      <c r="R43" s="250">
        <f t="shared" si="7"/>
        <v>105</v>
      </c>
      <c r="S43" s="252">
        <f t="shared" si="7"/>
        <v>223</v>
      </c>
    </row>
    <row r="44" spans="1:19" s="11" customFormat="1" ht="12.5" hidden="1" customHeight="1" x14ac:dyDescent="0.15">
      <c r="A44" s="247" t="s">
        <v>185</v>
      </c>
      <c r="B44" s="248">
        <f t="shared" si="7"/>
        <v>17</v>
      </c>
      <c r="C44" s="249">
        <f t="shared" si="7"/>
        <v>7</v>
      </c>
      <c r="D44" s="249">
        <f t="shared" si="7"/>
        <v>4</v>
      </c>
      <c r="E44" s="250">
        <f t="shared" si="7"/>
        <v>28</v>
      </c>
      <c r="F44" s="248">
        <f t="shared" si="7"/>
        <v>10</v>
      </c>
      <c r="G44" s="249">
        <f t="shared" si="7"/>
        <v>10</v>
      </c>
      <c r="H44" s="249">
        <f t="shared" si="7"/>
        <v>1</v>
      </c>
      <c r="I44" s="250">
        <f t="shared" si="7"/>
        <v>21</v>
      </c>
      <c r="J44" s="248">
        <f t="shared" si="7"/>
        <v>0</v>
      </c>
      <c r="K44" s="249">
        <f t="shared" si="7"/>
        <v>77</v>
      </c>
      <c r="L44" s="249">
        <f t="shared" si="7"/>
        <v>0</v>
      </c>
      <c r="M44" s="250">
        <f t="shared" si="7"/>
        <v>77</v>
      </c>
      <c r="N44" s="248">
        <f t="shared" si="7"/>
        <v>4</v>
      </c>
      <c r="O44" s="249">
        <f t="shared" si="7"/>
        <v>19</v>
      </c>
      <c r="P44" s="249">
        <f t="shared" si="7"/>
        <v>82</v>
      </c>
      <c r="Q44" s="251">
        <f t="shared" si="7"/>
        <v>0</v>
      </c>
      <c r="R44" s="250">
        <f t="shared" si="7"/>
        <v>105</v>
      </c>
      <c r="S44" s="252">
        <f t="shared" si="7"/>
        <v>231</v>
      </c>
    </row>
    <row r="45" spans="1:19" s="11" customFormat="1" ht="12.5" hidden="1" customHeight="1" x14ac:dyDescent="0.15">
      <c r="A45" s="247" t="s">
        <v>186</v>
      </c>
      <c r="B45" s="248">
        <f t="shared" si="7"/>
        <v>13</v>
      </c>
      <c r="C45" s="249">
        <f t="shared" si="7"/>
        <v>8</v>
      </c>
      <c r="D45" s="249">
        <f t="shared" si="7"/>
        <v>2</v>
      </c>
      <c r="E45" s="250">
        <f t="shared" si="7"/>
        <v>23</v>
      </c>
      <c r="F45" s="248">
        <f t="shared" si="7"/>
        <v>12</v>
      </c>
      <c r="G45" s="249">
        <f t="shared" si="7"/>
        <v>7</v>
      </c>
      <c r="H45" s="249">
        <f t="shared" si="7"/>
        <v>1</v>
      </c>
      <c r="I45" s="250">
        <f t="shared" si="7"/>
        <v>20</v>
      </c>
      <c r="J45" s="248">
        <f t="shared" si="7"/>
        <v>0</v>
      </c>
      <c r="K45" s="249">
        <f t="shared" si="7"/>
        <v>80</v>
      </c>
      <c r="L45" s="249">
        <f t="shared" si="7"/>
        <v>0</v>
      </c>
      <c r="M45" s="250">
        <f t="shared" si="7"/>
        <v>80</v>
      </c>
      <c r="N45" s="248">
        <f t="shared" si="7"/>
        <v>8</v>
      </c>
      <c r="O45" s="249">
        <f t="shared" si="7"/>
        <v>14</v>
      </c>
      <c r="P45" s="249">
        <f t="shared" si="7"/>
        <v>70</v>
      </c>
      <c r="Q45" s="251">
        <f t="shared" si="7"/>
        <v>0</v>
      </c>
      <c r="R45" s="250">
        <f t="shared" si="7"/>
        <v>92</v>
      </c>
      <c r="S45" s="252">
        <f t="shared" si="7"/>
        <v>215</v>
      </c>
    </row>
    <row r="46" spans="1:19" s="11" customFormat="1" ht="13" hidden="1" customHeight="1" x14ac:dyDescent="0.15">
      <c r="A46" s="259" t="s">
        <v>187</v>
      </c>
      <c r="B46" s="260">
        <f>SUM(B37:B40)</f>
        <v>12</v>
      </c>
      <c r="C46" s="261">
        <f>SUM(C37:C40)</f>
        <v>8</v>
      </c>
      <c r="D46" s="261">
        <f>SUM(D37:D40)</f>
        <v>2</v>
      </c>
      <c r="E46" s="262">
        <f t="shared" si="7"/>
        <v>22</v>
      </c>
      <c r="F46" s="260">
        <f t="shared" si="7"/>
        <v>6</v>
      </c>
      <c r="G46" s="261">
        <f t="shared" si="7"/>
        <v>4</v>
      </c>
      <c r="H46" s="261">
        <f t="shared" si="7"/>
        <v>3</v>
      </c>
      <c r="I46" s="262">
        <f t="shared" si="7"/>
        <v>13</v>
      </c>
      <c r="J46" s="260">
        <f t="shared" si="7"/>
        <v>0</v>
      </c>
      <c r="K46" s="261">
        <f t="shared" si="7"/>
        <v>63</v>
      </c>
      <c r="L46" s="261">
        <f t="shared" si="7"/>
        <v>0</v>
      </c>
      <c r="M46" s="262">
        <f t="shared" si="7"/>
        <v>63</v>
      </c>
      <c r="N46" s="260">
        <f t="shared" si="7"/>
        <v>8</v>
      </c>
      <c r="O46" s="261">
        <f t="shared" si="7"/>
        <v>14</v>
      </c>
      <c r="P46" s="261">
        <f t="shared" si="7"/>
        <v>52</v>
      </c>
      <c r="Q46" s="263">
        <f t="shared" si="7"/>
        <v>0</v>
      </c>
      <c r="R46" s="262">
        <f t="shared" si="7"/>
        <v>74</v>
      </c>
      <c r="S46" s="264">
        <f t="shared" si="7"/>
        <v>172</v>
      </c>
    </row>
    <row r="47" spans="1:19" x14ac:dyDescent="0.15">
      <c r="A47" s="265"/>
      <c r="B47" s="266"/>
      <c r="C47" s="267"/>
      <c r="D47" s="267"/>
      <c r="E47" s="268"/>
      <c r="F47" s="266"/>
      <c r="G47" s="267"/>
      <c r="H47" s="267"/>
      <c r="I47" s="268"/>
      <c r="J47" s="266"/>
      <c r="K47" s="267"/>
      <c r="L47" s="267"/>
      <c r="M47" s="268"/>
      <c r="N47" s="266"/>
      <c r="O47" s="267"/>
      <c r="P47" s="267"/>
      <c r="Q47" s="269"/>
      <c r="R47" s="268"/>
      <c r="S47" s="270"/>
    </row>
    <row r="48" spans="1:19" x14ac:dyDescent="0.15">
      <c r="A48" s="253" t="s">
        <v>188</v>
      </c>
      <c r="B48" s="271">
        <f>SUM(B33:B40)</f>
        <v>23</v>
      </c>
      <c r="C48" s="272">
        <f t="shared" ref="C48:S48" si="8">SUM(C33:C40)</f>
        <v>12</v>
      </c>
      <c r="D48" s="272">
        <f t="shared" si="8"/>
        <v>5</v>
      </c>
      <c r="E48" s="273">
        <f t="shared" si="8"/>
        <v>40</v>
      </c>
      <c r="F48" s="271">
        <f t="shared" si="8"/>
        <v>16</v>
      </c>
      <c r="G48" s="272">
        <f t="shared" si="8"/>
        <v>11</v>
      </c>
      <c r="H48" s="272">
        <f t="shared" si="8"/>
        <v>3</v>
      </c>
      <c r="I48" s="273">
        <f t="shared" si="8"/>
        <v>30</v>
      </c>
      <c r="J48" s="271">
        <f t="shared" si="8"/>
        <v>3</v>
      </c>
      <c r="K48" s="272">
        <f t="shared" si="8"/>
        <v>130</v>
      </c>
      <c r="L48" s="272">
        <f t="shared" si="8"/>
        <v>0</v>
      </c>
      <c r="M48" s="273">
        <f t="shared" si="8"/>
        <v>133</v>
      </c>
      <c r="N48" s="271">
        <f t="shared" si="8"/>
        <v>12</v>
      </c>
      <c r="O48" s="272">
        <f t="shared" si="8"/>
        <v>26</v>
      </c>
      <c r="P48" s="272">
        <f t="shared" si="8"/>
        <v>133</v>
      </c>
      <c r="Q48" s="274">
        <f t="shared" si="8"/>
        <v>0</v>
      </c>
      <c r="R48" s="273">
        <f t="shared" si="8"/>
        <v>171</v>
      </c>
      <c r="S48" s="275">
        <f t="shared" si="8"/>
        <v>374</v>
      </c>
    </row>
    <row r="49" spans="1:19" x14ac:dyDescent="0.15">
      <c r="A49" s="253" t="s">
        <v>10</v>
      </c>
      <c r="B49" s="271">
        <f t="shared" ref="B49:R49" si="9">INDEX(B42:B46,MATCH($S49,$S42:$S46,0))</f>
        <v>17</v>
      </c>
      <c r="C49" s="272">
        <f t="shared" si="9"/>
        <v>7</v>
      </c>
      <c r="D49" s="272">
        <f t="shared" si="9"/>
        <v>4</v>
      </c>
      <c r="E49" s="273">
        <f t="shared" si="9"/>
        <v>28</v>
      </c>
      <c r="F49" s="271">
        <f t="shared" si="9"/>
        <v>10</v>
      </c>
      <c r="G49" s="272">
        <f t="shared" si="9"/>
        <v>10</v>
      </c>
      <c r="H49" s="272">
        <f t="shared" si="9"/>
        <v>1</v>
      </c>
      <c r="I49" s="273">
        <f t="shared" si="9"/>
        <v>21</v>
      </c>
      <c r="J49" s="271">
        <f t="shared" si="9"/>
        <v>0</v>
      </c>
      <c r="K49" s="272">
        <f t="shared" si="9"/>
        <v>77</v>
      </c>
      <c r="L49" s="272">
        <f t="shared" si="9"/>
        <v>0</v>
      </c>
      <c r="M49" s="273">
        <f t="shared" si="9"/>
        <v>77</v>
      </c>
      <c r="N49" s="271">
        <f t="shared" si="9"/>
        <v>4</v>
      </c>
      <c r="O49" s="272">
        <f t="shared" si="9"/>
        <v>19</v>
      </c>
      <c r="P49" s="272">
        <f t="shared" si="9"/>
        <v>82</v>
      </c>
      <c r="Q49" s="274">
        <f t="shared" si="9"/>
        <v>0</v>
      </c>
      <c r="R49" s="273">
        <f t="shared" si="9"/>
        <v>105</v>
      </c>
      <c r="S49" s="275">
        <f>MAX(S42:S46)</f>
        <v>231</v>
      </c>
    </row>
    <row r="50" spans="1:19" x14ac:dyDescent="0.15">
      <c r="A50" s="253" t="s">
        <v>11</v>
      </c>
      <c r="B50" s="271">
        <f>B48/2</f>
        <v>11.5</v>
      </c>
      <c r="C50" s="272">
        <f t="shared" ref="C50:S50" si="10">C48/2</f>
        <v>6</v>
      </c>
      <c r="D50" s="272">
        <f t="shared" si="10"/>
        <v>2.5</v>
      </c>
      <c r="E50" s="273">
        <f t="shared" si="10"/>
        <v>20</v>
      </c>
      <c r="F50" s="271">
        <f t="shared" si="10"/>
        <v>8</v>
      </c>
      <c r="G50" s="272">
        <f t="shared" si="10"/>
        <v>5.5</v>
      </c>
      <c r="H50" s="272">
        <f t="shared" si="10"/>
        <v>1.5</v>
      </c>
      <c r="I50" s="273">
        <f t="shared" si="10"/>
        <v>15</v>
      </c>
      <c r="J50" s="271">
        <f t="shared" si="10"/>
        <v>1.5</v>
      </c>
      <c r="K50" s="272">
        <f t="shared" si="10"/>
        <v>65</v>
      </c>
      <c r="L50" s="272">
        <f t="shared" si="10"/>
        <v>0</v>
      </c>
      <c r="M50" s="273">
        <f t="shared" si="10"/>
        <v>66.5</v>
      </c>
      <c r="N50" s="271">
        <f t="shared" si="10"/>
        <v>6</v>
      </c>
      <c r="O50" s="272">
        <f t="shared" si="10"/>
        <v>13</v>
      </c>
      <c r="P50" s="272">
        <f t="shared" si="10"/>
        <v>66.5</v>
      </c>
      <c r="Q50" s="274">
        <f t="shared" si="10"/>
        <v>0</v>
      </c>
      <c r="R50" s="273">
        <f t="shared" si="10"/>
        <v>85.5</v>
      </c>
      <c r="S50" s="275">
        <f t="shared" si="10"/>
        <v>187</v>
      </c>
    </row>
    <row r="51" spans="1:19" ht="14" thickBot="1" x14ac:dyDescent="0.2">
      <c r="A51" s="276"/>
      <c r="B51" s="277"/>
      <c r="C51" s="278"/>
      <c r="D51" s="278"/>
      <c r="E51" s="279"/>
      <c r="F51" s="277"/>
      <c r="G51" s="278"/>
      <c r="H51" s="278"/>
      <c r="I51" s="279"/>
      <c r="J51" s="277"/>
      <c r="K51" s="278"/>
      <c r="L51" s="278"/>
      <c r="M51" s="279"/>
      <c r="N51" s="277"/>
      <c r="O51" s="278"/>
      <c r="P51" s="278"/>
      <c r="Q51" s="280"/>
      <c r="R51" s="279"/>
      <c r="S51" s="281"/>
    </row>
    <row r="52" spans="1:19" x14ac:dyDescent="0.15">
      <c r="A52" s="304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</row>
    <row r="53" spans="1:19" ht="14" thickBot="1" x14ac:dyDescent="0.2">
      <c r="A53" s="285">
        <f>A28+1</f>
        <v>42794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4"/>
      <c r="M53" s="284"/>
      <c r="N53" s="284"/>
      <c r="O53" s="284"/>
      <c r="P53" s="284"/>
      <c r="Q53" s="284"/>
      <c r="R53" s="284"/>
      <c r="S53" s="284"/>
    </row>
    <row r="54" spans="1:19" x14ac:dyDescent="0.15">
      <c r="A54" s="226"/>
      <c r="B54" s="287" t="s">
        <v>2</v>
      </c>
      <c r="C54" s="288"/>
      <c r="D54" s="288"/>
      <c r="E54" s="289"/>
      <c r="F54" s="287" t="s">
        <v>3</v>
      </c>
      <c r="G54" s="288"/>
      <c r="H54" s="288"/>
      <c r="I54" s="289"/>
      <c r="J54" s="287" t="s">
        <v>4</v>
      </c>
      <c r="K54" s="288"/>
      <c r="L54" s="288"/>
      <c r="M54" s="289"/>
      <c r="N54" s="287" t="s">
        <v>5</v>
      </c>
      <c r="O54" s="288"/>
      <c r="P54" s="288"/>
      <c r="Q54" s="288"/>
      <c r="R54" s="289"/>
      <c r="S54" s="270" t="s">
        <v>35</v>
      </c>
    </row>
    <row r="55" spans="1:19" s="11" customFormat="1" ht="14" thickBot="1" x14ac:dyDescent="0.2">
      <c r="A55" s="231"/>
      <c r="B55" s="290" t="s">
        <v>15</v>
      </c>
      <c r="C55" s="291"/>
      <c r="D55" s="291"/>
      <c r="E55" s="292"/>
      <c r="F55" s="290" t="s">
        <v>13</v>
      </c>
      <c r="G55" s="291"/>
      <c r="H55" s="291"/>
      <c r="I55" s="292"/>
      <c r="J55" s="290" t="s">
        <v>14</v>
      </c>
      <c r="K55" s="291"/>
      <c r="L55" s="291"/>
      <c r="M55" s="292"/>
      <c r="N55" s="290" t="s">
        <v>16</v>
      </c>
      <c r="O55" s="291"/>
      <c r="P55" s="291"/>
      <c r="Q55" s="291"/>
      <c r="R55" s="292"/>
      <c r="S55" s="258"/>
    </row>
    <row r="56" spans="1:19" s="32" customFormat="1" ht="11" x14ac:dyDescent="0.15">
      <c r="A56" s="236"/>
      <c r="B56" s="294" t="s">
        <v>6</v>
      </c>
      <c r="C56" s="295" t="s">
        <v>7</v>
      </c>
      <c r="D56" s="295" t="s">
        <v>8</v>
      </c>
      <c r="E56" s="296" t="s">
        <v>9</v>
      </c>
      <c r="F56" s="294" t="s">
        <v>6</v>
      </c>
      <c r="G56" s="295" t="s">
        <v>7</v>
      </c>
      <c r="H56" s="295" t="s">
        <v>8</v>
      </c>
      <c r="I56" s="296" t="s">
        <v>9</v>
      </c>
      <c r="J56" s="294" t="s">
        <v>6</v>
      </c>
      <c r="K56" s="295" t="s">
        <v>7</v>
      </c>
      <c r="L56" s="295" t="s">
        <v>8</v>
      </c>
      <c r="M56" s="296" t="s">
        <v>9</v>
      </c>
      <c r="N56" s="294" t="s">
        <v>6</v>
      </c>
      <c r="O56" s="295" t="s">
        <v>7</v>
      </c>
      <c r="P56" s="295" t="s">
        <v>8</v>
      </c>
      <c r="Q56" s="297"/>
      <c r="R56" s="296" t="s">
        <v>9</v>
      </c>
      <c r="S56" s="298"/>
    </row>
    <row r="57" spans="1:19" s="11" customFormat="1" x14ac:dyDescent="0.15">
      <c r="A57" s="231"/>
      <c r="B57" s="300"/>
      <c r="C57" s="301"/>
      <c r="D57" s="301"/>
      <c r="E57" s="302"/>
      <c r="F57" s="300"/>
      <c r="G57" s="301"/>
      <c r="H57" s="301"/>
      <c r="I57" s="302"/>
      <c r="J57" s="300"/>
      <c r="K57" s="301"/>
      <c r="L57" s="301"/>
      <c r="M57" s="302"/>
      <c r="N57" s="300"/>
      <c r="O57" s="301"/>
      <c r="P57" s="301"/>
      <c r="Q57" s="303"/>
      <c r="R57" s="308"/>
      <c r="S57" s="258"/>
    </row>
    <row r="58" spans="1:19" s="11" customFormat="1" x14ac:dyDescent="0.15">
      <c r="A58" s="247" t="s">
        <v>167</v>
      </c>
      <c r="B58" s="248">
        <v>6</v>
      </c>
      <c r="C58" s="249">
        <v>1</v>
      </c>
      <c r="D58" s="249">
        <v>0</v>
      </c>
      <c r="E58" s="250">
        <v>7</v>
      </c>
      <c r="F58" s="248">
        <v>0</v>
      </c>
      <c r="G58" s="249">
        <v>2</v>
      </c>
      <c r="H58" s="249">
        <v>0</v>
      </c>
      <c r="I58" s="250">
        <v>2</v>
      </c>
      <c r="J58" s="248">
        <v>0</v>
      </c>
      <c r="K58" s="249">
        <v>12</v>
      </c>
      <c r="L58" s="249">
        <v>0</v>
      </c>
      <c r="M58" s="250">
        <v>12</v>
      </c>
      <c r="N58" s="248">
        <v>3</v>
      </c>
      <c r="O58" s="249">
        <v>5</v>
      </c>
      <c r="P58" s="249">
        <v>16</v>
      </c>
      <c r="Q58" s="249"/>
      <c r="R58" s="250">
        <v>24</v>
      </c>
      <c r="S58" s="252">
        <f>SUM(R58,M58,I58,E58)</f>
        <v>45</v>
      </c>
    </row>
    <row r="59" spans="1:19" s="11" customFormat="1" x14ac:dyDescent="0.15">
      <c r="A59" s="247" t="s">
        <v>166</v>
      </c>
      <c r="B59" s="248">
        <v>3</v>
      </c>
      <c r="C59" s="249">
        <v>1</v>
      </c>
      <c r="D59" s="249">
        <v>0</v>
      </c>
      <c r="E59" s="250">
        <v>4</v>
      </c>
      <c r="F59" s="248">
        <v>1</v>
      </c>
      <c r="G59" s="249">
        <v>4</v>
      </c>
      <c r="H59" s="249">
        <v>0</v>
      </c>
      <c r="I59" s="250">
        <v>5</v>
      </c>
      <c r="J59" s="248">
        <v>0</v>
      </c>
      <c r="K59" s="249">
        <v>16</v>
      </c>
      <c r="L59" s="249">
        <v>0</v>
      </c>
      <c r="M59" s="250">
        <v>16</v>
      </c>
      <c r="N59" s="248">
        <v>1</v>
      </c>
      <c r="O59" s="249">
        <v>3</v>
      </c>
      <c r="P59" s="249">
        <v>23</v>
      </c>
      <c r="Q59" s="249"/>
      <c r="R59" s="250">
        <v>27</v>
      </c>
      <c r="S59" s="252">
        <f t="shared" ref="S59:S65" si="11">SUM(R59,M59,I59,E59)</f>
        <v>52</v>
      </c>
    </row>
    <row r="60" spans="1:19" s="11" customFormat="1" x14ac:dyDescent="0.15">
      <c r="A60" s="247" t="s">
        <v>165</v>
      </c>
      <c r="B60" s="248">
        <v>5</v>
      </c>
      <c r="C60" s="249">
        <v>2</v>
      </c>
      <c r="D60" s="249">
        <v>0</v>
      </c>
      <c r="E60" s="250">
        <v>7</v>
      </c>
      <c r="F60" s="248">
        <v>0</v>
      </c>
      <c r="G60" s="249">
        <v>2</v>
      </c>
      <c r="H60" s="249">
        <v>1</v>
      </c>
      <c r="I60" s="250">
        <v>3</v>
      </c>
      <c r="J60" s="248">
        <v>3</v>
      </c>
      <c r="K60" s="249">
        <v>11</v>
      </c>
      <c r="L60" s="249">
        <v>0</v>
      </c>
      <c r="M60" s="250">
        <v>14</v>
      </c>
      <c r="N60" s="248">
        <v>1</v>
      </c>
      <c r="O60" s="249">
        <v>3</v>
      </c>
      <c r="P60" s="249">
        <v>23</v>
      </c>
      <c r="Q60" s="249"/>
      <c r="R60" s="250">
        <v>27</v>
      </c>
      <c r="S60" s="252">
        <f t="shared" si="11"/>
        <v>51</v>
      </c>
    </row>
    <row r="61" spans="1:19" s="11" customFormat="1" x14ac:dyDescent="0.15">
      <c r="A61" s="247" t="s">
        <v>164</v>
      </c>
      <c r="B61" s="248">
        <v>6</v>
      </c>
      <c r="C61" s="249">
        <v>3</v>
      </c>
      <c r="D61" s="249">
        <v>1</v>
      </c>
      <c r="E61" s="250">
        <v>10</v>
      </c>
      <c r="F61" s="248">
        <v>2</v>
      </c>
      <c r="G61" s="249">
        <v>4</v>
      </c>
      <c r="H61" s="249">
        <v>1</v>
      </c>
      <c r="I61" s="250">
        <v>7</v>
      </c>
      <c r="J61" s="248">
        <v>0</v>
      </c>
      <c r="K61" s="249">
        <v>22</v>
      </c>
      <c r="L61" s="249">
        <v>1</v>
      </c>
      <c r="M61" s="250">
        <v>23</v>
      </c>
      <c r="N61" s="248">
        <v>3</v>
      </c>
      <c r="O61" s="249">
        <v>3</v>
      </c>
      <c r="P61" s="249">
        <v>22</v>
      </c>
      <c r="Q61" s="249"/>
      <c r="R61" s="250">
        <v>28</v>
      </c>
      <c r="S61" s="252">
        <f t="shared" si="11"/>
        <v>68</v>
      </c>
    </row>
    <row r="62" spans="1:19" s="11" customFormat="1" x14ac:dyDescent="0.15">
      <c r="A62" s="247" t="s">
        <v>163</v>
      </c>
      <c r="B62" s="248">
        <v>5</v>
      </c>
      <c r="C62" s="249">
        <v>1</v>
      </c>
      <c r="D62" s="249">
        <v>0</v>
      </c>
      <c r="E62" s="250">
        <v>6</v>
      </c>
      <c r="F62" s="248">
        <v>5</v>
      </c>
      <c r="G62" s="249">
        <v>3</v>
      </c>
      <c r="H62" s="249">
        <v>0</v>
      </c>
      <c r="I62" s="250">
        <v>8</v>
      </c>
      <c r="J62" s="248">
        <v>2</v>
      </c>
      <c r="K62" s="249">
        <v>19</v>
      </c>
      <c r="L62" s="249">
        <v>0</v>
      </c>
      <c r="M62" s="250">
        <v>21</v>
      </c>
      <c r="N62" s="248">
        <v>2</v>
      </c>
      <c r="O62" s="249">
        <v>7</v>
      </c>
      <c r="P62" s="249">
        <v>19</v>
      </c>
      <c r="Q62" s="249"/>
      <c r="R62" s="250">
        <v>28</v>
      </c>
      <c r="S62" s="252">
        <f t="shared" si="11"/>
        <v>63</v>
      </c>
    </row>
    <row r="63" spans="1:19" s="11" customFormat="1" x14ac:dyDescent="0.15">
      <c r="A63" s="247" t="s">
        <v>162</v>
      </c>
      <c r="B63" s="248">
        <v>7</v>
      </c>
      <c r="C63" s="249">
        <v>2</v>
      </c>
      <c r="D63" s="249">
        <v>0</v>
      </c>
      <c r="E63" s="250">
        <v>9</v>
      </c>
      <c r="F63" s="248">
        <v>5</v>
      </c>
      <c r="G63" s="249">
        <v>1</v>
      </c>
      <c r="H63" s="249">
        <v>0</v>
      </c>
      <c r="I63" s="250">
        <v>6</v>
      </c>
      <c r="J63" s="248">
        <v>0</v>
      </c>
      <c r="K63" s="249">
        <v>25</v>
      </c>
      <c r="L63" s="249">
        <v>0</v>
      </c>
      <c r="M63" s="250">
        <v>25</v>
      </c>
      <c r="N63" s="248">
        <v>10</v>
      </c>
      <c r="O63" s="249">
        <v>1</v>
      </c>
      <c r="P63" s="249">
        <v>20</v>
      </c>
      <c r="Q63" s="249"/>
      <c r="R63" s="250">
        <v>31</v>
      </c>
      <c r="S63" s="252">
        <f t="shared" si="11"/>
        <v>71</v>
      </c>
    </row>
    <row r="64" spans="1:19" s="11" customFormat="1" x14ac:dyDescent="0.15">
      <c r="A64" s="247" t="s">
        <v>161</v>
      </c>
      <c r="B64" s="248">
        <v>6</v>
      </c>
      <c r="C64" s="249">
        <v>3</v>
      </c>
      <c r="D64" s="249">
        <v>0</v>
      </c>
      <c r="E64" s="250">
        <v>9</v>
      </c>
      <c r="F64" s="248">
        <v>2</v>
      </c>
      <c r="G64" s="249">
        <v>2</v>
      </c>
      <c r="H64" s="249">
        <v>0</v>
      </c>
      <c r="I64" s="250">
        <v>4</v>
      </c>
      <c r="J64" s="248">
        <v>0</v>
      </c>
      <c r="K64" s="249">
        <v>9</v>
      </c>
      <c r="L64" s="249">
        <v>0</v>
      </c>
      <c r="M64" s="250">
        <v>9</v>
      </c>
      <c r="N64" s="248">
        <v>2</v>
      </c>
      <c r="O64" s="249">
        <v>7</v>
      </c>
      <c r="P64" s="249">
        <v>11</v>
      </c>
      <c r="Q64" s="249"/>
      <c r="R64" s="250">
        <v>20</v>
      </c>
      <c r="S64" s="252">
        <f t="shared" si="11"/>
        <v>42</v>
      </c>
    </row>
    <row r="65" spans="1:19" s="11" customFormat="1" x14ac:dyDescent="0.15">
      <c r="A65" s="247" t="s">
        <v>160</v>
      </c>
      <c r="B65" s="248">
        <v>0</v>
      </c>
      <c r="C65" s="249">
        <v>0</v>
      </c>
      <c r="D65" s="249">
        <v>0</v>
      </c>
      <c r="E65" s="250">
        <v>0</v>
      </c>
      <c r="F65" s="248">
        <v>1</v>
      </c>
      <c r="G65" s="249">
        <v>3</v>
      </c>
      <c r="H65" s="249">
        <v>1</v>
      </c>
      <c r="I65" s="250">
        <v>5</v>
      </c>
      <c r="J65" s="248">
        <v>2</v>
      </c>
      <c r="K65" s="249">
        <v>5</v>
      </c>
      <c r="L65" s="249">
        <v>0</v>
      </c>
      <c r="M65" s="250">
        <v>7</v>
      </c>
      <c r="N65" s="248">
        <v>1</v>
      </c>
      <c r="O65" s="249">
        <v>3</v>
      </c>
      <c r="P65" s="249">
        <v>9</v>
      </c>
      <c r="Q65" s="249"/>
      <c r="R65" s="250">
        <v>13</v>
      </c>
      <c r="S65" s="252">
        <f t="shared" si="11"/>
        <v>25</v>
      </c>
    </row>
    <row r="66" spans="1:19" s="11" customFormat="1" ht="13" customHeight="1" thickBot="1" x14ac:dyDescent="0.2">
      <c r="A66" s="253"/>
      <c r="B66" s="254"/>
      <c r="C66" s="255"/>
      <c r="D66" s="255"/>
      <c r="E66" s="256"/>
      <c r="F66" s="254"/>
      <c r="G66" s="255"/>
      <c r="H66" s="255"/>
      <c r="I66" s="256"/>
      <c r="J66" s="254"/>
      <c r="K66" s="255"/>
      <c r="L66" s="255"/>
      <c r="M66" s="256"/>
      <c r="N66" s="254"/>
      <c r="O66" s="255"/>
      <c r="P66" s="255"/>
      <c r="Q66" s="257"/>
      <c r="R66" s="256"/>
      <c r="S66" s="258"/>
    </row>
    <row r="67" spans="1:19" s="11" customFormat="1" ht="12.5" hidden="1" customHeight="1" x14ac:dyDescent="0.15">
      <c r="A67" s="247" t="s">
        <v>183</v>
      </c>
      <c r="B67" s="248">
        <f>SUM(B58:B61)</f>
        <v>20</v>
      </c>
      <c r="C67" s="249">
        <f t="shared" ref="C67:S67" si="12">SUM(C58:C61)</f>
        <v>7</v>
      </c>
      <c r="D67" s="249">
        <f t="shared" si="12"/>
        <v>1</v>
      </c>
      <c r="E67" s="250">
        <f t="shared" si="12"/>
        <v>28</v>
      </c>
      <c r="F67" s="248">
        <f t="shared" si="12"/>
        <v>3</v>
      </c>
      <c r="G67" s="249">
        <f t="shared" si="12"/>
        <v>12</v>
      </c>
      <c r="H67" s="249">
        <f t="shared" si="12"/>
        <v>2</v>
      </c>
      <c r="I67" s="250">
        <f t="shared" si="12"/>
        <v>17</v>
      </c>
      <c r="J67" s="248">
        <f t="shared" si="12"/>
        <v>3</v>
      </c>
      <c r="K67" s="249">
        <f t="shared" si="12"/>
        <v>61</v>
      </c>
      <c r="L67" s="249">
        <f t="shared" si="12"/>
        <v>1</v>
      </c>
      <c r="M67" s="250">
        <f t="shared" si="12"/>
        <v>65</v>
      </c>
      <c r="N67" s="248">
        <f t="shared" si="12"/>
        <v>8</v>
      </c>
      <c r="O67" s="249">
        <f t="shared" si="12"/>
        <v>14</v>
      </c>
      <c r="P67" s="249">
        <f t="shared" si="12"/>
        <v>84</v>
      </c>
      <c r="Q67" s="251">
        <f t="shared" si="12"/>
        <v>0</v>
      </c>
      <c r="R67" s="250">
        <f t="shared" si="12"/>
        <v>106</v>
      </c>
      <c r="S67" s="252">
        <f t="shared" si="12"/>
        <v>216</v>
      </c>
    </row>
    <row r="68" spans="1:19" s="11" customFormat="1" ht="12.5" hidden="1" customHeight="1" x14ac:dyDescent="0.15">
      <c r="A68" s="247" t="s">
        <v>184</v>
      </c>
      <c r="B68" s="248">
        <f t="shared" ref="B68:S71" si="13">SUM(B59:B62)</f>
        <v>19</v>
      </c>
      <c r="C68" s="249">
        <f t="shared" si="13"/>
        <v>7</v>
      </c>
      <c r="D68" s="249">
        <f t="shared" si="13"/>
        <v>1</v>
      </c>
      <c r="E68" s="250">
        <f t="shared" si="13"/>
        <v>27</v>
      </c>
      <c r="F68" s="248">
        <f t="shared" si="13"/>
        <v>8</v>
      </c>
      <c r="G68" s="249">
        <f t="shared" si="13"/>
        <v>13</v>
      </c>
      <c r="H68" s="249">
        <f t="shared" si="13"/>
        <v>2</v>
      </c>
      <c r="I68" s="250">
        <f t="shared" si="13"/>
        <v>23</v>
      </c>
      <c r="J68" s="248">
        <f t="shared" si="13"/>
        <v>5</v>
      </c>
      <c r="K68" s="249">
        <f t="shared" si="13"/>
        <v>68</v>
      </c>
      <c r="L68" s="249">
        <f t="shared" si="13"/>
        <v>1</v>
      </c>
      <c r="M68" s="250">
        <f t="shared" si="13"/>
        <v>74</v>
      </c>
      <c r="N68" s="248">
        <f t="shared" si="13"/>
        <v>7</v>
      </c>
      <c r="O68" s="249">
        <f t="shared" si="13"/>
        <v>16</v>
      </c>
      <c r="P68" s="249">
        <f t="shared" si="13"/>
        <v>87</v>
      </c>
      <c r="Q68" s="251">
        <f t="shared" si="13"/>
        <v>0</v>
      </c>
      <c r="R68" s="250">
        <f t="shared" si="13"/>
        <v>110</v>
      </c>
      <c r="S68" s="252">
        <f t="shared" si="13"/>
        <v>234</v>
      </c>
    </row>
    <row r="69" spans="1:19" s="11" customFormat="1" ht="12.5" hidden="1" customHeight="1" x14ac:dyDescent="0.15">
      <c r="A69" s="247" t="s">
        <v>185</v>
      </c>
      <c r="B69" s="248">
        <f t="shared" si="13"/>
        <v>23</v>
      </c>
      <c r="C69" s="249">
        <f t="shared" si="13"/>
        <v>8</v>
      </c>
      <c r="D69" s="249">
        <f t="shared" si="13"/>
        <v>1</v>
      </c>
      <c r="E69" s="250">
        <f t="shared" si="13"/>
        <v>32</v>
      </c>
      <c r="F69" s="248">
        <f t="shared" si="13"/>
        <v>12</v>
      </c>
      <c r="G69" s="249">
        <f t="shared" si="13"/>
        <v>10</v>
      </c>
      <c r="H69" s="249">
        <f t="shared" si="13"/>
        <v>2</v>
      </c>
      <c r="I69" s="250">
        <f t="shared" si="13"/>
        <v>24</v>
      </c>
      <c r="J69" s="248">
        <f t="shared" si="13"/>
        <v>5</v>
      </c>
      <c r="K69" s="249">
        <f t="shared" si="13"/>
        <v>77</v>
      </c>
      <c r="L69" s="249">
        <f t="shared" si="13"/>
        <v>1</v>
      </c>
      <c r="M69" s="250">
        <f t="shared" si="13"/>
        <v>83</v>
      </c>
      <c r="N69" s="248">
        <f t="shared" si="13"/>
        <v>16</v>
      </c>
      <c r="O69" s="249">
        <f t="shared" si="13"/>
        <v>14</v>
      </c>
      <c r="P69" s="249">
        <f t="shared" si="13"/>
        <v>84</v>
      </c>
      <c r="Q69" s="251">
        <f t="shared" si="13"/>
        <v>0</v>
      </c>
      <c r="R69" s="250">
        <f t="shared" si="13"/>
        <v>114</v>
      </c>
      <c r="S69" s="252">
        <f t="shared" si="13"/>
        <v>253</v>
      </c>
    </row>
    <row r="70" spans="1:19" s="11" customFormat="1" ht="12.5" hidden="1" customHeight="1" x14ac:dyDescent="0.15">
      <c r="A70" s="247" t="s">
        <v>186</v>
      </c>
      <c r="B70" s="248">
        <f t="shared" si="13"/>
        <v>24</v>
      </c>
      <c r="C70" s="249">
        <f t="shared" si="13"/>
        <v>9</v>
      </c>
      <c r="D70" s="249">
        <f t="shared" si="13"/>
        <v>1</v>
      </c>
      <c r="E70" s="250">
        <f t="shared" si="13"/>
        <v>34</v>
      </c>
      <c r="F70" s="248">
        <f t="shared" si="13"/>
        <v>14</v>
      </c>
      <c r="G70" s="249">
        <f t="shared" si="13"/>
        <v>10</v>
      </c>
      <c r="H70" s="249">
        <f t="shared" si="13"/>
        <v>1</v>
      </c>
      <c r="I70" s="250">
        <f t="shared" si="13"/>
        <v>25</v>
      </c>
      <c r="J70" s="248">
        <f t="shared" si="13"/>
        <v>2</v>
      </c>
      <c r="K70" s="249">
        <f t="shared" si="13"/>
        <v>75</v>
      </c>
      <c r="L70" s="249">
        <f t="shared" si="13"/>
        <v>1</v>
      </c>
      <c r="M70" s="250">
        <f t="shared" si="13"/>
        <v>78</v>
      </c>
      <c r="N70" s="248">
        <f t="shared" si="13"/>
        <v>17</v>
      </c>
      <c r="O70" s="249">
        <f t="shared" si="13"/>
        <v>18</v>
      </c>
      <c r="P70" s="249">
        <f t="shared" si="13"/>
        <v>72</v>
      </c>
      <c r="Q70" s="251">
        <f t="shared" si="13"/>
        <v>0</v>
      </c>
      <c r="R70" s="250">
        <f t="shared" si="13"/>
        <v>107</v>
      </c>
      <c r="S70" s="252">
        <f t="shared" si="13"/>
        <v>244</v>
      </c>
    </row>
    <row r="71" spans="1:19" s="11" customFormat="1" ht="13" hidden="1" customHeight="1" x14ac:dyDescent="0.15">
      <c r="A71" s="259" t="s">
        <v>187</v>
      </c>
      <c r="B71" s="260">
        <f>SUM(B62:B65)</f>
        <v>18</v>
      </c>
      <c r="C71" s="261">
        <f>SUM(C62:C65)</f>
        <v>6</v>
      </c>
      <c r="D71" s="261">
        <f>SUM(D62:D65)</f>
        <v>0</v>
      </c>
      <c r="E71" s="262">
        <f t="shared" si="13"/>
        <v>24</v>
      </c>
      <c r="F71" s="260">
        <f t="shared" si="13"/>
        <v>13</v>
      </c>
      <c r="G71" s="261">
        <f t="shared" si="13"/>
        <v>9</v>
      </c>
      <c r="H71" s="261">
        <f t="shared" si="13"/>
        <v>1</v>
      </c>
      <c r="I71" s="262">
        <f t="shared" si="13"/>
        <v>23</v>
      </c>
      <c r="J71" s="260">
        <f t="shared" si="13"/>
        <v>4</v>
      </c>
      <c r="K71" s="261">
        <f t="shared" si="13"/>
        <v>58</v>
      </c>
      <c r="L71" s="261">
        <f t="shared" si="13"/>
        <v>0</v>
      </c>
      <c r="M71" s="262">
        <f t="shared" si="13"/>
        <v>62</v>
      </c>
      <c r="N71" s="260">
        <f t="shared" si="13"/>
        <v>15</v>
      </c>
      <c r="O71" s="261">
        <f t="shared" si="13"/>
        <v>18</v>
      </c>
      <c r="P71" s="261">
        <f t="shared" si="13"/>
        <v>59</v>
      </c>
      <c r="Q71" s="263">
        <f t="shared" si="13"/>
        <v>0</v>
      </c>
      <c r="R71" s="262">
        <f t="shared" si="13"/>
        <v>92</v>
      </c>
      <c r="S71" s="264">
        <f t="shared" si="13"/>
        <v>201</v>
      </c>
    </row>
    <row r="72" spans="1:19" x14ac:dyDescent="0.15">
      <c r="A72" s="265"/>
      <c r="B72" s="266"/>
      <c r="C72" s="267"/>
      <c r="D72" s="267"/>
      <c r="E72" s="268"/>
      <c r="F72" s="266"/>
      <c r="G72" s="267"/>
      <c r="H72" s="267"/>
      <c r="I72" s="268"/>
      <c r="J72" s="266"/>
      <c r="K72" s="267"/>
      <c r="L72" s="267"/>
      <c r="M72" s="268"/>
      <c r="N72" s="266"/>
      <c r="O72" s="267"/>
      <c r="P72" s="267"/>
      <c r="Q72" s="269"/>
      <c r="R72" s="268"/>
      <c r="S72" s="270"/>
    </row>
    <row r="73" spans="1:19" x14ac:dyDescent="0.15">
      <c r="A73" s="253" t="s">
        <v>188</v>
      </c>
      <c r="B73" s="271">
        <f>SUM(B58:B65)</f>
        <v>38</v>
      </c>
      <c r="C73" s="272">
        <f t="shared" ref="C73:S73" si="14">SUM(C58:C65)</f>
        <v>13</v>
      </c>
      <c r="D73" s="272">
        <f t="shared" si="14"/>
        <v>1</v>
      </c>
      <c r="E73" s="273">
        <f t="shared" si="14"/>
        <v>52</v>
      </c>
      <c r="F73" s="271">
        <f t="shared" si="14"/>
        <v>16</v>
      </c>
      <c r="G73" s="272">
        <f t="shared" si="14"/>
        <v>21</v>
      </c>
      <c r="H73" s="272">
        <f t="shared" si="14"/>
        <v>3</v>
      </c>
      <c r="I73" s="273">
        <f t="shared" si="14"/>
        <v>40</v>
      </c>
      <c r="J73" s="271">
        <f t="shared" si="14"/>
        <v>7</v>
      </c>
      <c r="K73" s="272">
        <f t="shared" si="14"/>
        <v>119</v>
      </c>
      <c r="L73" s="272">
        <f t="shared" si="14"/>
        <v>1</v>
      </c>
      <c r="M73" s="273">
        <f t="shared" si="14"/>
        <v>127</v>
      </c>
      <c r="N73" s="271">
        <f t="shared" si="14"/>
        <v>23</v>
      </c>
      <c r="O73" s="272">
        <f t="shared" si="14"/>
        <v>32</v>
      </c>
      <c r="P73" s="272">
        <f t="shared" si="14"/>
        <v>143</v>
      </c>
      <c r="Q73" s="274">
        <f t="shared" si="14"/>
        <v>0</v>
      </c>
      <c r="R73" s="273">
        <f t="shared" si="14"/>
        <v>198</v>
      </c>
      <c r="S73" s="275">
        <f t="shared" si="14"/>
        <v>417</v>
      </c>
    </row>
    <row r="74" spans="1:19" x14ac:dyDescent="0.15">
      <c r="A74" s="253" t="s">
        <v>10</v>
      </c>
      <c r="B74" s="271">
        <f t="shared" ref="B74:R74" si="15">INDEX(B67:B71,MATCH($S74,$S67:$S71,0))</f>
        <v>23</v>
      </c>
      <c r="C74" s="272">
        <f t="shared" si="15"/>
        <v>8</v>
      </c>
      <c r="D74" s="272">
        <f t="shared" si="15"/>
        <v>1</v>
      </c>
      <c r="E74" s="273">
        <f t="shared" si="15"/>
        <v>32</v>
      </c>
      <c r="F74" s="271">
        <f t="shared" si="15"/>
        <v>12</v>
      </c>
      <c r="G74" s="272">
        <f t="shared" si="15"/>
        <v>10</v>
      </c>
      <c r="H74" s="272">
        <f t="shared" si="15"/>
        <v>2</v>
      </c>
      <c r="I74" s="273">
        <f t="shared" si="15"/>
        <v>24</v>
      </c>
      <c r="J74" s="271">
        <f t="shared" si="15"/>
        <v>5</v>
      </c>
      <c r="K74" s="272">
        <f t="shared" si="15"/>
        <v>77</v>
      </c>
      <c r="L74" s="272">
        <f t="shared" si="15"/>
        <v>1</v>
      </c>
      <c r="M74" s="273">
        <f t="shared" si="15"/>
        <v>83</v>
      </c>
      <c r="N74" s="271">
        <f t="shared" si="15"/>
        <v>16</v>
      </c>
      <c r="O74" s="272">
        <f t="shared" si="15"/>
        <v>14</v>
      </c>
      <c r="P74" s="272">
        <f t="shared" si="15"/>
        <v>84</v>
      </c>
      <c r="Q74" s="274">
        <f t="shared" si="15"/>
        <v>0</v>
      </c>
      <c r="R74" s="273">
        <f t="shared" si="15"/>
        <v>114</v>
      </c>
      <c r="S74" s="275">
        <f>MAX(S67:S71)</f>
        <v>253</v>
      </c>
    </row>
    <row r="75" spans="1:19" x14ac:dyDescent="0.15">
      <c r="A75" s="253" t="s">
        <v>11</v>
      </c>
      <c r="B75" s="271">
        <f>B73/2</f>
        <v>19</v>
      </c>
      <c r="C75" s="272">
        <f t="shared" ref="C75:S75" si="16">C73/2</f>
        <v>6.5</v>
      </c>
      <c r="D75" s="272">
        <f t="shared" si="16"/>
        <v>0.5</v>
      </c>
      <c r="E75" s="273">
        <f t="shared" si="16"/>
        <v>26</v>
      </c>
      <c r="F75" s="271">
        <f t="shared" si="16"/>
        <v>8</v>
      </c>
      <c r="G75" s="272">
        <f t="shared" si="16"/>
        <v>10.5</v>
      </c>
      <c r="H75" s="272">
        <f t="shared" si="16"/>
        <v>1.5</v>
      </c>
      <c r="I75" s="273">
        <f t="shared" si="16"/>
        <v>20</v>
      </c>
      <c r="J75" s="271">
        <f t="shared" si="16"/>
        <v>3.5</v>
      </c>
      <c r="K75" s="272">
        <f t="shared" si="16"/>
        <v>59.5</v>
      </c>
      <c r="L75" s="272">
        <f t="shared" si="16"/>
        <v>0.5</v>
      </c>
      <c r="M75" s="273">
        <f t="shared" si="16"/>
        <v>63.5</v>
      </c>
      <c r="N75" s="271">
        <f t="shared" si="16"/>
        <v>11.5</v>
      </c>
      <c r="O75" s="272">
        <f t="shared" si="16"/>
        <v>16</v>
      </c>
      <c r="P75" s="272">
        <f t="shared" si="16"/>
        <v>71.5</v>
      </c>
      <c r="Q75" s="274">
        <f t="shared" si="16"/>
        <v>0</v>
      </c>
      <c r="R75" s="273">
        <f t="shared" si="16"/>
        <v>99</v>
      </c>
      <c r="S75" s="275">
        <f t="shared" si="16"/>
        <v>208.5</v>
      </c>
    </row>
    <row r="76" spans="1:19" ht="14" thickBot="1" x14ac:dyDescent="0.2">
      <c r="A76" s="276"/>
      <c r="B76" s="277"/>
      <c r="C76" s="278"/>
      <c r="D76" s="278"/>
      <c r="E76" s="279"/>
      <c r="F76" s="277"/>
      <c r="G76" s="278"/>
      <c r="H76" s="278"/>
      <c r="I76" s="279"/>
      <c r="J76" s="277"/>
      <c r="K76" s="278"/>
      <c r="L76" s="278"/>
      <c r="M76" s="279"/>
      <c r="N76" s="277"/>
      <c r="O76" s="278"/>
      <c r="P76" s="278"/>
      <c r="Q76" s="280"/>
      <c r="R76" s="279"/>
      <c r="S76" s="281"/>
    </row>
    <row r="77" spans="1:19" x14ac:dyDescent="0.15">
      <c r="A77" s="282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4"/>
    </row>
    <row r="78" spans="1:19" ht="14" thickBot="1" x14ac:dyDescent="0.2">
      <c r="A78" s="285">
        <f>A53+1</f>
        <v>42795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4"/>
      <c r="M78" s="284"/>
      <c r="N78" s="284"/>
      <c r="O78" s="284"/>
      <c r="P78" s="284"/>
      <c r="Q78" s="284"/>
      <c r="R78" s="284"/>
      <c r="S78" s="284"/>
    </row>
    <row r="79" spans="1:19" x14ac:dyDescent="0.15">
      <c r="A79" s="226"/>
      <c r="B79" s="287" t="s">
        <v>2</v>
      </c>
      <c r="C79" s="288"/>
      <c r="D79" s="288"/>
      <c r="E79" s="289"/>
      <c r="F79" s="287" t="s">
        <v>3</v>
      </c>
      <c r="G79" s="288"/>
      <c r="H79" s="288"/>
      <c r="I79" s="289"/>
      <c r="J79" s="287" t="s">
        <v>4</v>
      </c>
      <c r="K79" s="288"/>
      <c r="L79" s="288"/>
      <c r="M79" s="289"/>
      <c r="N79" s="287" t="s">
        <v>5</v>
      </c>
      <c r="O79" s="288"/>
      <c r="P79" s="288"/>
      <c r="Q79" s="288"/>
      <c r="R79" s="289"/>
      <c r="S79" s="270" t="s">
        <v>35</v>
      </c>
    </row>
    <row r="80" spans="1:19" s="11" customFormat="1" ht="14" thickBot="1" x14ac:dyDescent="0.2">
      <c r="A80" s="231"/>
      <c r="B80" s="290" t="s">
        <v>15</v>
      </c>
      <c r="C80" s="291"/>
      <c r="D80" s="291"/>
      <c r="E80" s="292"/>
      <c r="F80" s="290" t="s">
        <v>13</v>
      </c>
      <c r="G80" s="291"/>
      <c r="H80" s="291"/>
      <c r="I80" s="292"/>
      <c r="J80" s="290" t="s">
        <v>14</v>
      </c>
      <c r="K80" s="291"/>
      <c r="L80" s="291"/>
      <c r="M80" s="292"/>
      <c r="N80" s="290" t="s">
        <v>16</v>
      </c>
      <c r="O80" s="291"/>
      <c r="P80" s="291"/>
      <c r="Q80" s="291"/>
      <c r="R80" s="292"/>
      <c r="S80" s="258"/>
    </row>
    <row r="81" spans="1:19" s="32" customFormat="1" ht="11" x14ac:dyDescent="0.15">
      <c r="A81" s="236"/>
      <c r="B81" s="294" t="s">
        <v>6</v>
      </c>
      <c r="C81" s="295" t="s">
        <v>7</v>
      </c>
      <c r="D81" s="295" t="s">
        <v>8</v>
      </c>
      <c r="E81" s="296" t="s">
        <v>9</v>
      </c>
      <c r="F81" s="294" t="s">
        <v>6</v>
      </c>
      <c r="G81" s="295" t="s">
        <v>7</v>
      </c>
      <c r="H81" s="295" t="s">
        <v>8</v>
      </c>
      <c r="I81" s="296" t="s">
        <v>9</v>
      </c>
      <c r="J81" s="294" t="s">
        <v>6</v>
      </c>
      <c r="K81" s="295" t="s">
        <v>7</v>
      </c>
      <c r="L81" s="295" t="s">
        <v>8</v>
      </c>
      <c r="M81" s="296" t="s">
        <v>9</v>
      </c>
      <c r="N81" s="294" t="s">
        <v>6</v>
      </c>
      <c r="O81" s="295" t="s">
        <v>7</v>
      </c>
      <c r="P81" s="295" t="s">
        <v>8</v>
      </c>
      <c r="Q81" s="297"/>
      <c r="R81" s="296" t="s">
        <v>9</v>
      </c>
      <c r="S81" s="298"/>
    </row>
    <row r="82" spans="1:19" s="11" customFormat="1" x14ac:dyDescent="0.15">
      <c r="A82" s="231"/>
      <c r="B82" s="300"/>
      <c r="C82" s="301"/>
      <c r="D82" s="301"/>
      <c r="E82" s="302"/>
      <c r="F82" s="300"/>
      <c r="G82" s="301"/>
      <c r="H82" s="301"/>
      <c r="I82" s="302"/>
      <c r="J82" s="300"/>
      <c r="K82" s="301"/>
      <c r="L82" s="301"/>
      <c r="M82" s="302"/>
      <c r="N82" s="300"/>
      <c r="O82" s="301"/>
      <c r="P82" s="301"/>
      <c r="Q82" s="303"/>
      <c r="R82" s="308"/>
      <c r="S82" s="258"/>
    </row>
    <row r="83" spans="1:19" s="11" customFormat="1" x14ac:dyDescent="0.15">
      <c r="A83" s="247" t="s">
        <v>167</v>
      </c>
      <c r="B83" s="248">
        <v>3</v>
      </c>
      <c r="C83" s="249">
        <v>0</v>
      </c>
      <c r="D83" s="249">
        <v>0</v>
      </c>
      <c r="E83" s="250">
        <v>3</v>
      </c>
      <c r="F83" s="248">
        <v>1</v>
      </c>
      <c r="G83" s="249">
        <v>4</v>
      </c>
      <c r="H83" s="249">
        <v>0</v>
      </c>
      <c r="I83" s="250">
        <v>5</v>
      </c>
      <c r="J83" s="248">
        <v>0</v>
      </c>
      <c r="K83" s="249">
        <v>8</v>
      </c>
      <c r="L83" s="249">
        <v>1</v>
      </c>
      <c r="M83" s="250">
        <v>9</v>
      </c>
      <c r="N83" s="248">
        <v>0</v>
      </c>
      <c r="O83" s="249">
        <v>3</v>
      </c>
      <c r="P83" s="249">
        <v>8</v>
      </c>
      <c r="Q83" s="249"/>
      <c r="R83" s="250">
        <v>11</v>
      </c>
      <c r="S83" s="252">
        <f>SUM(R83,M83,I83,E83)</f>
        <v>28</v>
      </c>
    </row>
    <row r="84" spans="1:19" s="11" customFormat="1" x14ac:dyDescent="0.15">
      <c r="A84" s="247" t="s">
        <v>166</v>
      </c>
      <c r="B84" s="248">
        <v>4</v>
      </c>
      <c r="C84" s="249">
        <v>0</v>
      </c>
      <c r="D84" s="249">
        <v>0</v>
      </c>
      <c r="E84" s="250">
        <v>4</v>
      </c>
      <c r="F84" s="248">
        <v>0</v>
      </c>
      <c r="G84" s="249">
        <v>4</v>
      </c>
      <c r="H84" s="249">
        <v>0</v>
      </c>
      <c r="I84" s="250">
        <v>4</v>
      </c>
      <c r="J84" s="248">
        <v>1</v>
      </c>
      <c r="K84" s="249">
        <v>10</v>
      </c>
      <c r="L84" s="249">
        <v>1</v>
      </c>
      <c r="M84" s="250">
        <v>12</v>
      </c>
      <c r="N84" s="248">
        <v>0</v>
      </c>
      <c r="O84" s="249">
        <v>6</v>
      </c>
      <c r="P84" s="249">
        <v>11</v>
      </c>
      <c r="Q84" s="249"/>
      <c r="R84" s="250">
        <v>17</v>
      </c>
      <c r="S84" s="252">
        <f t="shared" ref="S84:S90" si="17">SUM(R84,M84,I84,E84)</f>
        <v>37</v>
      </c>
    </row>
    <row r="85" spans="1:19" s="11" customFormat="1" x14ac:dyDescent="0.15">
      <c r="A85" s="247" t="s">
        <v>165</v>
      </c>
      <c r="B85" s="248">
        <v>4</v>
      </c>
      <c r="C85" s="249">
        <v>2</v>
      </c>
      <c r="D85" s="249">
        <v>1</v>
      </c>
      <c r="E85" s="250">
        <v>7</v>
      </c>
      <c r="F85" s="248">
        <v>0</v>
      </c>
      <c r="G85" s="249">
        <v>2</v>
      </c>
      <c r="H85" s="249">
        <v>1</v>
      </c>
      <c r="I85" s="250">
        <v>3</v>
      </c>
      <c r="J85" s="248">
        <v>1</v>
      </c>
      <c r="K85" s="249">
        <v>13</v>
      </c>
      <c r="L85" s="249">
        <v>0</v>
      </c>
      <c r="M85" s="250">
        <v>14</v>
      </c>
      <c r="N85" s="248">
        <v>1</v>
      </c>
      <c r="O85" s="249">
        <v>7</v>
      </c>
      <c r="P85" s="249">
        <v>14</v>
      </c>
      <c r="Q85" s="249"/>
      <c r="R85" s="250">
        <v>22</v>
      </c>
      <c r="S85" s="252">
        <f t="shared" si="17"/>
        <v>46</v>
      </c>
    </row>
    <row r="86" spans="1:19" s="11" customFormat="1" x14ac:dyDescent="0.15">
      <c r="A86" s="247" t="s">
        <v>164</v>
      </c>
      <c r="B86" s="248">
        <v>2</v>
      </c>
      <c r="C86" s="249">
        <v>3</v>
      </c>
      <c r="D86" s="249">
        <v>0</v>
      </c>
      <c r="E86" s="250">
        <v>5</v>
      </c>
      <c r="F86" s="248">
        <v>1</v>
      </c>
      <c r="G86" s="249">
        <v>3</v>
      </c>
      <c r="H86" s="249">
        <v>0</v>
      </c>
      <c r="I86" s="250">
        <v>4</v>
      </c>
      <c r="J86" s="248">
        <v>2</v>
      </c>
      <c r="K86" s="249">
        <v>11</v>
      </c>
      <c r="L86" s="249">
        <v>0</v>
      </c>
      <c r="M86" s="250">
        <v>13</v>
      </c>
      <c r="N86" s="248">
        <v>4</v>
      </c>
      <c r="O86" s="249">
        <v>7</v>
      </c>
      <c r="P86" s="249">
        <v>17</v>
      </c>
      <c r="Q86" s="249"/>
      <c r="R86" s="250">
        <v>28</v>
      </c>
      <c r="S86" s="252">
        <f t="shared" si="17"/>
        <v>50</v>
      </c>
    </row>
    <row r="87" spans="1:19" s="11" customFormat="1" x14ac:dyDescent="0.15">
      <c r="A87" s="247" t="s">
        <v>163</v>
      </c>
      <c r="B87" s="248">
        <v>2</v>
      </c>
      <c r="C87" s="249">
        <v>4</v>
      </c>
      <c r="D87" s="249">
        <v>0</v>
      </c>
      <c r="E87" s="250">
        <v>6</v>
      </c>
      <c r="F87" s="248">
        <v>1</v>
      </c>
      <c r="G87" s="249">
        <v>3</v>
      </c>
      <c r="H87" s="249">
        <v>1</v>
      </c>
      <c r="I87" s="250">
        <v>5</v>
      </c>
      <c r="J87" s="248">
        <v>0</v>
      </c>
      <c r="K87" s="249">
        <v>18</v>
      </c>
      <c r="L87" s="249">
        <v>0</v>
      </c>
      <c r="M87" s="250">
        <v>18</v>
      </c>
      <c r="N87" s="248">
        <v>2</v>
      </c>
      <c r="O87" s="249">
        <v>5</v>
      </c>
      <c r="P87" s="249">
        <v>20</v>
      </c>
      <c r="Q87" s="249"/>
      <c r="R87" s="250">
        <v>27</v>
      </c>
      <c r="S87" s="252">
        <f t="shared" si="17"/>
        <v>56</v>
      </c>
    </row>
    <row r="88" spans="1:19" s="11" customFormat="1" x14ac:dyDescent="0.15">
      <c r="A88" s="247" t="s">
        <v>162</v>
      </c>
      <c r="B88" s="248">
        <v>3</v>
      </c>
      <c r="C88" s="249">
        <v>2</v>
      </c>
      <c r="D88" s="249">
        <v>0</v>
      </c>
      <c r="E88" s="250">
        <v>5</v>
      </c>
      <c r="F88" s="248">
        <v>1</v>
      </c>
      <c r="G88" s="249">
        <v>3</v>
      </c>
      <c r="H88" s="249">
        <v>0</v>
      </c>
      <c r="I88" s="250">
        <v>4</v>
      </c>
      <c r="J88" s="248">
        <v>2</v>
      </c>
      <c r="K88" s="249">
        <v>9</v>
      </c>
      <c r="L88" s="249">
        <v>0</v>
      </c>
      <c r="M88" s="250">
        <v>11</v>
      </c>
      <c r="N88" s="248">
        <v>7</v>
      </c>
      <c r="O88" s="249">
        <v>3</v>
      </c>
      <c r="P88" s="249">
        <v>10</v>
      </c>
      <c r="Q88" s="249"/>
      <c r="R88" s="250">
        <v>20</v>
      </c>
      <c r="S88" s="252">
        <f t="shared" si="17"/>
        <v>40</v>
      </c>
    </row>
    <row r="89" spans="1:19" s="11" customFormat="1" x14ac:dyDescent="0.15">
      <c r="A89" s="247" t="s">
        <v>161</v>
      </c>
      <c r="B89" s="248">
        <v>9</v>
      </c>
      <c r="C89" s="249">
        <v>2</v>
      </c>
      <c r="D89" s="249">
        <v>1</v>
      </c>
      <c r="E89" s="250">
        <v>12</v>
      </c>
      <c r="F89" s="248">
        <v>1</v>
      </c>
      <c r="G89" s="249">
        <v>3</v>
      </c>
      <c r="H89" s="249">
        <v>1</v>
      </c>
      <c r="I89" s="250">
        <v>5</v>
      </c>
      <c r="J89" s="248">
        <v>1</v>
      </c>
      <c r="K89" s="249">
        <v>13</v>
      </c>
      <c r="L89" s="249">
        <v>0</v>
      </c>
      <c r="M89" s="250">
        <v>14</v>
      </c>
      <c r="N89" s="248">
        <v>1</v>
      </c>
      <c r="O89" s="249">
        <v>2</v>
      </c>
      <c r="P89" s="249">
        <v>7</v>
      </c>
      <c r="Q89" s="249"/>
      <c r="R89" s="250">
        <v>10</v>
      </c>
      <c r="S89" s="252">
        <f t="shared" si="17"/>
        <v>41</v>
      </c>
    </row>
    <row r="90" spans="1:19" s="11" customFormat="1" x14ac:dyDescent="0.15">
      <c r="A90" s="247" t="s">
        <v>160</v>
      </c>
      <c r="B90" s="248">
        <v>3</v>
      </c>
      <c r="C90" s="249">
        <v>1</v>
      </c>
      <c r="D90" s="249">
        <v>0</v>
      </c>
      <c r="E90" s="250">
        <v>4</v>
      </c>
      <c r="F90" s="248">
        <v>2</v>
      </c>
      <c r="G90" s="249">
        <v>1</v>
      </c>
      <c r="H90" s="249">
        <v>2</v>
      </c>
      <c r="I90" s="250">
        <v>5</v>
      </c>
      <c r="J90" s="248">
        <v>1</v>
      </c>
      <c r="K90" s="249">
        <v>11</v>
      </c>
      <c r="L90" s="249">
        <v>0</v>
      </c>
      <c r="M90" s="250">
        <v>12</v>
      </c>
      <c r="N90" s="248">
        <v>0</v>
      </c>
      <c r="O90" s="249">
        <v>0</v>
      </c>
      <c r="P90" s="249">
        <v>5</v>
      </c>
      <c r="Q90" s="249"/>
      <c r="R90" s="250">
        <v>5</v>
      </c>
      <c r="S90" s="252">
        <f t="shared" si="17"/>
        <v>26</v>
      </c>
    </row>
    <row r="91" spans="1:19" s="11" customFormat="1" ht="13" customHeight="1" thickBot="1" x14ac:dyDescent="0.2">
      <c r="A91" s="253"/>
      <c r="B91" s="254"/>
      <c r="C91" s="255"/>
      <c r="D91" s="255"/>
      <c r="E91" s="256"/>
      <c r="F91" s="254"/>
      <c r="G91" s="255"/>
      <c r="H91" s="255"/>
      <c r="I91" s="256"/>
      <c r="J91" s="254"/>
      <c r="K91" s="255"/>
      <c r="L91" s="255"/>
      <c r="M91" s="256"/>
      <c r="N91" s="254"/>
      <c r="O91" s="255"/>
      <c r="P91" s="255"/>
      <c r="Q91" s="257"/>
      <c r="R91" s="256"/>
      <c r="S91" s="258"/>
    </row>
    <row r="92" spans="1:19" s="11" customFormat="1" ht="12.5" hidden="1" customHeight="1" x14ac:dyDescent="0.15">
      <c r="A92" s="247" t="s">
        <v>183</v>
      </c>
      <c r="B92" s="248">
        <f>SUM(B83:B86)</f>
        <v>13</v>
      </c>
      <c r="C92" s="249">
        <f t="shared" ref="C92:S92" si="18">SUM(C83:C86)</f>
        <v>5</v>
      </c>
      <c r="D92" s="249">
        <f t="shared" si="18"/>
        <v>1</v>
      </c>
      <c r="E92" s="250">
        <f t="shared" si="18"/>
        <v>19</v>
      </c>
      <c r="F92" s="248">
        <f t="shared" si="18"/>
        <v>2</v>
      </c>
      <c r="G92" s="249">
        <f t="shared" si="18"/>
        <v>13</v>
      </c>
      <c r="H92" s="249">
        <f t="shared" si="18"/>
        <v>1</v>
      </c>
      <c r="I92" s="250">
        <f t="shared" si="18"/>
        <v>16</v>
      </c>
      <c r="J92" s="248">
        <f t="shared" si="18"/>
        <v>4</v>
      </c>
      <c r="K92" s="249">
        <f t="shared" si="18"/>
        <v>42</v>
      </c>
      <c r="L92" s="249">
        <f t="shared" si="18"/>
        <v>2</v>
      </c>
      <c r="M92" s="250">
        <f t="shared" si="18"/>
        <v>48</v>
      </c>
      <c r="N92" s="248">
        <f t="shared" si="18"/>
        <v>5</v>
      </c>
      <c r="O92" s="249">
        <f t="shared" si="18"/>
        <v>23</v>
      </c>
      <c r="P92" s="249">
        <f t="shared" si="18"/>
        <v>50</v>
      </c>
      <c r="Q92" s="251">
        <f t="shared" si="18"/>
        <v>0</v>
      </c>
      <c r="R92" s="250">
        <f t="shared" si="18"/>
        <v>78</v>
      </c>
      <c r="S92" s="252">
        <f t="shared" si="18"/>
        <v>161</v>
      </c>
    </row>
    <row r="93" spans="1:19" s="11" customFormat="1" ht="12.5" hidden="1" customHeight="1" x14ac:dyDescent="0.15">
      <c r="A93" s="247" t="s">
        <v>184</v>
      </c>
      <c r="B93" s="248">
        <f t="shared" ref="B93:S96" si="19">SUM(B84:B87)</f>
        <v>12</v>
      </c>
      <c r="C93" s="249">
        <f t="shared" si="19"/>
        <v>9</v>
      </c>
      <c r="D93" s="249">
        <f t="shared" si="19"/>
        <v>1</v>
      </c>
      <c r="E93" s="250">
        <f t="shared" si="19"/>
        <v>22</v>
      </c>
      <c r="F93" s="248">
        <f t="shared" si="19"/>
        <v>2</v>
      </c>
      <c r="G93" s="249">
        <f t="shared" si="19"/>
        <v>12</v>
      </c>
      <c r="H93" s="249">
        <f t="shared" si="19"/>
        <v>2</v>
      </c>
      <c r="I93" s="250">
        <f t="shared" si="19"/>
        <v>16</v>
      </c>
      <c r="J93" s="248">
        <f t="shared" si="19"/>
        <v>4</v>
      </c>
      <c r="K93" s="249">
        <f t="shared" si="19"/>
        <v>52</v>
      </c>
      <c r="L93" s="249">
        <f t="shared" si="19"/>
        <v>1</v>
      </c>
      <c r="M93" s="250">
        <f t="shared" si="19"/>
        <v>57</v>
      </c>
      <c r="N93" s="248">
        <f t="shared" si="19"/>
        <v>7</v>
      </c>
      <c r="O93" s="249">
        <f t="shared" si="19"/>
        <v>25</v>
      </c>
      <c r="P93" s="249">
        <f t="shared" si="19"/>
        <v>62</v>
      </c>
      <c r="Q93" s="251">
        <f t="shared" si="19"/>
        <v>0</v>
      </c>
      <c r="R93" s="250">
        <f t="shared" si="19"/>
        <v>94</v>
      </c>
      <c r="S93" s="252">
        <f t="shared" si="19"/>
        <v>189</v>
      </c>
    </row>
    <row r="94" spans="1:19" s="11" customFormat="1" ht="12.5" hidden="1" customHeight="1" x14ac:dyDescent="0.15">
      <c r="A94" s="247" t="s">
        <v>185</v>
      </c>
      <c r="B94" s="248">
        <f t="shared" si="19"/>
        <v>11</v>
      </c>
      <c r="C94" s="249">
        <f t="shared" si="19"/>
        <v>11</v>
      </c>
      <c r="D94" s="249">
        <f t="shared" si="19"/>
        <v>1</v>
      </c>
      <c r="E94" s="250">
        <f t="shared" si="19"/>
        <v>23</v>
      </c>
      <c r="F94" s="248">
        <f t="shared" si="19"/>
        <v>3</v>
      </c>
      <c r="G94" s="249">
        <f t="shared" si="19"/>
        <v>11</v>
      </c>
      <c r="H94" s="249">
        <f t="shared" si="19"/>
        <v>2</v>
      </c>
      <c r="I94" s="250">
        <f t="shared" si="19"/>
        <v>16</v>
      </c>
      <c r="J94" s="248">
        <f t="shared" si="19"/>
        <v>5</v>
      </c>
      <c r="K94" s="249">
        <f t="shared" si="19"/>
        <v>51</v>
      </c>
      <c r="L94" s="249">
        <f t="shared" si="19"/>
        <v>0</v>
      </c>
      <c r="M94" s="250">
        <f t="shared" si="19"/>
        <v>56</v>
      </c>
      <c r="N94" s="248">
        <f t="shared" si="19"/>
        <v>14</v>
      </c>
      <c r="O94" s="249">
        <f t="shared" si="19"/>
        <v>22</v>
      </c>
      <c r="P94" s="249">
        <f t="shared" si="19"/>
        <v>61</v>
      </c>
      <c r="Q94" s="251">
        <f t="shared" si="19"/>
        <v>0</v>
      </c>
      <c r="R94" s="250">
        <f t="shared" si="19"/>
        <v>97</v>
      </c>
      <c r="S94" s="252">
        <f t="shared" si="19"/>
        <v>192</v>
      </c>
    </row>
    <row r="95" spans="1:19" s="11" customFormat="1" ht="12.5" hidden="1" customHeight="1" x14ac:dyDescent="0.15">
      <c r="A95" s="247" t="s">
        <v>186</v>
      </c>
      <c r="B95" s="248">
        <f t="shared" si="19"/>
        <v>16</v>
      </c>
      <c r="C95" s="249">
        <f t="shared" si="19"/>
        <v>11</v>
      </c>
      <c r="D95" s="249">
        <f t="shared" si="19"/>
        <v>1</v>
      </c>
      <c r="E95" s="250">
        <f t="shared" si="19"/>
        <v>28</v>
      </c>
      <c r="F95" s="248">
        <f t="shared" si="19"/>
        <v>4</v>
      </c>
      <c r="G95" s="249">
        <f t="shared" si="19"/>
        <v>12</v>
      </c>
      <c r="H95" s="249">
        <f t="shared" si="19"/>
        <v>2</v>
      </c>
      <c r="I95" s="250">
        <f t="shared" si="19"/>
        <v>18</v>
      </c>
      <c r="J95" s="248">
        <f t="shared" si="19"/>
        <v>5</v>
      </c>
      <c r="K95" s="249">
        <f t="shared" si="19"/>
        <v>51</v>
      </c>
      <c r="L95" s="249">
        <f t="shared" si="19"/>
        <v>0</v>
      </c>
      <c r="M95" s="250">
        <f t="shared" si="19"/>
        <v>56</v>
      </c>
      <c r="N95" s="248">
        <f t="shared" si="19"/>
        <v>14</v>
      </c>
      <c r="O95" s="249">
        <f t="shared" si="19"/>
        <v>17</v>
      </c>
      <c r="P95" s="249">
        <f t="shared" si="19"/>
        <v>54</v>
      </c>
      <c r="Q95" s="251">
        <f t="shared" si="19"/>
        <v>0</v>
      </c>
      <c r="R95" s="250">
        <f t="shared" si="19"/>
        <v>85</v>
      </c>
      <c r="S95" s="252">
        <f t="shared" si="19"/>
        <v>187</v>
      </c>
    </row>
    <row r="96" spans="1:19" s="11" customFormat="1" ht="13" hidden="1" customHeight="1" x14ac:dyDescent="0.15">
      <c r="A96" s="259" t="s">
        <v>187</v>
      </c>
      <c r="B96" s="260">
        <f>SUM(B87:B90)</f>
        <v>17</v>
      </c>
      <c r="C96" s="261">
        <f>SUM(C87:C90)</f>
        <v>9</v>
      </c>
      <c r="D96" s="261">
        <f>SUM(D87:D90)</f>
        <v>1</v>
      </c>
      <c r="E96" s="262">
        <f t="shared" si="19"/>
        <v>27</v>
      </c>
      <c r="F96" s="260">
        <f t="shared" si="19"/>
        <v>5</v>
      </c>
      <c r="G96" s="261">
        <f t="shared" si="19"/>
        <v>10</v>
      </c>
      <c r="H96" s="261">
        <f t="shared" si="19"/>
        <v>4</v>
      </c>
      <c r="I96" s="262">
        <f t="shared" si="19"/>
        <v>19</v>
      </c>
      <c r="J96" s="260">
        <f t="shared" si="19"/>
        <v>4</v>
      </c>
      <c r="K96" s="261">
        <f t="shared" si="19"/>
        <v>51</v>
      </c>
      <c r="L96" s="261">
        <f t="shared" si="19"/>
        <v>0</v>
      </c>
      <c r="M96" s="262">
        <f t="shared" si="19"/>
        <v>55</v>
      </c>
      <c r="N96" s="260">
        <f t="shared" si="19"/>
        <v>10</v>
      </c>
      <c r="O96" s="261">
        <f t="shared" si="19"/>
        <v>10</v>
      </c>
      <c r="P96" s="261">
        <f t="shared" si="19"/>
        <v>42</v>
      </c>
      <c r="Q96" s="263">
        <f t="shared" si="19"/>
        <v>0</v>
      </c>
      <c r="R96" s="262">
        <f t="shared" si="19"/>
        <v>62</v>
      </c>
      <c r="S96" s="264">
        <f t="shared" si="19"/>
        <v>163</v>
      </c>
    </row>
    <row r="97" spans="1:19" x14ac:dyDescent="0.15">
      <c r="A97" s="265"/>
      <c r="B97" s="266"/>
      <c r="C97" s="267"/>
      <c r="D97" s="267"/>
      <c r="E97" s="268"/>
      <c r="F97" s="266"/>
      <c r="G97" s="267"/>
      <c r="H97" s="267"/>
      <c r="I97" s="268"/>
      <c r="J97" s="266"/>
      <c r="K97" s="267"/>
      <c r="L97" s="267"/>
      <c r="M97" s="268"/>
      <c r="N97" s="266"/>
      <c r="O97" s="267"/>
      <c r="P97" s="267"/>
      <c r="Q97" s="269"/>
      <c r="R97" s="268"/>
      <c r="S97" s="270"/>
    </row>
    <row r="98" spans="1:19" x14ac:dyDescent="0.15">
      <c r="A98" s="253" t="s">
        <v>188</v>
      </c>
      <c r="B98" s="271">
        <f>SUM(B83:B90)</f>
        <v>30</v>
      </c>
      <c r="C98" s="272">
        <f t="shared" ref="C98:S98" si="20">SUM(C83:C90)</f>
        <v>14</v>
      </c>
      <c r="D98" s="272">
        <f t="shared" si="20"/>
        <v>2</v>
      </c>
      <c r="E98" s="273">
        <f t="shared" si="20"/>
        <v>46</v>
      </c>
      <c r="F98" s="271">
        <f t="shared" si="20"/>
        <v>7</v>
      </c>
      <c r="G98" s="272">
        <f t="shared" si="20"/>
        <v>23</v>
      </c>
      <c r="H98" s="272">
        <f t="shared" si="20"/>
        <v>5</v>
      </c>
      <c r="I98" s="273">
        <f t="shared" si="20"/>
        <v>35</v>
      </c>
      <c r="J98" s="271">
        <f t="shared" si="20"/>
        <v>8</v>
      </c>
      <c r="K98" s="272">
        <f t="shared" si="20"/>
        <v>93</v>
      </c>
      <c r="L98" s="272">
        <f t="shared" si="20"/>
        <v>2</v>
      </c>
      <c r="M98" s="273">
        <f t="shared" si="20"/>
        <v>103</v>
      </c>
      <c r="N98" s="271">
        <f t="shared" si="20"/>
        <v>15</v>
      </c>
      <c r="O98" s="272">
        <f t="shared" si="20"/>
        <v>33</v>
      </c>
      <c r="P98" s="272">
        <f t="shared" si="20"/>
        <v>92</v>
      </c>
      <c r="Q98" s="274">
        <f t="shared" si="20"/>
        <v>0</v>
      </c>
      <c r="R98" s="273">
        <f t="shared" si="20"/>
        <v>140</v>
      </c>
      <c r="S98" s="275">
        <f t="shared" si="20"/>
        <v>324</v>
      </c>
    </row>
    <row r="99" spans="1:19" x14ac:dyDescent="0.15">
      <c r="A99" s="253" t="s">
        <v>10</v>
      </c>
      <c r="B99" s="271">
        <f t="shared" ref="B99:R99" si="21">INDEX(B92:B96,MATCH($S99,$S92:$S96,0))</f>
        <v>11</v>
      </c>
      <c r="C99" s="272">
        <f t="shared" si="21"/>
        <v>11</v>
      </c>
      <c r="D99" s="272">
        <f t="shared" si="21"/>
        <v>1</v>
      </c>
      <c r="E99" s="273">
        <f t="shared" si="21"/>
        <v>23</v>
      </c>
      <c r="F99" s="271">
        <f t="shared" si="21"/>
        <v>3</v>
      </c>
      <c r="G99" s="272">
        <f t="shared" si="21"/>
        <v>11</v>
      </c>
      <c r="H99" s="272">
        <f t="shared" si="21"/>
        <v>2</v>
      </c>
      <c r="I99" s="273">
        <f t="shared" si="21"/>
        <v>16</v>
      </c>
      <c r="J99" s="271">
        <f t="shared" si="21"/>
        <v>5</v>
      </c>
      <c r="K99" s="272">
        <f t="shared" si="21"/>
        <v>51</v>
      </c>
      <c r="L99" s="272">
        <f t="shared" si="21"/>
        <v>0</v>
      </c>
      <c r="M99" s="273">
        <f t="shared" si="21"/>
        <v>56</v>
      </c>
      <c r="N99" s="271">
        <f t="shared" si="21"/>
        <v>14</v>
      </c>
      <c r="O99" s="272">
        <f t="shared" si="21"/>
        <v>22</v>
      </c>
      <c r="P99" s="272">
        <f t="shared" si="21"/>
        <v>61</v>
      </c>
      <c r="Q99" s="274">
        <f t="shared" si="21"/>
        <v>0</v>
      </c>
      <c r="R99" s="273">
        <f t="shared" si="21"/>
        <v>97</v>
      </c>
      <c r="S99" s="275">
        <f>MAX(S92:S96)</f>
        <v>192</v>
      </c>
    </row>
    <row r="100" spans="1:19" x14ac:dyDescent="0.15">
      <c r="A100" s="253" t="s">
        <v>11</v>
      </c>
      <c r="B100" s="271">
        <f>B98/2</f>
        <v>15</v>
      </c>
      <c r="C100" s="272">
        <f t="shared" ref="C100:S100" si="22">C98/2</f>
        <v>7</v>
      </c>
      <c r="D100" s="272">
        <f t="shared" si="22"/>
        <v>1</v>
      </c>
      <c r="E100" s="273">
        <f t="shared" si="22"/>
        <v>23</v>
      </c>
      <c r="F100" s="271">
        <f t="shared" si="22"/>
        <v>3.5</v>
      </c>
      <c r="G100" s="272">
        <f t="shared" si="22"/>
        <v>11.5</v>
      </c>
      <c r="H100" s="272">
        <f t="shared" si="22"/>
        <v>2.5</v>
      </c>
      <c r="I100" s="273">
        <f t="shared" si="22"/>
        <v>17.5</v>
      </c>
      <c r="J100" s="271">
        <f t="shared" si="22"/>
        <v>4</v>
      </c>
      <c r="K100" s="272">
        <f t="shared" si="22"/>
        <v>46.5</v>
      </c>
      <c r="L100" s="272">
        <f t="shared" si="22"/>
        <v>1</v>
      </c>
      <c r="M100" s="273">
        <f t="shared" si="22"/>
        <v>51.5</v>
      </c>
      <c r="N100" s="271">
        <f t="shared" si="22"/>
        <v>7.5</v>
      </c>
      <c r="O100" s="272">
        <f t="shared" si="22"/>
        <v>16.5</v>
      </c>
      <c r="P100" s="272">
        <f t="shared" si="22"/>
        <v>46</v>
      </c>
      <c r="Q100" s="274">
        <f t="shared" si="22"/>
        <v>0</v>
      </c>
      <c r="R100" s="273">
        <f t="shared" si="22"/>
        <v>70</v>
      </c>
      <c r="S100" s="275">
        <f t="shared" si="22"/>
        <v>162</v>
      </c>
    </row>
    <row r="101" spans="1:19" ht="14" thickBot="1" x14ac:dyDescent="0.2">
      <c r="A101" s="276"/>
      <c r="B101" s="277"/>
      <c r="C101" s="278"/>
      <c r="D101" s="278"/>
      <c r="E101" s="279"/>
      <c r="F101" s="277"/>
      <c r="G101" s="278"/>
      <c r="H101" s="278"/>
      <c r="I101" s="279"/>
      <c r="J101" s="277"/>
      <c r="K101" s="278"/>
      <c r="L101" s="278"/>
      <c r="M101" s="279"/>
      <c r="N101" s="277"/>
      <c r="O101" s="278"/>
      <c r="P101" s="278"/>
      <c r="Q101" s="280"/>
      <c r="R101" s="279"/>
      <c r="S101" s="281"/>
    </row>
    <row r="102" spans="1:19" x14ac:dyDescent="0.15">
      <c r="A102" s="282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4"/>
    </row>
    <row r="103" spans="1:19" ht="14" thickBot="1" x14ac:dyDescent="0.2">
      <c r="A103" s="285">
        <f>A78+1</f>
        <v>42796</v>
      </c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4"/>
      <c r="M103" s="284"/>
      <c r="N103" s="284"/>
      <c r="O103" s="284"/>
      <c r="P103" s="284"/>
      <c r="Q103" s="284"/>
      <c r="R103" s="284"/>
      <c r="S103" s="284"/>
    </row>
    <row r="104" spans="1:19" x14ac:dyDescent="0.15">
      <c r="A104" s="226"/>
      <c r="B104" s="287" t="s">
        <v>2</v>
      </c>
      <c r="C104" s="288"/>
      <c r="D104" s="288"/>
      <c r="E104" s="289"/>
      <c r="F104" s="287" t="s">
        <v>3</v>
      </c>
      <c r="G104" s="288"/>
      <c r="H104" s="288"/>
      <c r="I104" s="289"/>
      <c r="J104" s="287" t="s">
        <v>4</v>
      </c>
      <c r="K104" s="288"/>
      <c r="L104" s="288"/>
      <c r="M104" s="289"/>
      <c r="N104" s="287" t="s">
        <v>5</v>
      </c>
      <c r="O104" s="288"/>
      <c r="P104" s="288"/>
      <c r="Q104" s="288"/>
      <c r="R104" s="289"/>
      <c r="S104" s="270" t="s">
        <v>35</v>
      </c>
    </row>
    <row r="105" spans="1:19" s="11" customFormat="1" ht="14" thickBot="1" x14ac:dyDescent="0.2">
      <c r="A105" s="231"/>
      <c r="B105" s="290" t="s">
        <v>15</v>
      </c>
      <c r="C105" s="291"/>
      <c r="D105" s="291"/>
      <c r="E105" s="292"/>
      <c r="F105" s="290" t="s">
        <v>13</v>
      </c>
      <c r="G105" s="291"/>
      <c r="H105" s="291"/>
      <c r="I105" s="292"/>
      <c r="J105" s="290" t="s">
        <v>14</v>
      </c>
      <c r="K105" s="291"/>
      <c r="L105" s="291"/>
      <c r="M105" s="292"/>
      <c r="N105" s="290" t="s">
        <v>16</v>
      </c>
      <c r="O105" s="291"/>
      <c r="P105" s="291"/>
      <c r="Q105" s="291"/>
      <c r="R105" s="292"/>
      <c r="S105" s="258"/>
    </row>
    <row r="106" spans="1:19" s="32" customFormat="1" ht="11" x14ac:dyDescent="0.15">
      <c r="A106" s="236"/>
      <c r="B106" s="294" t="s">
        <v>6</v>
      </c>
      <c r="C106" s="295" t="s">
        <v>7</v>
      </c>
      <c r="D106" s="295" t="s">
        <v>8</v>
      </c>
      <c r="E106" s="296" t="s">
        <v>9</v>
      </c>
      <c r="F106" s="294" t="s">
        <v>6</v>
      </c>
      <c r="G106" s="295" t="s">
        <v>7</v>
      </c>
      <c r="H106" s="295" t="s">
        <v>8</v>
      </c>
      <c r="I106" s="296" t="s">
        <v>9</v>
      </c>
      <c r="J106" s="294" t="s">
        <v>6</v>
      </c>
      <c r="K106" s="295" t="s">
        <v>7</v>
      </c>
      <c r="L106" s="295" t="s">
        <v>8</v>
      </c>
      <c r="M106" s="296" t="s">
        <v>9</v>
      </c>
      <c r="N106" s="294" t="s">
        <v>6</v>
      </c>
      <c r="O106" s="295" t="s">
        <v>7</v>
      </c>
      <c r="P106" s="295" t="s">
        <v>8</v>
      </c>
      <c r="Q106" s="297"/>
      <c r="R106" s="296" t="s">
        <v>9</v>
      </c>
      <c r="S106" s="298"/>
    </row>
    <row r="107" spans="1:19" s="11" customFormat="1" x14ac:dyDescent="0.15">
      <c r="A107" s="231"/>
      <c r="B107" s="300"/>
      <c r="C107" s="301"/>
      <c r="D107" s="301"/>
      <c r="E107" s="302"/>
      <c r="F107" s="300"/>
      <c r="G107" s="301"/>
      <c r="H107" s="301"/>
      <c r="I107" s="302"/>
      <c r="J107" s="300"/>
      <c r="K107" s="301"/>
      <c r="L107" s="301"/>
      <c r="M107" s="302"/>
      <c r="N107" s="300"/>
      <c r="O107" s="301"/>
      <c r="P107" s="301"/>
      <c r="Q107" s="303"/>
      <c r="R107" s="308"/>
      <c r="S107" s="258"/>
    </row>
    <row r="108" spans="1:19" s="11" customFormat="1" x14ac:dyDescent="0.15">
      <c r="A108" s="247" t="s">
        <v>167</v>
      </c>
      <c r="B108" s="248">
        <v>1</v>
      </c>
      <c r="C108" s="249">
        <v>2</v>
      </c>
      <c r="D108" s="249">
        <v>0</v>
      </c>
      <c r="E108" s="250">
        <v>3</v>
      </c>
      <c r="F108" s="248">
        <v>2</v>
      </c>
      <c r="G108" s="249">
        <v>0</v>
      </c>
      <c r="H108" s="249">
        <v>0</v>
      </c>
      <c r="I108" s="250">
        <v>2</v>
      </c>
      <c r="J108" s="248">
        <v>1</v>
      </c>
      <c r="K108" s="249">
        <v>7</v>
      </c>
      <c r="L108" s="249">
        <v>1</v>
      </c>
      <c r="M108" s="250">
        <v>9</v>
      </c>
      <c r="N108" s="248">
        <v>0</v>
      </c>
      <c r="O108" s="249">
        <v>1</v>
      </c>
      <c r="P108" s="249">
        <v>10</v>
      </c>
      <c r="Q108" s="249"/>
      <c r="R108" s="250">
        <v>11</v>
      </c>
      <c r="S108" s="252">
        <f>SUM(R108,M108,I108,E108)</f>
        <v>25</v>
      </c>
    </row>
    <row r="109" spans="1:19" s="11" customFormat="1" x14ac:dyDescent="0.15">
      <c r="A109" s="247" t="s">
        <v>166</v>
      </c>
      <c r="B109" s="248">
        <v>3</v>
      </c>
      <c r="C109" s="249">
        <v>1</v>
      </c>
      <c r="D109" s="249">
        <v>0</v>
      </c>
      <c r="E109" s="250">
        <v>4</v>
      </c>
      <c r="F109" s="248">
        <v>2</v>
      </c>
      <c r="G109" s="249">
        <v>1</v>
      </c>
      <c r="H109" s="249">
        <v>0</v>
      </c>
      <c r="I109" s="250">
        <v>3</v>
      </c>
      <c r="J109" s="248">
        <v>1</v>
      </c>
      <c r="K109" s="249">
        <v>4</v>
      </c>
      <c r="L109" s="249">
        <v>0</v>
      </c>
      <c r="M109" s="250">
        <v>5</v>
      </c>
      <c r="N109" s="248">
        <v>2</v>
      </c>
      <c r="O109" s="249">
        <v>3</v>
      </c>
      <c r="P109" s="249">
        <v>9</v>
      </c>
      <c r="Q109" s="249"/>
      <c r="R109" s="250">
        <v>14</v>
      </c>
      <c r="S109" s="252">
        <f t="shared" ref="S109:S115" si="23">SUM(R109,M109,I109,E109)</f>
        <v>26</v>
      </c>
    </row>
    <row r="110" spans="1:19" s="11" customFormat="1" x14ac:dyDescent="0.15">
      <c r="A110" s="247" t="s">
        <v>165</v>
      </c>
      <c r="B110" s="248">
        <v>3</v>
      </c>
      <c r="C110" s="249">
        <v>2</v>
      </c>
      <c r="D110" s="249">
        <v>0</v>
      </c>
      <c r="E110" s="250">
        <v>5</v>
      </c>
      <c r="F110" s="248">
        <v>1</v>
      </c>
      <c r="G110" s="249">
        <v>3</v>
      </c>
      <c r="H110" s="249">
        <v>0</v>
      </c>
      <c r="I110" s="250">
        <v>4</v>
      </c>
      <c r="J110" s="248">
        <v>0</v>
      </c>
      <c r="K110" s="249">
        <v>17</v>
      </c>
      <c r="L110" s="249">
        <v>0</v>
      </c>
      <c r="M110" s="250">
        <v>17</v>
      </c>
      <c r="N110" s="248">
        <v>1</v>
      </c>
      <c r="O110" s="249">
        <v>6</v>
      </c>
      <c r="P110" s="249">
        <v>19</v>
      </c>
      <c r="Q110" s="249"/>
      <c r="R110" s="250">
        <v>26</v>
      </c>
      <c r="S110" s="252">
        <f t="shared" si="23"/>
        <v>52</v>
      </c>
    </row>
    <row r="111" spans="1:19" s="11" customFormat="1" x14ac:dyDescent="0.15">
      <c r="A111" s="247" t="s">
        <v>164</v>
      </c>
      <c r="B111" s="248">
        <v>1</v>
      </c>
      <c r="C111" s="249">
        <v>1</v>
      </c>
      <c r="D111" s="249">
        <v>1</v>
      </c>
      <c r="E111" s="250">
        <v>3</v>
      </c>
      <c r="F111" s="248">
        <v>1</v>
      </c>
      <c r="G111" s="249">
        <v>1</v>
      </c>
      <c r="H111" s="249">
        <v>0</v>
      </c>
      <c r="I111" s="250">
        <v>2</v>
      </c>
      <c r="J111" s="248">
        <v>0</v>
      </c>
      <c r="K111" s="249">
        <v>15</v>
      </c>
      <c r="L111" s="249">
        <v>0</v>
      </c>
      <c r="M111" s="250">
        <v>15</v>
      </c>
      <c r="N111" s="248">
        <v>2</v>
      </c>
      <c r="O111" s="249">
        <v>8</v>
      </c>
      <c r="P111" s="249">
        <v>27</v>
      </c>
      <c r="Q111" s="249"/>
      <c r="R111" s="250">
        <v>37</v>
      </c>
      <c r="S111" s="252">
        <f t="shared" si="23"/>
        <v>57</v>
      </c>
    </row>
    <row r="112" spans="1:19" s="11" customFormat="1" x14ac:dyDescent="0.15">
      <c r="A112" s="247" t="s">
        <v>163</v>
      </c>
      <c r="B112" s="248">
        <v>3</v>
      </c>
      <c r="C112" s="249">
        <v>2</v>
      </c>
      <c r="D112" s="249">
        <v>0</v>
      </c>
      <c r="E112" s="250">
        <v>5</v>
      </c>
      <c r="F112" s="248">
        <v>1</v>
      </c>
      <c r="G112" s="249">
        <v>2</v>
      </c>
      <c r="H112" s="249">
        <v>0</v>
      </c>
      <c r="I112" s="250">
        <v>3</v>
      </c>
      <c r="J112" s="248">
        <v>1</v>
      </c>
      <c r="K112" s="249">
        <v>12</v>
      </c>
      <c r="L112" s="249">
        <v>0</v>
      </c>
      <c r="M112" s="250">
        <v>13</v>
      </c>
      <c r="N112" s="248">
        <v>2</v>
      </c>
      <c r="O112" s="249">
        <v>5</v>
      </c>
      <c r="P112" s="249">
        <v>19</v>
      </c>
      <c r="Q112" s="249"/>
      <c r="R112" s="250">
        <v>26</v>
      </c>
      <c r="S112" s="252">
        <f t="shared" si="23"/>
        <v>47</v>
      </c>
    </row>
    <row r="113" spans="1:19" s="11" customFormat="1" x14ac:dyDescent="0.15">
      <c r="A113" s="247" t="s">
        <v>162</v>
      </c>
      <c r="B113" s="248">
        <v>2</v>
      </c>
      <c r="C113" s="249">
        <v>1</v>
      </c>
      <c r="D113" s="249">
        <v>0</v>
      </c>
      <c r="E113" s="250">
        <v>3</v>
      </c>
      <c r="F113" s="248">
        <v>0</v>
      </c>
      <c r="G113" s="249">
        <v>1</v>
      </c>
      <c r="H113" s="249">
        <v>0</v>
      </c>
      <c r="I113" s="250">
        <v>1</v>
      </c>
      <c r="J113" s="248">
        <v>0</v>
      </c>
      <c r="K113" s="249">
        <v>18</v>
      </c>
      <c r="L113" s="249">
        <v>1</v>
      </c>
      <c r="M113" s="250">
        <v>19</v>
      </c>
      <c r="N113" s="248">
        <v>4</v>
      </c>
      <c r="O113" s="249">
        <v>1</v>
      </c>
      <c r="P113" s="249">
        <v>10</v>
      </c>
      <c r="Q113" s="249"/>
      <c r="R113" s="250">
        <v>15</v>
      </c>
      <c r="S113" s="252">
        <f t="shared" si="23"/>
        <v>38</v>
      </c>
    </row>
    <row r="114" spans="1:19" s="11" customFormat="1" x14ac:dyDescent="0.15">
      <c r="A114" s="247" t="s">
        <v>161</v>
      </c>
      <c r="B114" s="248">
        <v>8</v>
      </c>
      <c r="C114" s="249">
        <v>2</v>
      </c>
      <c r="D114" s="249">
        <v>0</v>
      </c>
      <c r="E114" s="250">
        <v>10</v>
      </c>
      <c r="F114" s="248">
        <v>1</v>
      </c>
      <c r="G114" s="249">
        <v>3</v>
      </c>
      <c r="H114" s="249">
        <v>2</v>
      </c>
      <c r="I114" s="250">
        <v>6</v>
      </c>
      <c r="J114" s="248">
        <v>0</v>
      </c>
      <c r="K114" s="249">
        <v>11</v>
      </c>
      <c r="L114" s="249">
        <v>1</v>
      </c>
      <c r="M114" s="250">
        <v>12</v>
      </c>
      <c r="N114" s="248">
        <v>2</v>
      </c>
      <c r="O114" s="249">
        <v>2</v>
      </c>
      <c r="P114" s="249">
        <v>10</v>
      </c>
      <c r="Q114" s="249"/>
      <c r="R114" s="250">
        <v>14</v>
      </c>
      <c r="S114" s="252">
        <f t="shared" si="23"/>
        <v>42</v>
      </c>
    </row>
    <row r="115" spans="1:19" s="11" customFormat="1" x14ac:dyDescent="0.15">
      <c r="A115" s="247" t="s">
        <v>160</v>
      </c>
      <c r="B115" s="248">
        <v>0</v>
      </c>
      <c r="C115" s="249">
        <v>2</v>
      </c>
      <c r="D115" s="249">
        <v>1</v>
      </c>
      <c r="E115" s="250">
        <v>3</v>
      </c>
      <c r="F115" s="248">
        <v>1</v>
      </c>
      <c r="G115" s="249">
        <v>1</v>
      </c>
      <c r="H115" s="249">
        <v>1</v>
      </c>
      <c r="I115" s="250">
        <v>3</v>
      </c>
      <c r="J115" s="248">
        <v>0</v>
      </c>
      <c r="K115" s="249">
        <v>12</v>
      </c>
      <c r="L115" s="249">
        <v>0</v>
      </c>
      <c r="M115" s="250">
        <v>12</v>
      </c>
      <c r="N115" s="248">
        <v>1</v>
      </c>
      <c r="O115" s="249">
        <v>2</v>
      </c>
      <c r="P115" s="249">
        <v>7</v>
      </c>
      <c r="Q115" s="249"/>
      <c r="R115" s="250">
        <v>10</v>
      </c>
      <c r="S115" s="252">
        <f t="shared" si="23"/>
        <v>28</v>
      </c>
    </row>
    <row r="116" spans="1:19" s="11" customFormat="1" ht="13" customHeight="1" thickBot="1" x14ac:dyDescent="0.2">
      <c r="A116" s="253"/>
      <c r="B116" s="254"/>
      <c r="C116" s="255"/>
      <c r="D116" s="255"/>
      <c r="E116" s="256"/>
      <c r="F116" s="254"/>
      <c r="G116" s="255"/>
      <c r="H116" s="255"/>
      <c r="I116" s="256"/>
      <c r="J116" s="254"/>
      <c r="K116" s="255"/>
      <c r="L116" s="255"/>
      <c r="M116" s="256"/>
      <c r="N116" s="254"/>
      <c r="O116" s="255"/>
      <c r="P116" s="255"/>
      <c r="Q116" s="257"/>
      <c r="R116" s="256"/>
      <c r="S116" s="258"/>
    </row>
    <row r="117" spans="1:19" s="11" customFormat="1" ht="12.5" hidden="1" customHeight="1" x14ac:dyDescent="0.15">
      <c r="A117" s="247" t="s">
        <v>183</v>
      </c>
      <c r="B117" s="248">
        <f>SUM(B108:B111)</f>
        <v>8</v>
      </c>
      <c r="C117" s="249">
        <f t="shared" ref="C117:S117" si="24">SUM(C108:C111)</f>
        <v>6</v>
      </c>
      <c r="D117" s="249">
        <f t="shared" si="24"/>
        <v>1</v>
      </c>
      <c r="E117" s="250">
        <f t="shared" si="24"/>
        <v>15</v>
      </c>
      <c r="F117" s="248">
        <f t="shared" si="24"/>
        <v>6</v>
      </c>
      <c r="G117" s="249">
        <f t="shared" si="24"/>
        <v>5</v>
      </c>
      <c r="H117" s="249">
        <f t="shared" si="24"/>
        <v>0</v>
      </c>
      <c r="I117" s="250">
        <f t="shared" si="24"/>
        <v>11</v>
      </c>
      <c r="J117" s="248">
        <f t="shared" si="24"/>
        <v>2</v>
      </c>
      <c r="K117" s="249">
        <f t="shared" si="24"/>
        <v>43</v>
      </c>
      <c r="L117" s="249">
        <f t="shared" si="24"/>
        <v>1</v>
      </c>
      <c r="M117" s="250">
        <f t="shared" si="24"/>
        <v>46</v>
      </c>
      <c r="N117" s="248">
        <f t="shared" si="24"/>
        <v>5</v>
      </c>
      <c r="O117" s="249">
        <f t="shared" si="24"/>
        <v>18</v>
      </c>
      <c r="P117" s="249">
        <f t="shared" si="24"/>
        <v>65</v>
      </c>
      <c r="Q117" s="251">
        <f t="shared" si="24"/>
        <v>0</v>
      </c>
      <c r="R117" s="250">
        <f t="shared" si="24"/>
        <v>88</v>
      </c>
      <c r="S117" s="252">
        <f t="shared" si="24"/>
        <v>160</v>
      </c>
    </row>
    <row r="118" spans="1:19" s="11" customFormat="1" ht="12.5" hidden="1" customHeight="1" x14ac:dyDescent="0.15">
      <c r="A118" s="247" t="s">
        <v>184</v>
      </c>
      <c r="B118" s="248">
        <f t="shared" ref="B118:S121" si="25">SUM(B109:B112)</f>
        <v>10</v>
      </c>
      <c r="C118" s="249">
        <f t="shared" si="25"/>
        <v>6</v>
      </c>
      <c r="D118" s="249">
        <f t="shared" si="25"/>
        <v>1</v>
      </c>
      <c r="E118" s="250">
        <f t="shared" si="25"/>
        <v>17</v>
      </c>
      <c r="F118" s="248">
        <f t="shared" si="25"/>
        <v>5</v>
      </c>
      <c r="G118" s="249">
        <f t="shared" si="25"/>
        <v>7</v>
      </c>
      <c r="H118" s="249">
        <f t="shared" si="25"/>
        <v>0</v>
      </c>
      <c r="I118" s="250">
        <f t="shared" si="25"/>
        <v>12</v>
      </c>
      <c r="J118" s="248">
        <f t="shared" si="25"/>
        <v>2</v>
      </c>
      <c r="K118" s="249">
        <f t="shared" si="25"/>
        <v>48</v>
      </c>
      <c r="L118" s="249">
        <f t="shared" si="25"/>
        <v>0</v>
      </c>
      <c r="M118" s="250">
        <f t="shared" si="25"/>
        <v>50</v>
      </c>
      <c r="N118" s="248">
        <f t="shared" si="25"/>
        <v>7</v>
      </c>
      <c r="O118" s="249">
        <f t="shared" si="25"/>
        <v>22</v>
      </c>
      <c r="P118" s="249">
        <f t="shared" si="25"/>
        <v>74</v>
      </c>
      <c r="Q118" s="251">
        <f t="shared" si="25"/>
        <v>0</v>
      </c>
      <c r="R118" s="250">
        <f t="shared" si="25"/>
        <v>103</v>
      </c>
      <c r="S118" s="252">
        <f t="shared" si="25"/>
        <v>182</v>
      </c>
    </row>
    <row r="119" spans="1:19" s="11" customFormat="1" ht="12.5" hidden="1" customHeight="1" x14ac:dyDescent="0.15">
      <c r="A119" s="247" t="s">
        <v>185</v>
      </c>
      <c r="B119" s="248">
        <f t="shared" si="25"/>
        <v>9</v>
      </c>
      <c r="C119" s="249">
        <f t="shared" si="25"/>
        <v>6</v>
      </c>
      <c r="D119" s="249">
        <f t="shared" si="25"/>
        <v>1</v>
      </c>
      <c r="E119" s="250">
        <f t="shared" si="25"/>
        <v>16</v>
      </c>
      <c r="F119" s="248">
        <f t="shared" si="25"/>
        <v>3</v>
      </c>
      <c r="G119" s="249">
        <f t="shared" si="25"/>
        <v>7</v>
      </c>
      <c r="H119" s="249">
        <f t="shared" si="25"/>
        <v>0</v>
      </c>
      <c r="I119" s="250">
        <f t="shared" si="25"/>
        <v>10</v>
      </c>
      <c r="J119" s="248">
        <f t="shared" si="25"/>
        <v>1</v>
      </c>
      <c r="K119" s="249">
        <f t="shared" si="25"/>
        <v>62</v>
      </c>
      <c r="L119" s="249">
        <f t="shared" si="25"/>
        <v>1</v>
      </c>
      <c r="M119" s="250">
        <f t="shared" si="25"/>
        <v>64</v>
      </c>
      <c r="N119" s="248">
        <f t="shared" si="25"/>
        <v>9</v>
      </c>
      <c r="O119" s="249">
        <f t="shared" si="25"/>
        <v>20</v>
      </c>
      <c r="P119" s="249">
        <f t="shared" si="25"/>
        <v>75</v>
      </c>
      <c r="Q119" s="251">
        <f t="shared" si="25"/>
        <v>0</v>
      </c>
      <c r="R119" s="250">
        <f t="shared" si="25"/>
        <v>104</v>
      </c>
      <c r="S119" s="252">
        <f t="shared" si="25"/>
        <v>194</v>
      </c>
    </row>
    <row r="120" spans="1:19" s="11" customFormat="1" ht="12.5" hidden="1" customHeight="1" x14ac:dyDescent="0.15">
      <c r="A120" s="247" t="s">
        <v>186</v>
      </c>
      <c r="B120" s="248">
        <f t="shared" si="25"/>
        <v>14</v>
      </c>
      <c r="C120" s="249">
        <f t="shared" si="25"/>
        <v>6</v>
      </c>
      <c r="D120" s="249">
        <f t="shared" si="25"/>
        <v>1</v>
      </c>
      <c r="E120" s="250">
        <f t="shared" si="25"/>
        <v>21</v>
      </c>
      <c r="F120" s="248">
        <f t="shared" si="25"/>
        <v>3</v>
      </c>
      <c r="G120" s="249">
        <f t="shared" si="25"/>
        <v>7</v>
      </c>
      <c r="H120" s="249">
        <f t="shared" si="25"/>
        <v>2</v>
      </c>
      <c r="I120" s="250">
        <f t="shared" si="25"/>
        <v>12</v>
      </c>
      <c r="J120" s="248">
        <f t="shared" si="25"/>
        <v>1</v>
      </c>
      <c r="K120" s="249">
        <f t="shared" si="25"/>
        <v>56</v>
      </c>
      <c r="L120" s="249">
        <f t="shared" si="25"/>
        <v>2</v>
      </c>
      <c r="M120" s="250">
        <f t="shared" si="25"/>
        <v>59</v>
      </c>
      <c r="N120" s="248">
        <f t="shared" si="25"/>
        <v>10</v>
      </c>
      <c r="O120" s="249">
        <f t="shared" si="25"/>
        <v>16</v>
      </c>
      <c r="P120" s="249">
        <f t="shared" si="25"/>
        <v>66</v>
      </c>
      <c r="Q120" s="251">
        <f t="shared" si="25"/>
        <v>0</v>
      </c>
      <c r="R120" s="250">
        <f t="shared" si="25"/>
        <v>92</v>
      </c>
      <c r="S120" s="252">
        <f t="shared" si="25"/>
        <v>184</v>
      </c>
    </row>
    <row r="121" spans="1:19" s="11" customFormat="1" ht="13" hidden="1" customHeight="1" x14ac:dyDescent="0.15">
      <c r="A121" s="259" t="s">
        <v>187</v>
      </c>
      <c r="B121" s="260">
        <f>SUM(B112:B115)</f>
        <v>13</v>
      </c>
      <c r="C121" s="261">
        <f>SUM(C112:C115)</f>
        <v>7</v>
      </c>
      <c r="D121" s="261">
        <f>SUM(D112:D115)</f>
        <v>1</v>
      </c>
      <c r="E121" s="262">
        <f t="shared" si="25"/>
        <v>21</v>
      </c>
      <c r="F121" s="260">
        <f t="shared" si="25"/>
        <v>3</v>
      </c>
      <c r="G121" s="261">
        <f t="shared" si="25"/>
        <v>7</v>
      </c>
      <c r="H121" s="261">
        <f t="shared" si="25"/>
        <v>3</v>
      </c>
      <c r="I121" s="262">
        <f t="shared" si="25"/>
        <v>13</v>
      </c>
      <c r="J121" s="260">
        <f t="shared" si="25"/>
        <v>1</v>
      </c>
      <c r="K121" s="261">
        <f t="shared" si="25"/>
        <v>53</v>
      </c>
      <c r="L121" s="261">
        <f t="shared" si="25"/>
        <v>2</v>
      </c>
      <c r="M121" s="262">
        <f t="shared" si="25"/>
        <v>56</v>
      </c>
      <c r="N121" s="260">
        <f t="shared" si="25"/>
        <v>9</v>
      </c>
      <c r="O121" s="261">
        <f t="shared" si="25"/>
        <v>10</v>
      </c>
      <c r="P121" s="261">
        <f t="shared" si="25"/>
        <v>46</v>
      </c>
      <c r="Q121" s="263">
        <f t="shared" si="25"/>
        <v>0</v>
      </c>
      <c r="R121" s="262">
        <f t="shared" si="25"/>
        <v>65</v>
      </c>
      <c r="S121" s="264">
        <f t="shared" si="25"/>
        <v>155</v>
      </c>
    </row>
    <row r="122" spans="1:19" x14ac:dyDescent="0.15">
      <c r="A122" s="265"/>
      <c r="B122" s="266"/>
      <c r="C122" s="267"/>
      <c r="D122" s="267"/>
      <c r="E122" s="268"/>
      <c r="F122" s="266"/>
      <c r="G122" s="267"/>
      <c r="H122" s="267"/>
      <c r="I122" s="268"/>
      <c r="J122" s="266"/>
      <c r="K122" s="267"/>
      <c r="L122" s="267"/>
      <c r="M122" s="268"/>
      <c r="N122" s="266"/>
      <c r="O122" s="267"/>
      <c r="P122" s="267"/>
      <c r="Q122" s="269"/>
      <c r="R122" s="268"/>
      <c r="S122" s="270"/>
    </row>
    <row r="123" spans="1:19" x14ac:dyDescent="0.15">
      <c r="A123" s="253" t="s">
        <v>188</v>
      </c>
      <c r="B123" s="271">
        <f>SUM(B108:B115)</f>
        <v>21</v>
      </c>
      <c r="C123" s="272">
        <f t="shared" ref="C123:S123" si="26">SUM(C108:C115)</f>
        <v>13</v>
      </c>
      <c r="D123" s="272">
        <f t="shared" si="26"/>
        <v>2</v>
      </c>
      <c r="E123" s="273">
        <f t="shared" si="26"/>
        <v>36</v>
      </c>
      <c r="F123" s="271">
        <f t="shared" si="26"/>
        <v>9</v>
      </c>
      <c r="G123" s="272">
        <f t="shared" si="26"/>
        <v>12</v>
      </c>
      <c r="H123" s="272">
        <f t="shared" si="26"/>
        <v>3</v>
      </c>
      <c r="I123" s="273">
        <f t="shared" si="26"/>
        <v>24</v>
      </c>
      <c r="J123" s="271">
        <f t="shared" si="26"/>
        <v>3</v>
      </c>
      <c r="K123" s="272">
        <f t="shared" si="26"/>
        <v>96</v>
      </c>
      <c r="L123" s="272">
        <f t="shared" si="26"/>
        <v>3</v>
      </c>
      <c r="M123" s="273">
        <f t="shared" si="26"/>
        <v>102</v>
      </c>
      <c r="N123" s="271">
        <f t="shared" si="26"/>
        <v>14</v>
      </c>
      <c r="O123" s="272">
        <f t="shared" si="26"/>
        <v>28</v>
      </c>
      <c r="P123" s="272">
        <f t="shared" si="26"/>
        <v>111</v>
      </c>
      <c r="Q123" s="274">
        <f t="shared" si="26"/>
        <v>0</v>
      </c>
      <c r="R123" s="273">
        <f t="shared" si="26"/>
        <v>153</v>
      </c>
      <c r="S123" s="275">
        <f t="shared" si="26"/>
        <v>315</v>
      </c>
    </row>
    <row r="124" spans="1:19" x14ac:dyDescent="0.15">
      <c r="A124" s="253" t="s">
        <v>10</v>
      </c>
      <c r="B124" s="271">
        <f t="shared" ref="B124:R124" si="27">INDEX(B117:B121,MATCH($S124,$S117:$S121,0))</f>
        <v>9</v>
      </c>
      <c r="C124" s="272">
        <f t="shared" si="27"/>
        <v>6</v>
      </c>
      <c r="D124" s="272">
        <f t="shared" si="27"/>
        <v>1</v>
      </c>
      <c r="E124" s="273">
        <f t="shared" si="27"/>
        <v>16</v>
      </c>
      <c r="F124" s="271">
        <f t="shared" si="27"/>
        <v>3</v>
      </c>
      <c r="G124" s="272">
        <f t="shared" si="27"/>
        <v>7</v>
      </c>
      <c r="H124" s="272">
        <f t="shared" si="27"/>
        <v>0</v>
      </c>
      <c r="I124" s="273">
        <f t="shared" si="27"/>
        <v>10</v>
      </c>
      <c r="J124" s="271">
        <f t="shared" si="27"/>
        <v>1</v>
      </c>
      <c r="K124" s="272">
        <f t="shared" si="27"/>
        <v>62</v>
      </c>
      <c r="L124" s="272">
        <f t="shared" si="27"/>
        <v>1</v>
      </c>
      <c r="M124" s="273">
        <f t="shared" si="27"/>
        <v>64</v>
      </c>
      <c r="N124" s="271">
        <f t="shared" si="27"/>
        <v>9</v>
      </c>
      <c r="O124" s="272">
        <f t="shared" si="27"/>
        <v>20</v>
      </c>
      <c r="P124" s="272">
        <f t="shared" si="27"/>
        <v>75</v>
      </c>
      <c r="Q124" s="274">
        <f t="shared" si="27"/>
        <v>0</v>
      </c>
      <c r="R124" s="273">
        <f t="shared" si="27"/>
        <v>104</v>
      </c>
      <c r="S124" s="275">
        <f>MAX(S117:S121)</f>
        <v>194</v>
      </c>
    </row>
    <row r="125" spans="1:19" x14ac:dyDescent="0.15">
      <c r="A125" s="253" t="s">
        <v>11</v>
      </c>
      <c r="B125" s="271">
        <f>B123/2</f>
        <v>10.5</v>
      </c>
      <c r="C125" s="272">
        <f t="shared" ref="C125:S125" si="28">C123/2</f>
        <v>6.5</v>
      </c>
      <c r="D125" s="272">
        <f t="shared" si="28"/>
        <v>1</v>
      </c>
      <c r="E125" s="273">
        <f t="shared" si="28"/>
        <v>18</v>
      </c>
      <c r="F125" s="271">
        <f t="shared" si="28"/>
        <v>4.5</v>
      </c>
      <c r="G125" s="272">
        <f t="shared" si="28"/>
        <v>6</v>
      </c>
      <c r="H125" s="272">
        <f t="shared" si="28"/>
        <v>1.5</v>
      </c>
      <c r="I125" s="273">
        <f t="shared" si="28"/>
        <v>12</v>
      </c>
      <c r="J125" s="271">
        <f t="shared" si="28"/>
        <v>1.5</v>
      </c>
      <c r="K125" s="272">
        <f t="shared" si="28"/>
        <v>48</v>
      </c>
      <c r="L125" s="272">
        <f t="shared" si="28"/>
        <v>1.5</v>
      </c>
      <c r="M125" s="273">
        <f t="shared" si="28"/>
        <v>51</v>
      </c>
      <c r="N125" s="271">
        <f t="shared" si="28"/>
        <v>7</v>
      </c>
      <c r="O125" s="272">
        <f t="shared" si="28"/>
        <v>14</v>
      </c>
      <c r="P125" s="272">
        <f t="shared" si="28"/>
        <v>55.5</v>
      </c>
      <c r="Q125" s="274">
        <f t="shared" si="28"/>
        <v>0</v>
      </c>
      <c r="R125" s="273">
        <f t="shared" si="28"/>
        <v>76.5</v>
      </c>
      <c r="S125" s="275">
        <f t="shared" si="28"/>
        <v>157.5</v>
      </c>
    </row>
    <row r="126" spans="1:19" ht="14" thickBot="1" x14ac:dyDescent="0.2">
      <c r="A126" s="276"/>
      <c r="B126" s="277"/>
      <c r="C126" s="278"/>
      <c r="D126" s="278"/>
      <c r="E126" s="279"/>
      <c r="F126" s="277"/>
      <c r="G126" s="278"/>
      <c r="H126" s="278"/>
      <c r="I126" s="279"/>
      <c r="J126" s="277"/>
      <c r="K126" s="278"/>
      <c r="L126" s="278"/>
      <c r="M126" s="279"/>
      <c r="N126" s="277"/>
      <c r="O126" s="278"/>
      <c r="P126" s="278"/>
      <c r="Q126" s="280"/>
      <c r="R126" s="279"/>
      <c r="S126" s="281"/>
    </row>
    <row r="127" spans="1:19" x14ac:dyDescent="0.15">
      <c r="A127" s="282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4"/>
    </row>
    <row r="128" spans="1:19" ht="14" thickBot="1" x14ac:dyDescent="0.2">
      <c r="A128" s="285">
        <f>A103+1</f>
        <v>42797</v>
      </c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4"/>
      <c r="M128" s="284"/>
      <c r="N128" s="284"/>
      <c r="O128" s="284"/>
      <c r="P128" s="284"/>
      <c r="Q128" s="284"/>
      <c r="R128" s="284"/>
      <c r="S128" s="284"/>
    </row>
    <row r="129" spans="1:19" x14ac:dyDescent="0.15">
      <c r="A129" s="226"/>
      <c r="B129" s="287" t="s">
        <v>2</v>
      </c>
      <c r="C129" s="288"/>
      <c r="D129" s="288"/>
      <c r="E129" s="289"/>
      <c r="F129" s="287" t="s">
        <v>3</v>
      </c>
      <c r="G129" s="288"/>
      <c r="H129" s="288"/>
      <c r="I129" s="289"/>
      <c r="J129" s="287" t="s">
        <v>4</v>
      </c>
      <c r="K129" s="288"/>
      <c r="L129" s="288"/>
      <c r="M129" s="289"/>
      <c r="N129" s="287" t="s">
        <v>5</v>
      </c>
      <c r="O129" s="288"/>
      <c r="P129" s="288"/>
      <c r="Q129" s="288"/>
      <c r="R129" s="289"/>
      <c r="S129" s="270" t="s">
        <v>35</v>
      </c>
    </row>
    <row r="130" spans="1:19" s="11" customFormat="1" ht="14" thickBot="1" x14ac:dyDescent="0.2">
      <c r="A130" s="231"/>
      <c r="B130" s="290" t="s">
        <v>15</v>
      </c>
      <c r="C130" s="291"/>
      <c r="D130" s="291"/>
      <c r="E130" s="292"/>
      <c r="F130" s="290" t="s">
        <v>13</v>
      </c>
      <c r="G130" s="291"/>
      <c r="H130" s="291"/>
      <c r="I130" s="292"/>
      <c r="J130" s="290" t="s">
        <v>14</v>
      </c>
      <c r="K130" s="291"/>
      <c r="L130" s="291"/>
      <c r="M130" s="292"/>
      <c r="N130" s="290" t="s">
        <v>16</v>
      </c>
      <c r="O130" s="291"/>
      <c r="P130" s="291"/>
      <c r="Q130" s="291"/>
      <c r="R130" s="292"/>
      <c r="S130" s="258"/>
    </row>
    <row r="131" spans="1:19" s="32" customFormat="1" ht="11" x14ac:dyDescent="0.15">
      <c r="A131" s="236"/>
      <c r="B131" s="294" t="s">
        <v>6</v>
      </c>
      <c r="C131" s="295" t="s">
        <v>7</v>
      </c>
      <c r="D131" s="295" t="s">
        <v>8</v>
      </c>
      <c r="E131" s="296" t="s">
        <v>9</v>
      </c>
      <c r="F131" s="294" t="s">
        <v>6</v>
      </c>
      <c r="G131" s="295" t="s">
        <v>7</v>
      </c>
      <c r="H131" s="295" t="s">
        <v>8</v>
      </c>
      <c r="I131" s="296" t="s">
        <v>9</v>
      </c>
      <c r="J131" s="294" t="s">
        <v>6</v>
      </c>
      <c r="K131" s="295" t="s">
        <v>7</v>
      </c>
      <c r="L131" s="295" t="s">
        <v>8</v>
      </c>
      <c r="M131" s="296" t="s">
        <v>9</v>
      </c>
      <c r="N131" s="294" t="s">
        <v>6</v>
      </c>
      <c r="O131" s="295" t="s">
        <v>7</v>
      </c>
      <c r="P131" s="295" t="s">
        <v>8</v>
      </c>
      <c r="Q131" s="297"/>
      <c r="R131" s="296" t="s">
        <v>9</v>
      </c>
      <c r="S131" s="298"/>
    </row>
    <row r="132" spans="1:19" s="11" customFormat="1" x14ac:dyDescent="0.15">
      <c r="A132" s="231"/>
      <c r="B132" s="300"/>
      <c r="C132" s="301"/>
      <c r="D132" s="301"/>
      <c r="E132" s="302"/>
      <c r="F132" s="300"/>
      <c r="G132" s="301"/>
      <c r="H132" s="301"/>
      <c r="I132" s="302"/>
      <c r="J132" s="300"/>
      <c r="K132" s="301"/>
      <c r="L132" s="301"/>
      <c r="M132" s="302"/>
      <c r="N132" s="300"/>
      <c r="O132" s="301"/>
      <c r="P132" s="301"/>
      <c r="Q132" s="303"/>
      <c r="R132" s="308"/>
      <c r="S132" s="258"/>
    </row>
    <row r="133" spans="1:19" s="11" customFormat="1" x14ac:dyDescent="0.15">
      <c r="A133" s="247" t="s">
        <v>167</v>
      </c>
      <c r="B133" s="248">
        <v>4</v>
      </c>
      <c r="C133" s="249">
        <v>0</v>
      </c>
      <c r="D133" s="249">
        <v>0</v>
      </c>
      <c r="E133" s="250">
        <v>4</v>
      </c>
      <c r="F133" s="248">
        <v>1</v>
      </c>
      <c r="G133" s="249">
        <v>2</v>
      </c>
      <c r="H133" s="249">
        <v>0</v>
      </c>
      <c r="I133" s="250">
        <v>3</v>
      </c>
      <c r="J133" s="248">
        <v>0</v>
      </c>
      <c r="K133" s="249">
        <v>4</v>
      </c>
      <c r="L133" s="249">
        <v>0</v>
      </c>
      <c r="M133" s="250">
        <v>4</v>
      </c>
      <c r="N133" s="248">
        <v>0</v>
      </c>
      <c r="O133" s="249">
        <v>2</v>
      </c>
      <c r="P133" s="249">
        <v>6</v>
      </c>
      <c r="Q133" s="249"/>
      <c r="R133" s="250">
        <v>8</v>
      </c>
      <c r="S133" s="252">
        <f>SUM(R133,M133,I133,E133)</f>
        <v>19</v>
      </c>
    </row>
    <row r="134" spans="1:19" s="11" customFormat="1" x14ac:dyDescent="0.15">
      <c r="A134" s="247" t="s">
        <v>166</v>
      </c>
      <c r="B134" s="248">
        <v>2</v>
      </c>
      <c r="C134" s="249">
        <v>0</v>
      </c>
      <c r="D134" s="249">
        <v>0</v>
      </c>
      <c r="E134" s="250">
        <v>2</v>
      </c>
      <c r="F134" s="248">
        <v>1</v>
      </c>
      <c r="G134" s="249">
        <v>1</v>
      </c>
      <c r="H134" s="249">
        <v>0</v>
      </c>
      <c r="I134" s="250">
        <v>2</v>
      </c>
      <c r="J134" s="248">
        <v>2</v>
      </c>
      <c r="K134" s="249">
        <v>2</v>
      </c>
      <c r="L134" s="249">
        <v>0</v>
      </c>
      <c r="M134" s="250">
        <v>4</v>
      </c>
      <c r="N134" s="248">
        <v>0</v>
      </c>
      <c r="O134" s="249">
        <v>2</v>
      </c>
      <c r="P134" s="249">
        <v>8</v>
      </c>
      <c r="Q134" s="249"/>
      <c r="R134" s="250">
        <v>10</v>
      </c>
      <c r="S134" s="252">
        <f t="shared" ref="S134:S140" si="29">SUM(R134,M134,I134,E134)</f>
        <v>18</v>
      </c>
    </row>
    <row r="135" spans="1:19" s="11" customFormat="1" x14ac:dyDescent="0.15">
      <c r="A135" s="247" t="s">
        <v>165</v>
      </c>
      <c r="B135" s="248">
        <v>3</v>
      </c>
      <c r="C135" s="249">
        <v>1</v>
      </c>
      <c r="D135" s="249">
        <v>0</v>
      </c>
      <c r="E135" s="250">
        <v>4</v>
      </c>
      <c r="F135" s="248">
        <v>1</v>
      </c>
      <c r="G135" s="249">
        <v>5</v>
      </c>
      <c r="H135" s="249">
        <v>0</v>
      </c>
      <c r="I135" s="250">
        <v>6</v>
      </c>
      <c r="J135" s="248">
        <v>1</v>
      </c>
      <c r="K135" s="249">
        <v>8</v>
      </c>
      <c r="L135" s="249">
        <v>0</v>
      </c>
      <c r="M135" s="250">
        <v>9</v>
      </c>
      <c r="N135" s="248">
        <v>2</v>
      </c>
      <c r="O135" s="249">
        <v>7</v>
      </c>
      <c r="P135" s="249">
        <v>12</v>
      </c>
      <c r="Q135" s="249"/>
      <c r="R135" s="250">
        <v>21</v>
      </c>
      <c r="S135" s="252">
        <f t="shared" si="29"/>
        <v>40</v>
      </c>
    </row>
    <row r="136" spans="1:19" s="11" customFormat="1" x14ac:dyDescent="0.15">
      <c r="A136" s="247" t="s">
        <v>164</v>
      </c>
      <c r="B136" s="248">
        <v>4</v>
      </c>
      <c r="C136" s="249">
        <v>1</v>
      </c>
      <c r="D136" s="249">
        <v>0</v>
      </c>
      <c r="E136" s="250">
        <v>5</v>
      </c>
      <c r="F136" s="248">
        <v>1</v>
      </c>
      <c r="G136" s="249">
        <v>1</v>
      </c>
      <c r="H136" s="249">
        <v>0</v>
      </c>
      <c r="I136" s="250">
        <v>2</v>
      </c>
      <c r="J136" s="248">
        <v>2</v>
      </c>
      <c r="K136" s="249">
        <v>16</v>
      </c>
      <c r="L136" s="249">
        <v>0</v>
      </c>
      <c r="M136" s="250">
        <v>18</v>
      </c>
      <c r="N136" s="248">
        <v>1</v>
      </c>
      <c r="O136" s="249">
        <v>7</v>
      </c>
      <c r="P136" s="249">
        <v>13</v>
      </c>
      <c r="Q136" s="249"/>
      <c r="R136" s="250">
        <v>21</v>
      </c>
      <c r="S136" s="252">
        <f t="shared" si="29"/>
        <v>46</v>
      </c>
    </row>
    <row r="137" spans="1:19" s="11" customFormat="1" x14ac:dyDescent="0.15">
      <c r="A137" s="247" t="s">
        <v>163</v>
      </c>
      <c r="B137" s="248">
        <v>0</v>
      </c>
      <c r="C137" s="249">
        <v>2</v>
      </c>
      <c r="D137" s="249">
        <v>0</v>
      </c>
      <c r="E137" s="250">
        <v>2</v>
      </c>
      <c r="F137" s="248">
        <v>1</v>
      </c>
      <c r="G137" s="249">
        <v>1</v>
      </c>
      <c r="H137" s="249">
        <v>1</v>
      </c>
      <c r="I137" s="250">
        <v>3</v>
      </c>
      <c r="J137" s="248">
        <v>0</v>
      </c>
      <c r="K137" s="249">
        <v>18</v>
      </c>
      <c r="L137" s="249">
        <v>0</v>
      </c>
      <c r="M137" s="250">
        <v>18</v>
      </c>
      <c r="N137" s="248">
        <v>0</v>
      </c>
      <c r="O137" s="249">
        <v>6</v>
      </c>
      <c r="P137" s="249">
        <v>16</v>
      </c>
      <c r="Q137" s="249"/>
      <c r="R137" s="250">
        <v>22</v>
      </c>
      <c r="S137" s="252">
        <f t="shared" si="29"/>
        <v>45</v>
      </c>
    </row>
    <row r="138" spans="1:19" s="11" customFormat="1" x14ac:dyDescent="0.15">
      <c r="A138" s="247" t="s">
        <v>162</v>
      </c>
      <c r="B138" s="248">
        <v>4</v>
      </c>
      <c r="C138" s="249">
        <v>4</v>
      </c>
      <c r="D138" s="249">
        <v>2</v>
      </c>
      <c r="E138" s="250">
        <v>10</v>
      </c>
      <c r="F138" s="248">
        <v>1</v>
      </c>
      <c r="G138" s="249">
        <v>2</v>
      </c>
      <c r="H138" s="249">
        <v>0</v>
      </c>
      <c r="I138" s="250">
        <v>3</v>
      </c>
      <c r="J138" s="248">
        <v>0</v>
      </c>
      <c r="K138" s="249">
        <v>16</v>
      </c>
      <c r="L138" s="249">
        <v>0</v>
      </c>
      <c r="M138" s="250">
        <v>16</v>
      </c>
      <c r="N138" s="248">
        <v>4</v>
      </c>
      <c r="O138" s="249">
        <v>3</v>
      </c>
      <c r="P138" s="249">
        <v>9</v>
      </c>
      <c r="Q138" s="249"/>
      <c r="R138" s="250">
        <v>16</v>
      </c>
      <c r="S138" s="252">
        <f t="shared" si="29"/>
        <v>45</v>
      </c>
    </row>
    <row r="139" spans="1:19" s="11" customFormat="1" x14ac:dyDescent="0.15">
      <c r="A139" s="247" t="s">
        <v>161</v>
      </c>
      <c r="B139" s="248">
        <v>2</v>
      </c>
      <c r="C139" s="249">
        <v>5</v>
      </c>
      <c r="D139" s="249">
        <v>0</v>
      </c>
      <c r="E139" s="250">
        <v>7</v>
      </c>
      <c r="F139" s="248">
        <v>1</v>
      </c>
      <c r="G139" s="249">
        <v>3</v>
      </c>
      <c r="H139" s="249">
        <v>2</v>
      </c>
      <c r="I139" s="250">
        <v>6</v>
      </c>
      <c r="J139" s="248">
        <v>0</v>
      </c>
      <c r="K139" s="249">
        <v>12</v>
      </c>
      <c r="L139" s="249">
        <v>1</v>
      </c>
      <c r="M139" s="250">
        <v>13</v>
      </c>
      <c r="N139" s="248">
        <v>0</v>
      </c>
      <c r="O139" s="249">
        <v>1</v>
      </c>
      <c r="P139" s="249">
        <v>6</v>
      </c>
      <c r="Q139" s="249"/>
      <c r="R139" s="250">
        <v>7</v>
      </c>
      <c r="S139" s="252">
        <f t="shared" si="29"/>
        <v>33</v>
      </c>
    </row>
    <row r="140" spans="1:19" s="11" customFormat="1" x14ac:dyDescent="0.15">
      <c r="A140" s="247" t="s">
        <v>160</v>
      </c>
      <c r="B140" s="248">
        <v>1</v>
      </c>
      <c r="C140" s="249">
        <v>0</v>
      </c>
      <c r="D140" s="249">
        <v>0</v>
      </c>
      <c r="E140" s="250">
        <v>1</v>
      </c>
      <c r="F140" s="248">
        <v>0</v>
      </c>
      <c r="G140" s="249">
        <v>0</v>
      </c>
      <c r="H140" s="249">
        <v>1</v>
      </c>
      <c r="I140" s="250">
        <v>1</v>
      </c>
      <c r="J140" s="248">
        <v>0</v>
      </c>
      <c r="K140" s="249">
        <v>4</v>
      </c>
      <c r="L140" s="249">
        <v>1</v>
      </c>
      <c r="M140" s="250">
        <v>5</v>
      </c>
      <c r="N140" s="248">
        <v>1</v>
      </c>
      <c r="O140" s="249">
        <v>2</v>
      </c>
      <c r="P140" s="249">
        <v>7</v>
      </c>
      <c r="Q140" s="249"/>
      <c r="R140" s="250">
        <v>10</v>
      </c>
      <c r="S140" s="252">
        <f t="shared" si="29"/>
        <v>17</v>
      </c>
    </row>
    <row r="141" spans="1:19" s="11" customFormat="1" ht="13" customHeight="1" thickBot="1" x14ac:dyDescent="0.2">
      <c r="A141" s="253"/>
      <c r="B141" s="254"/>
      <c r="C141" s="255"/>
      <c r="D141" s="255"/>
      <c r="E141" s="256"/>
      <c r="F141" s="254"/>
      <c r="G141" s="255"/>
      <c r="H141" s="255"/>
      <c r="I141" s="256"/>
      <c r="J141" s="254"/>
      <c r="K141" s="255"/>
      <c r="L141" s="255"/>
      <c r="M141" s="256"/>
      <c r="N141" s="254"/>
      <c r="O141" s="255"/>
      <c r="P141" s="255"/>
      <c r="Q141" s="257"/>
      <c r="R141" s="256"/>
      <c r="S141" s="258"/>
    </row>
    <row r="142" spans="1:19" s="11" customFormat="1" ht="12.5" hidden="1" customHeight="1" x14ac:dyDescent="0.15">
      <c r="A142" s="247" t="s">
        <v>183</v>
      </c>
      <c r="B142" s="248">
        <f>SUM(B133:B136)</f>
        <v>13</v>
      </c>
      <c r="C142" s="249">
        <f t="shared" ref="C142:S142" si="30">SUM(C133:C136)</f>
        <v>2</v>
      </c>
      <c r="D142" s="249">
        <f t="shared" si="30"/>
        <v>0</v>
      </c>
      <c r="E142" s="250">
        <f t="shared" si="30"/>
        <v>15</v>
      </c>
      <c r="F142" s="248">
        <f t="shared" si="30"/>
        <v>4</v>
      </c>
      <c r="G142" s="249">
        <f t="shared" si="30"/>
        <v>9</v>
      </c>
      <c r="H142" s="249">
        <f t="shared" si="30"/>
        <v>0</v>
      </c>
      <c r="I142" s="250">
        <f t="shared" si="30"/>
        <v>13</v>
      </c>
      <c r="J142" s="248">
        <f t="shared" si="30"/>
        <v>5</v>
      </c>
      <c r="K142" s="249">
        <f t="shared" si="30"/>
        <v>30</v>
      </c>
      <c r="L142" s="249">
        <f t="shared" si="30"/>
        <v>0</v>
      </c>
      <c r="M142" s="250">
        <f t="shared" si="30"/>
        <v>35</v>
      </c>
      <c r="N142" s="248">
        <f t="shared" si="30"/>
        <v>3</v>
      </c>
      <c r="O142" s="249">
        <f t="shared" si="30"/>
        <v>18</v>
      </c>
      <c r="P142" s="249">
        <f t="shared" si="30"/>
        <v>39</v>
      </c>
      <c r="Q142" s="251">
        <f t="shared" si="30"/>
        <v>0</v>
      </c>
      <c r="R142" s="250">
        <f t="shared" si="30"/>
        <v>60</v>
      </c>
      <c r="S142" s="252">
        <f t="shared" si="30"/>
        <v>123</v>
      </c>
    </row>
    <row r="143" spans="1:19" s="11" customFormat="1" ht="12.5" hidden="1" customHeight="1" x14ac:dyDescent="0.15">
      <c r="A143" s="247" t="s">
        <v>184</v>
      </c>
      <c r="B143" s="248">
        <f t="shared" ref="B143:S146" si="31">SUM(B134:B137)</f>
        <v>9</v>
      </c>
      <c r="C143" s="249">
        <f t="shared" si="31"/>
        <v>4</v>
      </c>
      <c r="D143" s="249">
        <f t="shared" si="31"/>
        <v>0</v>
      </c>
      <c r="E143" s="250">
        <f t="shared" si="31"/>
        <v>13</v>
      </c>
      <c r="F143" s="248">
        <f t="shared" si="31"/>
        <v>4</v>
      </c>
      <c r="G143" s="249">
        <f t="shared" si="31"/>
        <v>8</v>
      </c>
      <c r="H143" s="249">
        <f t="shared" si="31"/>
        <v>1</v>
      </c>
      <c r="I143" s="250">
        <f t="shared" si="31"/>
        <v>13</v>
      </c>
      <c r="J143" s="248">
        <f t="shared" si="31"/>
        <v>5</v>
      </c>
      <c r="K143" s="249">
        <f t="shared" si="31"/>
        <v>44</v>
      </c>
      <c r="L143" s="249">
        <f t="shared" si="31"/>
        <v>0</v>
      </c>
      <c r="M143" s="250">
        <f t="shared" si="31"/>
        <v>49</v>
      </c>
      <c r="N143" s="248">
        <f t="shared" si="31"/>
        <v>3</v>
      </c>
      <c r="O143" s="249">
        <f t="shared" si="31"/>
        <v>22</v>
      </c>
      <c r="P143" s="249">
        <f t="shared" si="31"/>
        <v>49</v>
      </c>
      <c r="Q143" s="251">
        <f t="shared" si="31"/>
        <v>0</v>
      </c>
      <c r="R143" s="250">
        <f t="shared" si="31"/>
        <v>74</v>
      </c>
      <c r="S143" s="252">
        <f t="shared" si="31"/>
        <v>149</v>
      </c>
    </row>
    <row r="144" spans="1:19" s="11" customFormat="1" ht="12.5" hidden="1" customHeight="1" x14ac:dyDescent="0.15">
      <c r="A144" s="247" t="s">
        <v>185</v>
      </c>
      <c r="B144" s="248">
        <f t="shared" si="31"/>
        <v>11</v>
      </c>
      <c r="C144" s="249">
        <f t="shared" si="31"/>
        <v>8</v>
      </c>
      <c r="D144" s="249">
        <f t="shared" si="31"/>
        <v>2</v>
      </c>
      <c r="E144" s="250">
        <f t="shared" si="31"/>
        <v>21</v>
      </c>
      <c r="F144" s="248">
        <f t="shared" si="31"/>
        <v>4</v>
      </c>
      <c r="G144" s="249">
        <f t="shared" si="31"/>
        <v>9</v>
      </c>
      <c r="H144" s="249">
        <f t="shared" si="31"/>
        <v>1</v>
      </c>
      <c r="I144" s="250">
        <f t="shared" si="31"/>
        <v>14</v>
      </c>
      <c r="J144" s="248">
        <f t="shared" si="31"/>
        <v>3</v>
      </c>
      <c r="K144" s="249">
        <f t="shared" si="31"/>
        <v>58</v>
      </c>
      <c r="L144" s="249">
        <f t="shared" si="31"/>
        <v>0</v>
      </c>
      <c r="M144" s="250">
        <f t="shared" si="31"/>
        <v>61</v>
      </c>
      <c r="N144" s="248">
        <f t="shared" si="31"/>
        <v>7</v>
      </c>
      <c r="O144" s="249">
        <f t="shared" si="31"/>
        <v>23</v>
      </c>
      <c r="P144" s="249">
        <f t="shared" si="31"/>
        <v>50</v>
      </c>
      <c r="Q144" s="251">
        <f t="shared" si="31"/>
        <v>0</v>
      </c>
      <c r="R144" s="250">
        <f t="shared" si="31"/>
        <v>80</v>
      </c>
      <c r="S144" s="252">
        <f t="shared" si="31"/>
        <v>176</v>
      </c>
    </row>
    <row r="145" spans="1:19" s="11" customFormat="1" ht="12.5" hidden="1" customHeight="1" x14ac:dyDescent="0.15">
      <c r="A145" s="247" t="s">
        <v>186</v>
      </c>
      <c r="B145" s="248">
        <f t="shared" si="31"/>
        <v>10</v>
      </c>
      <c r="C145" s="249">
        <f t="shared" si="31"/>
        <v>12</v>
      </c>
      <c r="D145" s="249">
        <f t="shared" si="31"/>
        <v>2</v>
      </c>
      <c r="E145" s="250">
        <f t="shared" si="31"/>
        <v>24</v>
      </c>
      <c r="F145" s="248">
        <f t="shared" si="31"/>
        <v>4</v>
      </c>
      <c r="G145" s="249">
        <f t="shared" si="31"/>
        <v>7</v>
      </c>
      <c r="H145" s="249">
        <f t="shared" si="31"/>
        <v>3</v>
      </c>
      <c r="I145" s="250">
        <f t="shared" si="31"/>
        <v>14</v>
      </c>
      <c r="J145" s="248">
        <f t="shared" si="31"/>
        <v>2</v>
      </c>
      <c r="K145" s="249">
        <f t="shared" si="31"/>
        <v>62</v>
      </c>
      <c r="L145" s="249">
        <f t="shared" si="31"/>
        <v>1</v>
      </c>
      <c r="M145" s="250">
        <f t="shared" si="31"/>
        <v>65</v>
      </c>
      <c r="N145" s="248">
        <f t="shared" si="31"/>
        <v>5</v>
      </c>
      <c r="O145" s="249">
        <f t="shared" si="31"/>
        <v>17</v>
      </c>
      <c r="P145" s="249">
        <f t="shared" si="31"/>
        <v>44</v>
      </c>
      <c r="Q145" s="251">
        <f t="shared" si="31"/>
        <v>0</v>
      </c>
      <c r="R145" s="250">
        <f t="shared" si="31"/>
        <v>66</v>
      </c>
      <c r="S145" s="252">
        <f t="shared" si="31"/>
        <v>169</v>
      </c>
    </row>
    <row r="146" spans="1:19" s="11" customFormat="1" ht="13" hidden="1" customHeight="1" x14ac:dyDescent="0.15">
      <c r="A146" s="259" t="s">
        <v>187</v>
      </c>
      <c r="B146" s="260">
        <f>SUM(B137:B140)</f>
        <v>7</v>
      </c>
      <c r="C146" s="261">
        <f>SUM(C137:C140)</f>
        <v>11</v>
      </c>
      <c r="D146" s="261">
        <f>SUM(D137:D140)</f>
        <v>2</v>
      </c>
      <c r="E146" s="262">
        <f t="shared" si="31"/>
        <v>20</v>
      </c>
      <c r="F146" s="260">
        <f t="shared" si="31"/>
        <v>3</v>
      </c>
      <c r="G146" s="261">
        <f t="shared" si="31"/>
        <v>6</v>
      </c>
      <c r="H146" s="261">
        <f t="shared" si="31"/>
        <v>4</v>
      </c>
      <c r="I146" s="262">
        <f t="shared" si="31"/>
        <v>13</v>
      </c>
      <c r="J146" s="260">
        <f t="shared" si="31"/>
        <v>0</v>
      </c>
      <c r="K146" s="261">
        <f t="shared" si="31"/>
        <v>50</v>
      </c>
      <c r="L146" s="261">
        <f t="shared" si="31"/>
        <v>2</v>
      </c>
      <c r="M146" s="262">
        <f t="shared" si="31"/>
        <v>52</v>
      </c>
      <c r="N146" s="260">
        <f t="shared" si="31"/>
        <v>5</v>
      </c>
      <c r="O146" s="261">
        <f t="shared" si="31"/>
        <v>12</v>
      </c>
      <c r="P146" s="261">
        <f t="shared" si="31"/>
        <v>38</v>
      </c>
      <c r="Q146" s="263">
        <f t="shared" si="31"/>
        <v>0</v>
      </c>
      <c r="R146" s="262">
        <f t="shared" si="31"/>
        <v>55</v>
      </c>
      <c r="S146" s="264">
        <f t="shared" si="31"/>
        <v>140</v>
      </c>
    </row>
    <row r="147" spans="1:19" x14ac:dyDescent="0.15">
      <c r="A147" s="265"/>
      <c r="B147" s="266"/>
      <c r="C147" s="267"/>
      <c r="D147" s="267"/>
      <c r="E147" s="268"/>
      <c r="F147" s="266"/>
      <c r="G147" s="267"/>
      <c r="H147" s="267"/>
      <c r="I147" s="268"/>
      <c r="J147" s="266"/>
      <c r="K147" s="267"/>
      <c r="L147" s="267"/>
      <c r="M147" s="268"/>
      <c r="N147" s="266"/>
      <c r="O147" s="267"/>
      <c r="P147" s="267"/>
      <c r="Q147" s="269"/>
      <c r="R147" s="268"/>
      <c r="S147" s="270"/>
    </row>
    <row r="148" spans="1:19" x14ac:dyDescent="0.15">
      <c r="A148" s="253" t="s">
        <v>188</v>
      </c>
      <c r="B148" s="271">
        <f>SUM(B133:B140)</f>
        <v>20</v>
      </c>
      <c r="C148" s="272">
        <f t="shared" ref="C148:S148" si="32">SUM(C133:C140)</f>
        <v>13</v>
      </c>
      <c r="D148" s="272">
        <f t="shared" si="32"/>
        <v>2</v>
      </c>
      <c r="E148" s="273">
        <f t="shared" si="32"/>
        <v>35</v>
      </c>
      <c r="F148" s="271">
        <f t="shared" si="32"/>
        <v>7</v>
      </c>
      <c r="G148" s="272">
        <f t="shared" si="32"/>
        <v>15</v>
      </c>
      <c r="H148" s="272">
        <f t="shared" si="32"/>
        <v>4</v>
      </c>
      <c r="I148" s="273">
        <f t="shared" si="32"/>
        <v>26</v>
      </c>
      <c r="J148" s="271">
        <f t="shared" si="32"/>
        <v>5</v>
      </c>
      <c r="K148" s="272">
        <f t="shared" si="32"/>
        <v>80</v>
      </c>
      <c r="L148" s="272">
        <f t="shared" si="32"/>
        <v>2</v>
      </c>
      <c r="M148" s="273">
        <f t="shared" si="32"/>
        <v>87</v>
      </c>
      <c r="N148" s="271">
        <f t="shared" si="32"/>
        <v>8</v>
      </c>
      <c r="O148" s="272">
        <f t="shared" si="32"/>
        <v>30</v>
      </c>
      <c r="P148" s="272">
        <f t="shared" si="32"/>
        <v>77</v>
      </c>
      <c r="Q148" s="274">
        <f t="shared" si="32"/>
        <v>0</v>
      </c>
      <c r="R148" s="273">
        <f t="shared" si="32"/>
        <v>115</v>
      </c>
      <c r="S148" s="275">
        <f t="shared" si="32"/>
        <v>263</v>
      </c>
    </row>
    <row r="149" spans="1:19" x14ac:dyDescent="0.15">
      <c r="A149" s="253" t="s">
        <v>10</v>
      </c>
      <c r="B149" s="271">
        <f t="shared" ref="B149:R149" si="33">INDEX(B142:B146,MATCH($S149,$S142:$S146,0))</f>
        <v>11</v>
      </c>
      <c r="C149" s="272">
        <f t="shared" si="33"/>
        <v>8</v>
      </c>
      <c r="D149" s="272">
        <f t="shared" si="33"/>
        <v>2</v>
      </c>
      <c r="E149" s="273">
        <f t="shared" si="33"/>
        <v>21</v>
      </c>
      <c r="F149" s="271">
        <f t="shared" si="33"/>
        <v>4</v>
      </c>
      <c r="G149" s="272">
        <f t="shared" si="33"/>
        <v>9</v>
      </c>
      <c r="H149" s="272">
        <f t="shared" si="33"/>
        <v>1</v>
      </c>
      <c r="I149" s="273">
        <f t="shared" si="33"/>
        <v>14</v>
      </c>
      <c r="J149" s="271">
        <f t="shared" si="33"/>
        <v>3</v>
      </c>
      <c r="K149" s="272">
        <f t="shared" si="33"/>
        <v>58</v>
      </c>
      <c r="L149" s="272">
        <f t="shared" si="33"/>
        <v>0</v>
      </c>
      <c r="M149" s="273">
        <f t="shared" si="33"/>
        <v>61</v>
      </c>
      <c r="N149" s="271">
        <f t="shared" si="33"/>
        <v>7</v>
      </c>
      <c r="O149" s="272">
        <f t="shared" si="33"/>
        <v>23</v>
      </c>
      <c r="P149" s="272">
        <f t="shared" si="33"/>
        <v>50</v>
      </c>
      <c r="Q149" s="274">
        <f t="shared" si="33"/>
        <v>0</v>
      </c>
      <c r="R149" s="273">
        <f t="shared" si="33"/>
        <v>80</v>
      </c>
      <c r="S149" s="275">
        <f>MAX(S142:S146)</f>
        <v>176</v>
      </c>
    </row>
    <row r="150" spans="1:19" x14ac:dyDescent="0.15">
      <c r="A150" s="253" t="s">
        <v>11</v>
      </c>
      <c r="B150" s="271">
        <f>B148/2</f>
        <v>10</v>
      </c>
      <c r="C150" s="272">
        <f>C148/2</f>
        <v>6.5</v>
      </c>
      <c r="D150" s="272">
        <f t="shared" ref="D150:S150" si="34">D148/2</f>
        <v>1</v>
      </c>
      <c r="E150" s="273">
        <f t="shared" si="34"/>
        <v>17.5</v>
      </c>
      <c r="F150" s="271">
        <f t="shared" si="34"/>
        <v>3.5</v>
      </c>
      <c r="G150" s="272">
        <f t="shared" si="34"/>
        <v>7.5</v>
      </c>
      <c r="H150" s="272">
        <f t="shared" si="34"/>
        <v>2</v>
      </c>
      <c r="I150" s="273">
        <f t="shared" si="34"/>
        <v>13</v>
      </c>
      <c r="J150" s="271">
        <f t="shared" si="34"/>
        <v>2.5</v>
      </c>
      <c r="K150" s="272">
        <f t="shared" si="34"/>
        <v>40</v>
      </c>
      <c r="L150" s="272">
        <f t="shared" si="34"/>
        <v>1</v>
      </c>
      <c r="M150" s="273">
        <f t="shared" si="34"/>
        <v>43.5</v>
      </c>
      <c r="N150" s="271">
        <f t="shared" si="34"/>
        <v>4</v>
      </c>
      <c r="O150" s="272">
        <f t="shared" si="34"/>
        <v>15</v>
      </c>
      <c r="P150" s="272">
        <f t="shared" si="34"/>
        <v>38.5</v>
      </c>
      <c r="Q150" s="274">
        <f t="shared" si="34"/>
        <v>0</v>
      </c>
      <c r="R150" s="273">
        <f t="shared" si="34"/>
        <v>57.5</v>
      </c>
      <c r="S150" s="275">
        <f t="shared" si="34"/>
        <v>131.5</v>
      </c>
    </row>
    <row r="151" spans="1:19" ht="14" thickBot="1" x14ac:dyDescent="0.2">
      <c r="A151" s="276"/>
      <c r="B151" s="277"/>
      <c r="C151" s="278"/>
      <c r="D151" s="278"/>
      <c r="E151" s="279"/>
      <c r="F151" s="277"/>
      <c r="G151" s="278"/>
      <c r="H151" s="278"/>
      <c r="I151" s="279"/>
      <c r="J151" s="277"/>
      <c r="K151" s="278"/>
      <c r="L151" s="278"/>
      <c r="M151" s="279"/>
      <c r="N151" s="277"/>
      <c r="O151" s="278"/>
      <c r="P151" s="278"/>
      <c r="Q151" s="280"/>
      <c r="R151" s="279"/>
      <c r="S151" s="281"/>
    </row>
    <row r="152" spans="1:19" x14ac:dyDescent="0.15">
      <c r="A152" s="223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</row>
    <row r="153" spans="1:19" x14ac:dyDescent="0.15">
      <c r="A153" s="223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</row>
    <row r="154" spans="1:19" x14ac:dyDescent="0.15">
      <c r="A154" s="223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</row>
    <row r="155" spans="1:19" x14ac:dyDescent="0.15">
      <c r="A155" s="223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</row>
    <row r="156" spans="1:19" x14ac:dyDescent="0.15">
      <c r="A156" s="223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</row>
    <row r="157" spans="1:19" x14ac:dyDescent="0.15">
      <c r="A157" s="223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</row>
    <row r="158" spans="1:19" x14ac:dyDescent="0.15">
      <c r="A158" s="223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</row>
    <row r="159" spans="1:19" x14ac:dyDescent="0.15">
      <c r="A159" s="223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</row>
    <row r="160" spans="1:19" x14ac:dyDescent="0.15">
      <c r="A160" s="223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</row>
    <row r="161" spans="2:19" x14ac:dyDescent="0.1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</row>
    <row r="162" spans="2:19" x14ac:dyDescent="0.1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</row>
    <row r="163" spans="2:19" x14ac:dyDescent="0.1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</row>
    <row r="164" spans="2:19" x14ac:dyDescent="0.1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</row>
    <row r="165" spans="2:19" x14ac:dyDescent="0.15"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</row>
    <row r="166" spans="2:19" x14ac:dyDescent="0.15"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</row>
    <row r="167" spans="2:19" x14ac:dyDescent="0.15"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</row>
    <row r="168" spans="2:19" x14ac:dyDescent="0.15"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</row>
    <row r="169" spans="2:19" x14ac:dyDescent="0.15"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</row>
    <row r="170" spans="2:19" x14ac:dyDescent="0.15"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</row>
    <row r="171" spans="2:19" x14ac:dyDescent="0.15"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</row>
    <row r="172" spans="2:19" x14ac:dyDescent="0.15"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</row>
    <row r="173" spans="2:19" x14ac:dyDescent="0.15"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</row>
    <row r="174" spans="2:19" x14ac:dyDescent="0.15">
      <c r="B174" s="284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</row>
    <row r="175" spans="2:19" x14ac:dyDescent="0.15">
      <c r="B175" s="284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</row>
    <row r="176" spans="2:19" x14ac:dyDescent="0.15">
      <c r="B176" s="284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</row>
    <row r="177" spans="2:19" x14ac:dyDescent="0.15"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</row>
    <row r="178" spans="2:19" x14ac:dyDescent="0.15"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</row>
    <row r="179" spans="2:19" x14ac:dyDescent="0.15"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</row>
    <row r="180" spans="2:19" x14ac:dyDescent="0.15"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</row>
    <row r="181" spans="2:19" x14ac:dyDescent="0.15"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</row>
  </sheetData>
  <mergeCells count="29">
    <mergeCell ref="A128:K128"/>
    <mergeCell ref="B130:E130"/>
    <mergeCell ref="F130:I130"/>
    <mergeCell ref="J130:M130"/>
    <mergeCell ref="N130:R130"/>
    <mergeCell ref="B80:E80"/>
    <mergeCell ref="F80:I80"/>
    <mergeCell ref="J80:M80"/>
    <mergeCell ref="N80:R80"/>
    <mergeCell ref="A103:K103"/>
    <mergeCell ref="B105:E105"/>
    <mergeCell ref="F105:I105"/>
    <mergeCell ref="J105:M105"/>
    <mergeCell ref="N105:R105"/>
    <mergeCell ref="A53:K53"/>
    <mergeCell ref="B55:E55"/>
    <mergeCell ref="F55:I55"/>
    <mergeCell ref="J55:M55"/>
    <mergeCell ref="N55:R55"/>
    <mergeCell ref="A78:K78"/>
    <mergeCell ref="B5:E5"/>
    <mergeCell ref="F5:I5"/>
    <mergeCell ref="J5:M5"/>
    <mergeCell ref="N5:R5"/>
    <mergeCell ref="A28:K28"/>
    <mergeCell ref="B30:E30"/>
    <mergeCell ref="F30:I30"/>
    <mergeCell ref="J30:M30"/>
    <mergeCell ref="N30:R30"/>
  </mergeCells>
  <conditionalFormatting sqref="S8:S25">
    <cfRule type="expression" dxfId="17" priority="6" stopIfTrue="1">
      <formula>SUM(B8:R8)/2 &lt;&gt;S8</formula>
    </cfRule>
  </conditionalFormatting>
  <conditionalFormatting sqref="S133:S150">
    <cfRule type="expression" dxfId="16" priority="1" stopIfTrue="1">
      <formula>SUM(B133:R133)/2 &lt;&gt;S133</formula>
    </cfRule>
  </conditionalFormatting>
  <conditionalFormatting sqref="S33:S50">
    <cfRule type="expression" dxfId="15" priority="5" stopIfTrue="1">
      <formula>SUM(B33:R33)/2 &lt;&gt;S33</formula>
    </cfRule>
  </conditionalFormatting>
  <conditionalFormatting sqref="S58:S75">
    <cfRule type="expression" dxfId="14" priority="4" stopIfTrue="1">
      <formula>SUM(B58:R58)/2 &lt;&gt;S58</formula>
    </cfRule>
  </conditionalFormatting>
  <conditionalFormatting sqref="S83:S100">
    <cfRule type="expression" dxfId="13" priority="3" stopIfTrue="1">
      <formula>SUM(B83:R83)/2 &lt;&gt;S83</formula>
    </cfRule>
  </conditionalFormatting>
  <conditionalFormatting sqref="S108:S125">
    <cfRule type="expression" dxfId="12" priority="2" stopIfTrue="1">
      <formula>SUM(B108:R108)/2 &lt;&gt;S108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E4171-B619-3449-B16C-FD32797453A7}">
  <dimension ref="A1:T253"/>
  <sheetViews>
    <sheetView workbookViewId="0">
      <selection sqref="A1:XFD1048576"/>
    </sheetView>
  </sheetViews>
  <sheetFormatPr baseColWidth="10" defaultColWidth="9.1640625" defaultRowHeight="13" x14ac:dyDescent="0.15"/>
  <cols>
    <col min="1" max="1" width="13.5" style="14" customWidth="1"/>
    <col min="2" max="3" width="5.6640625" style="14" customWidth="1"/>
    <col min="4" max="4" width="5.6640625" style="14" hidden="1" customWidth="1"/>
    <col min="5" max="5" width="5.6640625" style="14" customWidth="1"/>
    <col min="6" max="10" width="5.6640625" style="14" hidden="1" customWidth="1"/>
    <col min="11" max="14" width="5.6640625" style="14" customWidth="1"/>
    <col min="15" max="15" width="5.6640625" style="14" hidden="1" customWidth="1"/>
    <col min="16" max="16" width="5.6640625" style="14" customWidth="1"/>
    <col min="17" max="17" width="5.6640625" style="14" hidden="1" customWidth="1"/>
    <col min="18" max="18" width="5.6640625" style="14" customWidth="1"/>
    <col min="19" max="256" width="9.1640625" style="14"/>
    <col min="257" max="257" width="13.5" style="14" customWidth="1"/>
    <col min="258" max="259" width="5.6640625" style="14" customWidth="1"/>
    <col min="260" max="260" width="0" style="14" hidden="1" customWidth="1"/>
    <col min="261" max="261" width="5.6640625" style="14" customWidth="1"/>
    <col min="262" max="266" width="0" style="14" hidden="1" customWidth="1"/>
    <col min="267" max="270" width="5.6640625" style="14" customWidth="1"/>
    <col min="271" max="271" width="0" style="14" hidden="1" customWidth="1"/>
    <col min="272" max="272" width="5.6640625" style="14" customWidth="1"/>
    <col min="273" max="273" width="0" style="14" hidden="1" customWidth="1"/>
    <col min="274" max="274" width="5.6640625" style="14" customWidth="1"/>
    <col min="275" max="512" width="9.1640625" style="14"/>
    <col min="513" max="513" width="13.5" style="14" customWidth="1"/>
    <col min="514" max="515" width="5.6640625" style="14" customWidth="1"/>
    <col min="516" max="516" width="0" style="14" hidden="1" customWidth="1"/>
    <col min="517" max="517" width="5.6640625" style="14" customWidth="1"/>
    <col min="518" max="522" width="0" style="14" hidden="1" customWidth="1"/>
    <col min="523" max="526" width="5.6640625" style="14" customWidth="1"/>
    <col min="527" max="527" width="0" style="14" hidden="1" customWidth="1"/>
    <col min="528" max="528" width="5.6640625" style="14" customWidth="1"/>
    <col min="529" max="529" width="0" style="14" hidden="1" customWidth="1"/>
    <col min="530" max="530" width="5.6640625" style="14" customWidth="1"/>
    <col min="531" max="768" width="9.1640625" style="14"/>
    <col min="769" max="769" width="13.5" style="14" customWidth="1"/>
    <col min="770" max="771" width="5.6640625" style="14" customWidth="1"/>
    <col min="772" max="772" width="0" style="14" hidden="1" customWidth="1"/>
    <col min="773" max="773" width="5.6640625" style="14" customWidth="1"/>
    <col min="774" max="778" width="0" style="14" hidden="1" customWidth="1"/>
    <col min="779" max="782" width="5.6640625" style="14" customWidth="1"/>
    <col min="783" max="783" width="0" style="14" hidden="1" customWidth="1"/>
    <col min="784" max="784" width="5.6640625" style="14" customWidth="1"/>
    <col min="785" max="785" width="0" style="14" hidden="1" customWidth="1"/>
    <col min="786" max="786" width="5.6640625" style="14" customWidth="1"/>
    <col min="787" max="1024" width="9.1640625" style="14"/>
    <col min="1025" max="1025" width="13.5" style="14" customWidth="1"/>
    <col min="1026" max="1027" width="5.6640625" style="14" customWidth="1"/>
    <col min="1028" max="1028" width="0" style="14" hidden="1" customWidth="1"/>
    <col min="1029" max="1029" width="5.6640625" style="14" customWidth="1"/>
    <col min="1030" max="1034" width="0" style="14" hidden="1" customWidth="1"/>
    <col min="1035" max="1038" width="5.6640625" style="14" customWidth="1"/>
    <col min="1039" max="1039" width="0" style="14" hidden="1" customWidth="1"/>
    <col min="1040" max="1040" width="5.6640625" style="14" customWidth="1"/>
    <col min="1041" max="1041" width="0" style="14" hidden="1" customWidth="1"/>
    <col min="1042" max="1042" width="5.6640625" style="14" customWidth="1"/>
    <col min="1043" max="1280" width="9.1640625" style="14"/>
    <col min="1281" max="1281" width="13.5" style="14" customWidth="1"/>
    <col min="1282" max="1283" width="5.6640625" style="14" customWidth="1"/>
    <col min="1284" max="1284" width="0" style="14" hidden="1" customWidth="1"/>
    <col min="1285" max="1285" width="5.6640625" style="14" customWidth="1"/>
    <col min="1286" max="1290" width="0" style="14" hidden="1" customWidth="1"/>
    <col min="1291" max="1294" width="5.6640625" style="14" customWidth="1"/>
    <col min="1295" max="1295" width="0" style="14" hidden="1" customWidth="1"/>
    <col min="1296" max="1296" width="5.6640625" style="14" customWidth="1"/>
    <col min="1297" max="1297" width="0" style="14" hidden="1" customWidth="1"/>
    <col min="1298" max="1298" width="5.6640625" style="14" customWidth="1"/>
    <col min="1299" max="1536" width="9.1640625" style="14"/>
    <col min="1537" max="1537" width="13.5" style="14" customWidth="1"/>
    <col min="1538" max="1539" width="5.6640625" style="14" customWidth="1"/>
    <col min="1540" max="1540" width="0" style="14" hidden="1" customWidth="1"/>
    <col min="1541" max="1541" width="5.6640625" style="14" customWidth="1"/>
    <col min="1542" max="1546" width="0" style="14" hidden="1" customWidth="1"/>
    <col min="1547" max="1550" width="5.6640625" style="14" customWidth="1"/>
    <col min="1551" max="1551" width="0" style="14" hidden="1" customWidth="1"/>
    <col min="1552" max="1552" width="5.6640625" style="14" customWidth="1"/>
    <col min="1553" max="1553" width="0" style="14" hidden="1" customWidth="1"/>
    <col min="1554" max="1554" width="5.6640625" style="14" customWidth="1"/>
    <col min="1555" max="1792" width="9.1640625" style="14"/>
    <col min="1793" max="1793" width="13.5" style="14" customWidth="1"/>
    <col min="1794" max="1795" width="5.6640625" style="14" customWidth="1"/>
    <col min="1796" max="1796" width="0" style="14" hidden="1" customWidth="1"/>
    <col min="1797" max="1797" width="5.6640625" style="14" customWidth="1"/>
    <col min="1798" max="1802" width="0" style="14" hidden="1" customWidth="1"/>
    <col min="1803" max="1806" width="5.6640625" style="14" customWidth="1"/>
    <col min="1807" max="1807" width="0" style="14" hidden="1" customWidth="1"/>
    <col min="1808" max="1808" width="5.6640625" style="14" customWidth="1"/>
    <col min="1809" max="1809" width="0" style="14" hidden="1" customWidth="1"/>
    <col min="1810" max="1810" width="5.6640625" style="14" customWidth="1"/>
    <col min="1811" max="2048" width="9.1640625" style="14"/>
    <col min="2049" max="2049" width="13.5" style="14" customWidth="1"/>
    <col min="2050" max="2051" width="5.6640625" style="14" customWidth="1"/>
    <col min="2052" max="2052" width="0" style="14" hidden="1" customWidth="1"/>
    <col min="2053" max="2053" width="5.6640625" style="14" customWidth="1"/>
    <col min="2054" max="2058" width="0" style="14" hidden="1" customWidth="1"/>
    <col min="2059" max="2062" width="5.6640625" style="14" customWidth="1"/>
    <col min="2063" max="2063" width="0" style="14" hidden="1" customWidth="1"/>
    <col min="2064" max="2064" width="5.6640625" style="14" customWidth="1"/>
    <col min="2065" max="2065" width="0" style="14" hidden="1" customWidth="1"/>
    <col min="2066" max="2066" width="5.6640625" style="14" customWidth="1"/>
    <col min="2067" max="2304" width="9.1640625" style="14"/>
    <col min="2305" max="2305" width="13.5" style="14" customWidth="1"/>
    <col min="2306" max="2307" width="5.6640625" style="14" customWidth="1"/>
    <col min="2308" max="2308" width="0" style="14" hidden="1" customWidth="1"/>
    <col min="2309" max="2309" width="5.6640625" style="14" customWidth="1"/>
    <col min="2310" max="2314" width="0" style="14" hidden="1" customWidth="1"/>
    <col min="2315" max="2318" width="5.6640625" style="14" customWidth="1"/>
    <col min="2319" max="2319" width="0" style="14" hidden="1" customWidth="1"/>
    <col min="2320" max="2320" width="5.6640625" style="14" customWidth="1"/>
    <col min="2321" max="2321" width="0" style="14" hidden="1" customWidth="1"/>
    <col min="2322" max="2322" width="5.6640625" style="14" customWidth="1"/>
    <col min="2323" max="2560" width="9.1640625" style="14"/>
    <col min="2561" max="2561" width="13.5" style="14" customWidth="1"/>
    <col min="2562" max="2563" width="5.6640625" style="14" customWidth="1"/>
    <col min="2564" max="2564" width="0" style="14" hidden="1" customWidth="1"/>
    <col min="2565" max="2565" width="5.6640625" style="14" customWidth="1"/>
    <col min="2566" max="2570" width="0" style="14" hidden="1" customWidth="1"/>
    <col min="2571" max="2574" width="5.6640625" style="14" customWidth="1"/>
    <col min="2575" max="2575" width="0" style="14" hidden="1" customWidth="1"/>
    <col min="2576" max="2576" width="5.6640625" style="14" customWidth="1"/>
    <col min="2577" max="2577" width="0" style="14" hidden="1" customWidth="1"/>
    <col min="2578" max="2578" width="5.6640625" style="14" customWidth="1"/>
    <col min="2579" max="2816" width="9.1640625" style="14"/>
    <col min="2817" max="2817" width="13.5" style="14" customWidth="1"/>
    <col min="2818" max="2819" width="5.6640625" style="14" customWidth="1"/>
    <col min="2820" max="2820" width="0" style="14" hidden="1" customWidth="1"/>
    <col min="2821" max="2821" width="5.6640625" style="14" customWidth="1"/>
    <col min="2822" max="2826" width="0" style="14" hidden="1" customWidth="1"/>
    <col min="2827" max="2830" width="5.6640625" style="14" customWidth="1"/>
    <col min="2831" max="2831" width="0" style="14" hidden="1" customWidth="1"/>
    <col min="2832" max="2832" width="5.6640625" style="14" customWidth="1"/>
    <col min="2833" max="2833" width="0" style="14" hidden="1" customWidth="1"/>
    <col min="2834" max="2834" width="5.6640625" style="14" customWidth="1"/>
    <col min="2835" max="3072" width="9.1640625" style="14"/>
    <col min="3073" max="3073" width="13.5" style="14" customWidth="1"/>
    <col min="3074" max="3075" width="5.6640625" style="14" customWidth="1"/>
    <col min="3076" max="3076" width="0" style="14" hidden="1" customWidth="1"/>
    <col min="3077" max="3077" width="5.6640625" style="14" customWidth="1"/>
    <col min="3078" max="3082" width="0" style="14" hidden="1" customWidth="1"/>
    <col min="3083" max="3086" width="5.6640625" style="14" customWidth="1"/>
    <col min="3087" max="3087" width="0" style="14" hidden="1" customWidth="1"/>
    <col min="3088" max="3088" width="5.6640625" style="14" customWidth="1"/>
    <col min="3089" max="3089" width="0" style="14" hidden="1" customWidth="1"/>
    <col min="3090" max="3090" width="5.6640625" style="14" customWidth="1"/>
    <col min="3091" max="3328" width="9.1640625" style="14"/>
    <col min="3329" max="3329" width="13.5" style="14" customWidth="1"/>
    <col min="3330" max="3331" width="5.6640625" style="14" customWidth="1"/>
    <col min="3332" max="3332" width="0" style="14" hidden="1" customWidth="1"/>
    <col min="3333" max="3333" width="5.6640625" style="14" customWidth="1"/>
    <col min="3334" max="3338" width="0" style="14" hidden="1" customWidth="1"/>
    <col min="3339" max="3342" width="5.6640625" style="14" customWidth="1"/>
    <col min="3343" max="3343" width="0" style="14" hidden="1" customWidth="1"/>
    <col min="3344" max="3344" width="5.6640625" style="14" customWidth="1"/>
    <col min="3345" max="3345" width="0" style="14" hidden="1" customWidth="1"/>
    <col min="3346" max="3346" width="5.6640625" style="14" customWidth="1"/>
    <col min="3347" max="3584" width="9.1640625" style="14"/>
    <col min="3585" max="3585" width="13.5" style="14" customWidth="1"/>
    <col min="3586" max="3587" width="5.6640625" style="14" customWidth="1"/>
    <col min="3588" max="3588" width="0" style="14" hidden="1" customWidth="1"/>
    <col min="3589" max="3589" width="5.6640625" style="14" customWidth="1"/>
    <col min="3590" max="3594" width="0" style="14" hidden="1" customWidth="1"/>
    <col min="3595" max="3598" width="5.6640625" style="14" customWidth="1"/>
    <col min="3599" max="3599" width="0" style="14" hidden="1" customWidth="1"/>
    <col min="3600" max="3600" width="5.6640625" style="14" customWidth="1"/>
    <col min="3601" max="3601" width="0" style="14" hidden="1" customWidth="1"/>
    <col min="3602" max="3602" width="5.6640625" style="14" customWidth="1"/>
    <col min="3603" max="3840" width="9.1640625" style="14"/>
    <col min="3841" max="3841" width="13.5" style="14" customWidth="1"/>
    <col min="3842" max="3843" width="5.6640625" style="14" customWidth="1"/>
    <col min="3844" max="3844" width="0" style="14" hidden="1" customWidth="1"/>
    <col min="3845" max="3845" width="5.6640625" style="14" customWidth="1"/>
    <col min="3846" max="3850" width="0" style="14" hidden="1" customWidth="1"/>
    <col min="3851" max="3854" width="5.6640625" style="14" customWidth="1"/>
    <col min="3855" max="3855" width="0" style="14" hidden="1" customWidth="1"/>
    <col min="3856" max="3856" width="5.6640625" style="14" customWidth="1"/>
    <col min="3857" max="3857" width="0" style="14" hidden="1" customWidth="1"/>
    <col min="3858" max="3858" width="5.6640625" style="14" customWidth="1"/>
    <col min="3859" max="4096" width="9.1640625" style="14"/>
    <col min="4097" max="4097" width="13.5" style="14" customWidth="1"/>
    <col min="4098" max="4099" width="5.6640625" style="14" customWidth="1"/>
    <col min="4100" max="4100" width="0" style="14" hidden="1" customWidth="1"/>
    <col min="4101" max="4101" width="5.6640625" style="14" customWidth="1"/>
    <col min="4102" max="4106" width="0" style="14" hidden="1" customWidth="1"/>
    <col min="4107" max="4110" width="5.6640625" style="14" customWidth="1"/>
    <col min="4111" max="4111" width="0" style="14" hidden="1" customWidth="1"/>
    <col min="4112" max="4112" width="5.6640625" style="14" customWidth="1"/>
    <col min="4113" max="4113" width="0" style="14" hidden="1" customWidth="1"/>
    <col min="4114" max="4114" width="5.6640625" style="14" customWidth="1"/>
    <col min="4115" max="4352" width="9.1640625" style="14"/>
    <col min="4353" max="4353" width="13.5" style="14" customWidth="1"/>
    <col min="4354" max="4355" width="5.6640625" style="14" customWidth="1"/>
    <col min="4356" max="4356" width="0" style="14" hidden="1" customWidth="1"/>
    <col min="4357" max="4357" width="5.6640625" style="14" customWidth="1"/>
    <col min="4358" max="4362" width="0" style="14" hidden="1" customWidth="1"/>
    <col min="4363" max="4366" width="5.6640625" style="14" customWidth="1"/>
    <col min="4367" max="4367" width="0" style="14" hidden="1" customWidth="1"/>
    <col min="4368" max="4368" width="5.6640625" style="14" customWidth="1"/>
    <col min="4369" max="4369" width="0" style="14" hidden="1" customWidth="1"/>
    <col min="4370" max="4370" width="5.6640625" style="14" customWidth="1"/>
    <col min="4371" max="4608" width="9.1640625" style="14"/>
    <col min="4609" max="4609" width="13.5" style="14" customWidth="1"/>
    <col min="4610" max="4611" width="5.6640625" style="14" customWidth="1"/>
    <col min="4612" max="4612" width="0" style="14" hidden="1" customWidth="1"/>
    <col min="4613" max="4613" width="5.6640625" style="14" customWidth="1"/>
    <col min="4614" max="4618" width="0" style="14" hidden="1" customWidth="1"/>
    <col min="4619" max="4622" width="5.6640625" style="14" customWidth="1"/>
    <col min="4623" max="4623" width="0" style="14" hidden="1" customWidth="1"/>
    <col min="4624" max="4624" width="5.6640625" style="14" customWidth="1"/>
    <col min="4625" max="4625" width="0" style="14" hidden="1" customWidth="1"/>
    <col min="4626" max="4626" width="5.6640625" style="14" customWidth="1"/>
    <col min="4627" max="4864" width="9.1640625" style="14"/>
    <col min="4865" max="4865" width="13.5" style="14" customWidth="1"/>
    <col min="4866" max="4867" width="5.6640625" style="14" customWidth="1"/>
    <col min="4868" max="4868" width="0" style="14" hidden="1" customWidth="1"/>
    <col min="4869" max="4869" width="5.6640625" style="14" customWidth="1"/>
    <col min="4870" max="4874" width="0" style="14" hidden="1" customWidth="1"/>
    <col min="4875" max="4878" width="5.6640625" style="14" customWidth="1"/>
    <col min="4879" max="4879" width="0" style="14" hidden="1" customWidth="1"/>
    <col min="4880" max="4880" width="5.6640625" style="14" customWidth="1"/>
    <col min="4881" max="4881" width="0" style="14" hidden="1" customWidth="1"/>
    <col min="4882" max="4882" width="5.6640625" style="14" customWidth="1"/>
    <col min="4883" max="5120" width="9.1640625" style="14"/>
    <col min="5121" max="5121" width="13.5" style="14" customWidth="1"/>
    <col min="5122" max="5123" width="5.6640625" style="14" customWidth="1"/>
    <col min="5124" max="5124" width="0" style="14" hidden="1" customWidth="1"/>
    <col min="5125" max="5125" width="5.6640625" style="14" customWidth="1"/>
    <col min="5126" max="5130" width="0" style="14" hidden="1" customWidth="1"/>
    <col min="5131" max="5134" width="5.6640625" style="14" customWidth="1"/>
    <col min="5135" max="5135" width="0" style="14" hidden="1" customWidth="1"/>
    <col min="5136" max="5136" width="5.6640625" style="14" customWidth="1"/>
    <col min="5137" max="5137" width="0" style="14" hidden="1" customWidth="1"/>
    <col min="5138" max="5138" width="5.6640625" style="14" customWidth="1"/>
    <col min="5139" max="5376" width="9.1640625" style="14"/>
    <col min="5377" max="5377" width="13.5" style="14" customWidth="1"/>
    <col min="5378" max="5379" width="5.6640625" style="14" customWidth="1"/>
    <col min="5380" max="5380" width="0" style="14" hidden="1" customWidth="1"/>
    <col min="5381" max="5381" width="5.6640625" style="14" customWidth="1"/>
    <col min="5382" max="5386" width="0" style="14" hidden="1" customWidth="1"/>
    <col min="5387" max="5390" width="5.6640625" style="14" customWidth="1"/>
    <col min="5391" max="5391" width="0" style="14" hidden="1" customWidth="1"/>
    <col min="5392" max="5392" width="5.6640625" style="14" customWidth="1"/>
    <col min="5393" max="5393" width="0" style="14" hidden="1" customWidth="1"/>
    <col min="5394" max="5394" width="5.6640625" style="14" customWidth="1"/>
    <col min="5395" max="5632" width="9.1640625" style="14"/>
    <col min="5633" max="5633" width="13.5" style="14" customWidth="1"/>
    <col min="5634" max="5635" width="5.6640625" style="14" customWidth="1"/>
    <col min="5636" max="5636" width="0" style="14" hidden="1" customWidth="1"/>
    <col min="5637" max="5637" width="5.6640625" style="14" customWidth="1"/>
    <col min="5638" max="5642" width="0" style="14" hidden="1" customWidth="1"/>
    <col min="5643" max="5646" width="5.6640625" style="14" customWidth="1"/>
    <col min="5647" max="5647" width="0" style="14" hidden="1" customWidth="1"/>
    <col min="5648" max="5648" width="5.6640625" style="14" customWidth="1"/>
    <col min="5649" max="5649" width="0" style="14" hidden="1" customWidth="1"/>
    <col min="5650" max="5650" width="5.6640625" style="14" customWidth="1"/>
    <col min="5651" max="5888" width="9.1640625" style="14"/>
    <col min="5889" max="5889" width="13.5" style="14" customWidth="1"/>
    <col min="5890" max="5891" width="5.6640625" style="14" customWidth="1"/>
    <col min="5892" max="5892" width="0" style="14" hidden="1" customWidth="1"/>
    <col min="5893" max="5893" width="5.6640625" style="14" customWidth="1"/>
    <col min="5894" max="5898" width="0" style="14" hidden="1" customWidth="1"/>
    <col min="5899" max="5902" width="5.6640625" style="14" customWidth="1"/>
    <col min="5903" max="5903" width="0" style="14" hidden="1" customWidth="1"/>
    <col min="5904" max="5904" width="5.6640625" style="14" customWidth="1"/>
    <col min="5905" max="5905" width="0" style="14" hidden="1" customWidth="1"/>
    <col min="5906" max="5906" width="5.6640625" style="14" customWidth="1"/>
    <col min="5907" max="6144" width="9.1640625" style="14"/>
    <col min="6145" max="6145" width="13.5" style="14" customWidth="1"/>
    <col min="6146" max="6147" width="5.6640625" style="14" customWidth="1"/>
    <col min="6148" max="6148" width="0" style="14" hidden="1" customWidth="1"/>
    <col min="6149" max="6149" width="5.6640625" style="14" customWidth="1"/>
    <col min="6150" max="6154" width="0" style="14" hidden="1" customWidth="1"/>
    <col min="6155" max="6158" width="5.6640625" style="14" customWidth="1"/>
    <col min="6159" max="6159" width="0" style="14" hidden="1" customWidth="1"/>
    <col min="6160" max="6160" width="5.6640625" style="14" customWidth="1"/>
    <col min="6161" max="6161" width="0" style="14" hidden="1" customWidth="1"/>
    <col min="6162" max="6162" width="5.6640625" style="14" customWidth="1"/>
    <col min="6163" max="6400" width="9.1640625" style="14"/>
    <col min="6401" max="6401" width="13.5" style="14" customWidth="1"/>
    <col min="6402" max="6403" width="5.6640625" style="14" customWidth="1"/>
    <col min="6404" max="6404" width="0" style="14" hidden="1" customWidth="1"/>
    <col min="6405" max="6405" width="5.6640625" style="14" customWidth="1"/>
    <col min="6406" max="6410" width="0" style="14" hidden="1" customWidth="1"/>
    <col min="6411" max="6414" width="5.6640625" style="14" customWidth="1"/>
    <col min="6415" max="6415" width="0" style="14" hidden="1" customWidth="1"/>
    <col min="6416" max="6416" width="5.6640625" style="14" customWidth="1"/>
    <col min="6417" max="6417" width="0" style="14" hidden="1" customWidth="1"/>
    <col min="6418" max="6418" width="5.6640625" style="14" customWidth="1"/>
    <col min="6419" max="6656" width="9.1640625" style="14"/>
    <col min="6657" max="6657" width="13.5" style="14" customWidth="1"/>
    <col min="6658" max="6659" width="5.6640625" style="14" customWidth="1"/>
    <col min="6660" max="6660" width="0" style="14" hidden="1" customWidth="1"/>
    <col min="6661" max="6661" width="5.6640625" style="14" customWidth="1"/>
    <col min="6662" max="6666" width="0" style="14" hidden="1" customWidth="1"/>
    <col min="6667" max="6670" width="5.6640625" style="14" customWidth="1"/>
    <col min="6671" max="6671" width="0" style="14" hidden="1" customWidth="1"/>
    <col min="6672" max="6672" width="5.6640625" style="14" customWidth="1"/>
    <col min="6673" max="6673" width="0" style="14" hidden="1" customWidth="1"/>
    <col min="6674" max="6674" width="5.6640625" style="14" customWidth="1"/>
    <col min="6675" max="6912" width="9.1640625" style="14"/>
    <col min="6913" max="6913" width="13.5" style="14" customWidth="1"/>
    <col min="6914" max="6915" width="5.6640625" style="14" customWidth="1"/>
    <col min="6916" max="6916" width="0" style="14" hidden="1" customWidth="1"/>
    <col min="6917" max="6917" width="5.6640625" style="14" customWidth="1"/>
    <col min="6918" max="6922" width="0" style="14" hidden="1" customWidth="1"/>
    <col min="6923" max="6926" width="5.6640625" style="14" customWidth="1"/>
    <col min="6927" max="6927" width="0" style="14" hidden="1" customWidth="1"/>
    <col min="6928" max="6928" width="5.6640625" style="14" customWidth="1"/>
    <col min="6929" max="6929" width="0" style="14" hidden="1" customWidth="1"/>
    <col min="6930" max="6930" width="5.6640625" style="14" customWidth="1"/>
    <col min="6931" max="7168" width="9.1640625" style="14"/>
    <col min="7169" max="7169" width="13.5" style="14" customWidth="1"/>
    <col min="7170" max="7171" width="5.6640625" style="14" customWidth="1"/>
    <col min="7172" max="7172" width="0" style="14" hidden="1" customWidth="1"/>
    <col min="7173" max="7173" width="5.6640625" style="14" customWidth="1"/>
    <col min="7174" max="7178" width="0" style="14" hidden="1" customWidth="1"/>
    <col min="7179" max="7182" width="5.6640625" style="14" customWidth="1"/>
    <col min="7183" max="7183" width="0" style="14" hidden="1" customWidth="1"/>
    <col min="7184" max="7184" width="5.6640625" style="14" customWidth="1"/>
    <col min="7185" max="7185" width="0" style="14" hidden="1" customWidth="1"/>
    <col min="7186" max="7186" width="5.6640625" style="14" customWidth="1"/>
    <col min="7187" max="7424" width="9.1640625" style="14"/>
    <col min="7425" max="7425" width="13.5" style="14" customWidth="1"/>
    <col min="7426" max="7427" width="5.6640625" style="14" customWidth="1"/>
    <col min="7428" max="7428" width="0" style="14" hidden="1" customWidth="1"/>
    <col min="7429" max="7429" width="5.6640625" style="14" customWidth="1"/>
    <col min="7430" max="7434" width="0" style="14" hidden="1" customWidth="1"/>
    <col min="7435" max="7438" width="5.6640625" style="14" customWidth="1"/>
    <col min="7439" max="7439" width="0" style="14" hidden="1" customWidth="1"/>
    <col min="7440" max="7440" width="5.6640625" style="14" customWidth="1"/>
    <col min="7441" max="7441" width="0" style="14" hidden="1" customWidth="1"/>
    <col min="7442" max="7442" width="5.6640625" style="14" customWidth="1"/>
    <col min="7443" max="7680" width="9.1640625" style="14"/>
    <col min="7681" max="7681" width="13.5" style="14" customWidth="1"/>
    <col min="7682" max="7683" width="5.6640625" style="14" customWidth="1"/>
    <col min="7684" max="7684" width="0" style="14" hidden="1" customWidth="1"/>
    <col min="7685" max="7685" width="5.6640625" style="14" customWidth="1"/>
    <col min="7686" max="7690" width="0" style="14" hidden="1" customWidth="1"/>
    <col min="7691" max="7694" width="5.6640625" style="14" customWidth="1"/>
    <col min="7695" max="7695" width="0" style="14" hidden="1" customWidth="1"/>
    <col min="7696" max="7696" width="5.6640625" style="14" customWidth="1"/>
    <col min="7697" max="7697" width="0" style="14" hidden="1" customWidth="1"/>
    <col min="7698" max="7698" width="5.6640625" style="14" customWidth="1"/>
    <col min="7699" max="7936" width="9.1640625" style="14"/>
    <col min="7937" max="7937" width="13.5" style="14" customWidth="1"/>
    <col min="7938" max="7939" width="5.6640625" style="14" customWidth="1"/>
    <col min="7940" max="7940" width="0" style="14" hidden="1" customWidth="1"/>
    <col min="7941" max="7941" width="5.6640625" style="14" customWidth="1"/>
    <col min="7942" max="7946" width="0" style="14" hidden="1" customWidth="1"/>
    <col min="7947" max="7950" width="5.6640625" style="14" customWidth="1"/>
    <col min="7951" max="7951" width="0" style="14" hidden="1" customWidth="1"/>
    <col min="7952" max="7952" width="5.6640625" style="14" customWidth="1"/>
    <col min="7953" max="7953" width="0" style="14" hidden="1" customWidth="1"/>
    <col min="7954" max="7954" width="5.6640625" style="14" customWidth="1"/>
    <col min="7955" max="8192" width="9.1640625" style="14"/>
    <col min="8193" max="8193" width="13.5" style="14" customWidth="1"/>
    <col min="8194" max="8195" width="5.6640625" style="14" customWidth="1"/>
    <col min="8196" max="8196" width="0" style="14" hidden="1" customWidth="1"/>
    <col min="8197" max="8197" width="5.6640625" style="14" customWidth="1"/>
    <col min="8198" max="8202" width="0" style="14" hidden="1" customWidth="1"/>
    <col min="8203" max="8206" width="5.6640625" style="14" customWidth="1"/>
    <col min="8207" max="8207" width="0" style="14" hidden="1" customWidth="1"/>
    <col min="8208" max="8208" width="5.6640625" style="14" customWidth="1"/>
    <col min="8209" max="8209" width="0" style="14" hidden="1" customWidth="1"/>
    <col min="8210" max="8210" width="5.6640625" style="14" customWidth="1"/>
    <col min="8211" max="8448" width="9.1640625" style="14"/>
    <col min="8449" max="8449" width="13.5" style="14" customWidth="1"/>
    <col min="8450" max="8451" width="5.6640625" style="14" customWidth="1"/>
    <col min="8452" max="8452" width="0" style="14" hidden="1" customWidth="1"/>
    <col min="8453" max="8453" width="5.6640625" style="14" customWidth="1"/>
    <col min="8454" max="8458" width="0" style="14" hidden="1" customWidth="1"/>
    <col min="8459" max="8462" width="5.6640625" style="14" customWidth="1"/>
    <col min="8463" max="8463" width="0" style="14" hidden="1" customWidth="1"/>
    <col min="8464" max="8464" width="5.6640625" style="14" customWidth="1"/>
    <col min="8465" max="8465" width="0" style="14" hidden="1" customWidth="1"/>
    <col min="8466" max="8466" width="5.6640625" style="14" customWidth="1"/>
    <col min="8467" max="8704" width="9.1640625" style="14"/>
    <col min="8705" max="8705" width="13.5" style="14" customWidth="1"/>
    <col min="8706" max="8707" width="5.6640625" style="14" customWidth="1"/>
    <col min="8708" max="8708" width="0" style="14" hidden="1" customWidth="1"/>
    <col min="8709" max="8709" width="5.6640625" style="14" customWidth="1"/>
    <col min="8710" max="8714" width="0" style="14" hidden="1" customWidth="1"/>
    <col min="8715" max="8718" width="5.6640625" style="14" customWidth="1"/>
    <col min="8719" max="8719" width="0" style="14" hidden="1" customWidth="1"/>
    <col min="8720" max="8720" width="5.6640625" style="14" customWidth="1"/>
    <col min="8721" max="8721" width="0" style="14" hidden="1" customWidth="1"/>
    <col min="8722" max="8722" width="5.6640625" style="14" customWidth="1"/>
    <col min="8723" max="8960" width="9.1640625" style="14"/>
    <col min="8961" max="8961" width="13.5" style="14" customWidth="1"/>
    <col min="8962" max="8963" width="5.6640625" style="14" customWidth="1"/>
    <col min="8964" max="8964" width="0" style="14" hidden="1" customWidth="1"/>
    <col min="8965" max="8965" width="5.6640625" style="14" customWidth="1"/>
    <col min="8966" max="8970" width="0" style="14" hidden="1" customWidth="1"/>
    <col min="8971" max="8974" width="5.6640625" style="14" customWidth="1"/>
    <col min="8975" max="8975" width="0" style="14" hidden="1" customWidth="1"/>
    <col min="8976" max="8976" width="5.6640625" style="14" customWidth="1"/>
    <col min="8977" max="8977" width="0" style="14" hidden="1" customWidth="1"/>
    <col min="8978" max="8978" width="5.6640625" style="14" customWidth="1"/>
    <col min="8979" max="9216" width="9.1640625" style="14"/>
    <col min="9217" max="9217" width="13.5" style="14" customWidth="1"/>
    <col min="9218" max="9219" width="5.6640625" style="14" customWidth="1"/>
    <col min="9220" max="9220" width="0" style="14" hidden="1" customWidth="1"/>
    <col min="9221" max="9221" width="5.6640625" style="14" customWidth="1"/>
    <col min="9222" max="9226" width="0" style="14" hidden="1" customWidth="1"/>
    <col min="9227" max="9230" width="5.6640625" style="14" customWidth="1"/>
    <col min="9231" max="9231" width="0" style="14" hidden="1" customWidth="1"/>
    <col min="9232" max="9232" width="5.6640625" style="14" customWidth="1"/>
    <col min="9233" max="9233" width="0" style="14" hidden="1" customWidth="1"/>
    <col min="9234" max="9234" width="5.6640625" style="14" customWidth="1"/>
    <col min="9235" max="9472" width="9.1640625" style="14"/>
    <col min="9473" max="9473" width="13.5" style="14" customWidth="1"/>
    <col min="9474" max="9475" width="5.6640625" style="14" customWidth="1"/>
    <col min="9476" max="9476" width="0" style="14" hidden="1" customWidth="1"/>
    <col min="9477" max="9477" width="5.6640625" style="14" customWidth="1"/>
    <col min="9478" max="9482" width="0" style="14" hidden="1" customWidth="1"/>
    <col min="9483" max="9486" width="5.6640625" style="14" customWidth="1"/>
    <col min="9487" max="9487" width="0" style="14" hidden="1" customWidth="1"/>
    <col min="9488" max="9488" width="5.6640625" style="14" customWidth="1"/>
    <col min="9489" max="9489" width="0" style="14" hidden="1" customWidth="1"/>
    <col min="9490" max="9490" width="5.6640625" style="14" customWidth="1"/>
    <col min="9491" max="9728" width="9.1640625" style="14"/>
    <col min="9729" max="9729" width="13.5" style="14" customWidth="1"/>
    <col min="9730" max="9731" width="5.6640625" style="14" customWidth="1"/>
    <col min="9732" max="9732" width="0" style="14" hidden="1" customWidth="1"/>
    <col min="9733" max="9733" width="5.6640625" style="14" customWidth="1"/>
    <col min="9734" max="9738" width="0" style="14" hidden="1" customWidth="1"/>
    <col min="9739" max="9742" width="5.6640625" style="14" customWidth="1"/>
    <col min="9743" max="9743" width="0" style="14" hidden="1" customWidth="1"/>
    <col min="9744" max="9744" width="5.6640625" style="14" customWidth="1"/>
    <col min="9745" max="9745" width="0" style="14" hidden="1" customWidth="1"/>
    <col min="9746" max="9746" width="5.6640625" style="14" customWidth="1"/>
    <col min="9747" max="9984" width="9.1640625" style="14"/>
    <col min="9985" max="9985" width="13.5" style="14" customWidth="1"/>
    <col min="9986" max="9987" width="5.6640625" style="14" customWidth="1"/>
    <col min="9988" max="9988" width="0" style="14" hidden="1" customWidth="1"/>
    <col min="9989" max="9989" width="5.6640625" style="14" customWidth="1"/>
    <col min="9990" max="9994" width="0" style="14" hidden="1" customWidth="1"/>
    <col min="9995" max="9998" width="5.6640625" style="14" customWidth="1"/>
    <col min="9999" max="9999" width="0" style="14" hidden="1" customWidth="1"/>
    <col min="10000" max="10000" width="5.6640625" style="14" customWidth="1"/>
    <col min="10001" max="10001" width="0" style="14" hidden="1" customWidth="1"/>
    <col min="10002" max="10002" width="5.6640625" style="14" customWidth="1"/>
    <col min="10003" max="10240" width="9.1640625" style="14"/>
    <col min="10241" max="10241" width="13.5" style="14" customWidth="1"/>
    <col min="10242" max="10243" width="5.6640625" style="14" customWidth="1"/>
    <col min="10244" max="10244" width="0" style="14" hidden="1" customWidth="1"/>
    <col min="10245" max="10245" width="5.6640625" style="14" customWidth="1"/>
    <col min="10246" max="10250" width="0" style="14" hidden="1" customWidth="1"/>
    <col min="10251" max="10254" width="5.6640625" style="14" customWidth="1"/>
    <col min="10255" max="10255" width="0" style="14" hidden="1" customWidth="1"/>
    <col min="10256" max="10256" width="5.6640625" style="14" customWidth="1"/>
    <col min="10257" max="10257" width="0" style="14" hidden="1" customWidth="1"/>
    <col min="10258" max="10258" width="5.6640625" style="14" customWidth="1"/>
    <col min="10259" max="10496" width="9.1640625" style="14"/>
    <col min="10497" max="10497" width="13.5" style="14" customWidth="1"/>
    <col min="10498" max="10499" width="5.6640625" style="14" customWidth="1"/>
    <col min="10500" max="10500" width="0" style="14" hidden="1" customWidth="1"/>
    <col min="10501" max="10501" width="5.6640625" style="14" customWidth="1"/>
    <col min="10502" max="10506" width="0" style="14" hidden="1" customWidth="1"/>
    <col min="10507" max="10510" width="5.6640625" style="14" customWidth="1"/>
    <col min="10511" max="10511" width="0" style="14" hidden="1" customWidth="1"/>
    <col min="10512" max="10512" width="5.6640625" style="14" customWidth="1"/>
    <col min="10513" max="10513" width="0" style="14" hidden="1" customWidth="1"/>
    <col min="10514" max="10514" width="5.6640625" style="14" customWidth="1"/>
    <col min="10515" max="10752" width="9.1640625" style="14"/>
    <col min="10753" max="10753" width="13.5" style="14" customWidth="1"/>
    <col min="10754" max="10755" width="5.6640625" style="14" customWidth="1"/>
    <col min="10756" max="10756" width="0" style="14" hidden="1" customWidth="1"/>
    <col min="10757" max="10757" width="5.6640625" style="14" customWidth="1"/>
    <col min="10758" max="10762" width="0" style="14" hidden="1" customWidth="1"/>
    <col min="10763" max="10766" width="5.6640625" style="14" customWidth="1"/>
    <col min="10767" max="10767" width="0" style="14" hidden="1" customWidth="1"/>
    <col min="10768" max="10768" width="5.6640625" style="14" customWidth="1"/>
    <col min="10769" max="10769" width="0" style="14" hidden="1" customWidth="1"/>
    <col min="10770" max="10770" width="5.6640625" style="14" customWidth="1"/>
    <col min="10771" max="11008" width="9.1640625" style="14"/>
    <col min="11009" max="11009" width="13.5" style="14" customWidth="1"/>
    <col min="11010" max="11011" width="5.6640625" style="14" customWidth="1"/>
    <col min="11012" max="11012" width="0" style="14" hidden="1" customWidth="1"/>
    <col min="11013" max="11013" width="5.6640625" style="14" customWidth="1"/>
    <col min="11014" max="11018" width="0" style="14" hidden="1" customWidth="1"/>
    <col min="11019" max="11022" width="5.6640625" style="14" customWidth="1"/>
    <col min="11023" max="11023" width="0" style="14" hidden="1" customWidth="1"/>
    <col min="11024" max="11024" width="5.6640625" style="14" customWidth="1"/>
    <col min="11025" max="11025" width="0" style="14" hidden="1" customWidth="1"/>
    <col min="11026" max="11026" width="5.6640625" style="14" customWidth="1"/>
    <col min="11027" max="11264" width="9.1640625" style="14"/>
    <col min="11265" max="11265" width="13.5" style="14" customWidth="1"/>
    <col min="11266" max="11267" width="5.6640625" style="14" customWidth="1"/>
    <col min="11268" max="11268" width="0" style="14" hidden="1" customWidth="1"/>
    <col min="11269" max="11269" width="5.6640625" style="14" customWidth="1"/>
    <col min="11270" max="11274" width="0" style="14" hidden="1" customWidth="1"/>
    <col min="11275" max="11278" width="5.6640625" style="14" customWidth="1"/>
    <col min="11279" max="11279" width="0" style="14" hidden="1" customWidth="1"/>
    <col min="11280" max="11280" width="5.6640625" style="14" customWidth="1"/>
    <col min="11281" max="11281" width="0" style="14" hidden="1" customWidth="1"/>
    <col min="11282" max="11282" width="5.6640625" style="14" customWidth="1"/>
    <col min="11283" max="11520" width="9.1640625" style="14"/>
    <col min="11521" max="11521" width="13.5" style="14" customWidth="1"/>
    <col min="11522" max="11523" width="5.6640625" style="14" customWidth="1"/>
    <col min="11524" max="11524" width="0" style="14" hidden="1" customWidth="1"/>
    <col min="11525" max="11525" width="5.6640625" style="14" customWidth="1"/>
    <col min="11526" max="11530" width="0" style="14" hidden="1" customWidth="1"/>
    <col min="11531" max="11534" width="5.6640625" style="14" customWidth="1"/>
    <col min="11535" max="11535" width="0" style="14" hidden="1" customWidth="1"/>
    <col min="11536" max="11536" width="5.6640625" style="14" customWidth="1"/>
    <col min="11537" max="11537" width="0" style="14" hidden="1" customWidth="1"/>
    <col min="11538" max="11538" width="5.6640625" style="14" customWidth="1"/>
    <col min="11539" max="11776" width="9.1640625" style="14"/>
    <col min="11777" max="11777" width="13.5" style="14" customWidth="1"/>
    <col min="11778" max="11779" width="5.6640625" style="14" customWidth="1"/>
    <col min="11780" max="11780" width="0" style="14" hidden="1" customWidth="1"/>
    <col min="11781" max="11781" width="5.6640625" style="14" customWidth="1"/>
    <col min="11782" max="11786" width="0" style="14" hidden="1" customWidth="1"/>
    <col min="11787" max="11790" width="5.6640625" style="14" customWidth="1"/>
    <col min="11791" max="11791" width="0" style="14" hidden="1" customWidth="1"/>
    <col min="11792" max="11792" width="5.6640625" style="14" customWidth="1"/>
    <col min="11793" max="11793" width="0" style="14" hidden="1" customWidth="1"/>
    <col min="11794" max="11794" width="5.6640625" style="14" customWidth="1"/>
    <col min="11795" max="12032" width="9.1640625" style="14"/>
    <col min="12033" max="12033" width="13.5" style="14" customWidth="1"/>
    <col min="12034" max="12035" width="5.6640625" style="14" customWidth="1"/>
    <col min="12036" max="12036" width="0" style="14" hidden="1" customWidth="1"/>
    <col min="12037" max="12037" width="5.6640625" style="14" customWidth="1"/>
    <col min="12038" max="12042" width="0" style="14" hidden="1" customWidth="1"/>
    <col min="12043" max="12046" width="5.6640625" style="14" customWidth="1"/>
    <col min="12047" max="12047" width="0" style="14" hidden="1" customWidth="1"/>
    <col min="12048" max="12048" width="5.6640625" style="14" customWidth="1"/>
    <col min="12049" max="12049" width="0" style="14" hidden="1" customWidth="1"/>
    <col min="12050" max="12050" width="5.6640625" style="14" customWidth="1"/>
    <col min="12051" max="12288" width="9.1640625" style="14"/>
    <col min="12289" max="12289" width="13.5" style="14" customWidth="1"/>
    <col min="12290" max="12291" width="5.6640625" style="14" customWidth="1"/>
    <col min="12292" max="12292" width="0" style="14" hidden="1" customWidth="1"/>
    <col min="12293" max="12293" width="5.6640625" style="14" customWidth="1"/>
    <col min="12294" max="12298" width="0" style="14" hidden="1" customWidth="1"/>
    <col min="12299" max="12302" width="5.6640625" style="14" customWidth="1"/>
    <col min="12303" max="12303" width="0" style="14" hidden="1" customWidth="1"/>
    <col min="12304" max="12304" width="5.6640625" style="14" customWidth="1"/>
    <col min="12305" max="12305" width="0" style="14" hidden="1" customWidth="1"/>
    <col min="12306" max="12306" width="5.6640625" style="14" customWidth="1"/>
    <col min="12307" max="12544" width="9.1640625" style="14"/>
    <col min="12545" max="12545" width="13.5" style="14" customWidth="1"/>
    <col min="12546" max="12547" width="5.6640625" style="14" customWidth="1"/>
    <col min="12548" max="12548" width="0" style="14" hidden="1" customWidth="1"/>
    <col min="12549" max="12549" width="5.6640625" style="14" customWidth="1"/>
    <col min="12550" max="12554" width="0" style="14" hidden="1" customWidth="1"/>
    <col min="12555" max="12558" width="5.6640625" style="14" customWidth="1"/>
    <col min="12559" max="12559" width="0" style="14" hidden="1" customWidth="1"/>
    <col min="12560" max="12560" width="5.6640625" style="14" customWidth="1"/>
    <col min="12561" max="12561" width="0" style="14" hidden="1" customWidth="1"/>
    <col min="12562" max="12562" width="5.6640625" style="14" customWidth="1"/>
    <col min="12563" max="12800" width="9.1640625" style="14"/>
    <col min="12801" max="12801" width="13.5" style="14" customWidth="1"/>
    <col min="12802" max="12803" width="5.6640625" style="14" customWidth="1"/>
    <col min="12804" max="12804" width="0" style="14" hidden="1" customWidth="1"/>
    <col min="12805" max="12805" width="5.6640625" style="14" customWidth="1"/>
    <col min="12806" max="12810" width="0" style="14" hidden="1" customWidth="1"/>
    <col min="12811" max="12814" width="5.6640625" style="14" customWidth="1"/>
    <col min="12815" max="12815" width="0" style="14" hidden="1" customWidth="1"/>
    <col min="12816" max="12816" width="5.6640625" style="14" customWidth="1"/>
    <col min="12817" max="12817" width="0" style="14" hidden="1" customWidth="1"/>
    <col min="12818" max="12818" width="5.6640625" style="14" customWidth="1"/>
    <col min="12819" max="13056" width="9.1640625" style="14"/>
    <col min="13057" max="13057" width="13.5" style="14" customWidth="1"/>
    <col min="13058" max="13059" width="5.6640625" style="14" customWidth="1"/>
    <col min="13060" max="13060" width="0" style="14" hidden="1" customWidth="1"/>
    <col min="13061" max="13061" width="5.6640625" style="14" customWidth="1"/>
    <col min="13062" max="13066" width="0" style="14" hidden="1" customWidth="1"/>
    <col min="13067" max="13070" width="5.6640625" style="14" customWidth="1"/>
    <col min="13071" max="13071" width="0" style="14" hidden="1" customWidth="1"/>
    <col min="13072" max="13072" width="5.6640625" style="14" customWidth="1"/>
    <col min="13073" max="13073" width="0" style="14" hidden="1" customWidth="1"/>
    <col min="13074" max="13074" width="5.6640625" style="14" customWidth="1"/>
    <col min="13075" max="13312" width="9.1640625" style="14"/>
    <col min="13313" max="13313" width="13.5" style="14" customWidth="1"/>
    <col min="13314" max="13315" width="5.6640625" style="14" customWidth="1"/>
    <col min="13316" max="13316" width="0" style="14" hidden="1" customWidth="1"/>
    <col min="13317" max="13317" width="5.6640625" style="14" customWidth="1"/>
    <col min="13318" max="13322" width="0" style="14" hidden="1" customWidth="1"/>
    <col min="13323" max="13326" width="5.6640625" style="14" customWidth="1"/>
    <col min="13327" max="13327" width="0" style="14" hidden="1" customWidth="1"/>
    <col min="13328" max="13328" width="5.6640625" style="14" customWidth="1"/>
    <col min="13329" max="13329" width="0" style="14" hidden="1" customWidth="1"/>
    <col min="13330" max="13330" width="5.6640625" style="14" customWidth="1"/>
    <col min="13331" max="13568" width="9.1640625" style="14"/>
    <col min="13569" max="13569" width="13.5" style="14" customWidth="1"/>
    <col min="13570" max="13571" width="5.6640625" style="14" customWidth="1"/>
    <col min="13572" max="13572" width="0" style="14" hidden="1" customWidth="1"/>
    <col min="13573" max="13573" width="5.6640625" style="14" customWidth="1"/>
    <col min="13574" max="13578" width="0" style="14" hidden="1" customWidth="1"/>
    <col min="13579" max="13582" width="5.6640625" style="14" customWidth="1"/>
    <col min="13583" max="13583" width="0" style="14" hidden="1" customWidth="1"/>
    <col min="13584" max="13584" width="5.6640625" style="14" customWidth="1"/>
    <col min="13585" max="13585" width="0" style="14" hidden="1" customWidth="1"/>
    <col min="13586" max="13586" width="5.6640625" style="14" customWidth="1"/>
    <col min="13587" max="13824" width="9.1640625" style="14"/>
    <col min="13825" max="13825" width="13.5" style="14" customWidth="1"/>
    <col min="13826" max="13827" width="5.6640625" style="14" customWidth="1"/>
    <col min="13828" max="13828" width="0" style="14" hidden="1" customWidth="1"/>
    <col min="13829" max="13829" width="5.6640625" style="14" customWidth="1"/>
    <col min="13830" max="13834" width="0" style="14" hidden="1" customWidth="1"/>
    <col min="13835" max="13838" width="5.6640625" style="14" customWidth="1"/>
    <col min="13839" max="13839" width="0" style="14" hidden="1" customWidth="1"/>
    <col min="13840" max="13840" width="5.6640625" style="14" customWidth="1"/>
    <col min="13841" max="13841" width="0" style="14" hidden="1" customWidth="1"/>
    <col min="13842" max="13842" width="5.6640625" style="14" customWidth="1"/>
    <col min="13843" max="14080" width="9.1640625" style="14"/>
    <col min="14081" max="14081" width="13.5" style="14" customWidth="1"/>
    <col min="14082" max="14083" width="5.6640625" style="14" customWidth="1"/>
    <col min="14084" max="14084" width="0" style="14" hidden="1" customWidth="1"/>
    <col min="14085" max="14085" width="5.6640625" style="14" customWidth="1"/>
    <col min="14086" max="14090" width="0" style="14" hidden="1" customWidth="1"/>
    <col min="14091" max="14094" width="5.6640625" style="14" customWidth="1"/>
    <col min="14095" max="14095" width="0" style="14" hidden="1" customWidth="1"/>
    <col min="14096" max="14096" width="5.6640625" style="14" customWidth="1"/>
    <col min="14097" max="14097" width="0" style="14" hidden="1" customWidth="1"/>
    <col min="14098" max="14098" width="5.6640625" style="14" customWidth="1"/>
    <col min="14099" max="14336" width="9.1640625" style="14"/>
    <col min="14337" max="14337" width="13.5" style="14" customWidth="1"/>
    <col min="14338" max="14339" width="5.6640625" style="14" customWidth="1"/>
    <col min="14340" max="14340" width="0" style="14" hidden="1" customWidth="1"/>
    <col min="14341" max="14341" width="5.6640625" style="14" customWidth="1"/>
    <col min="14342" max="14346" width="0" style="14" hidden="1" customWidth="1"/>
    <col min="14347" max="14350" width="5.6640625" style="14" customWidth="1"/>
    <col min="14351" max="14351" width="0" style="14" hidden="1" customWidth="1"/>
    <col min="14352" max="14352" width="5.6640625" style="14" customWidth="1"/>
    <col min="14353" max="14353" width="0" style="14" hidden="1" customWidth="1"/>
    <col min="14354" max="14354" width="5.6640625" style="14" customWidth="1"/>
    <col min="14355" max="14592" width="9.1640625" style="14"/>
    <col min="14593" max="14593" width="13.5" style="14" customWidth="1"/>
    <col min="14594" max="14595" width="5.6640625" style="14" customWidth="1"/>
    <col min="14596" max="14596" width="0" style="14" hidden="1" customWidth="1"/>
    <col min="14597" max="14597" width="5.6640625" style="14" customWidth="1"/>
    <col min="14598" max="14602" width="0" style="14" hidden="1" customWidth="1"/>
    <col min="14603" max="14606" width="5.6640625" style="14" customWidth="1"/>
    <col min="14607" max="14607" width="0" style="14" hidden="1" customWidth="1"/>
    <col min="14608" max="14608" width="5.6640625" style="14" customWidth="1"/>
    <col min="14609" max="14609" width="0" style="14" hidden="1" customWidth="1"/>
    <col min="14610" max="14610" width="5.6640625" style="14" customWidth="1"/>
    <col min="14611" max="14848" width="9.1640625" style="14"/>
    <col min="14849" max="14849" width="13.5" style="14" customWidth="1"/>
    <col min="14850" max="14851" width="5.6640625" style="14" customWidth="1"/>
    <col min="14852" max="14852" width="0" style="14" hidden="1" customWidth="1"/>
    <col min="14853" max="14853" width="5.6640625" style="14" customWidth="1"/>
    <col min="14854" max="14858" width="0" style="14" hidden="1" customWidth="1"/>
    <col min="14859" max="14862" width="5.6640625" style="14" customWidth="1"/>
    <col min="14863" max="14863" width="0" style="14" hidden="1" customWidth="1"/>
    <col min="14864" max="14864" width="5.6640625" style="14" customWidth="1"/>
    <col min="14865" max="14865" width="0" style="14" hidden="1" customWidth="1"/>
    <col min="14866" max="14866" width="5.6640625" style="14" customWidth="1"/>
    <col min="14867" max="15104" width="9.1640625" style="14"/>
    <col min="15105" max="15105" width="13.5" style="14" customWidth="1"/>
    <col min="15106" max="15107" width="5.6640625" style="14" customWidth="1"/>
    <col min="15108" max="15108" width="0" style="14" hidden="1" customWidth="1"/>
    <col min="15109" max="15109" width="5.6640625" style="14" customWidth="1"/>
    <col min="15110" max="15114" width="0" style="14" hidden="1" customWidth="1"/>
    <col min="15115" max="15118" width="5.6640625" style="14" customWidth="1"/>
    <col min="15119" max="15119" width="0" style="14" hidden="1" customWidth="1"/>
    <col min="15120" max="15120" width="5.6640625" style="14" customWidth="1"/>
    <col min="15121" max="15121" width="0" style="14" hidden="1" customWidth="1"/>
    <col min="15122" max="15122" width="5.6640625" style="14" customWidth="1"/>
    <col min="15123" max="15360" width="9.1640625" style="14"/>
    <col min="15361" max="15361" width="13.5" style="14" customWidth="1"/>
    <col min="15362" max="15363" width="5.6640625" style="14" customWidth="1"/>
    <col min="15364" max="15364" width="0" style="14" hidden="1" customWidth="1"/>
    <col min="15365" max="15365" width="5.6640625" style="14" customWidth="1"/>
    <col min="15366" max="15370" width="0" style="14" hidden="1" customWidth="1"/>
    <col min="15371" max="15374" width="5.6640625" style="14" customWidth="1"/>
    <col min="15375" max="15375" width="0" style="14" hidden="1" customWidth="1"/>
    <col min="15376" max="15376" width="5.6640625" style="14" customWidth="1"/>
    <col min="15377" max="15377" width="0" style="14" hidden="1" customWidth="1"/>
    <col min="15378" max="15378" width="5.6640625" style="14" customWidth="1"/>
    <col min="15379" max="15616" width="9.1640625" style="14"/>
    <col min="15617" max="15617" width="13.5" style="14" customWidth="1"/>
    <col min="15618" max="15619" width="5.6640625" style="14" customWidth="1"/>
    <col min="15620" max="15620" width="0" style="14" hidden="1" customWidth="1"/>
    <col min="15621" max="15621" width="5.6640625" style="14" customWidth="1"/>
    <col min="15622" max="15626" width="0" style="14" hidden="1" customWidth="1"/>
    <col min="15627" max="15630" width="5.6640625" style="14" customWidth="1"/>
    <col min="15631" max="15631" width="0" style="14" hidden="1" customWidth="1"/>
    <col min="15632" max="15632" width="5.6640625" style="14" customWidth="1"/>
    <col min="15633" max="15633" width="0" style="14" hidden="1" customWidth="1"/>
    <col min="15634" max="15634" width="5.6640625" style="14" customWidth="1"/>
    <col min="15635" max="15872" width="9.1640625" style="14"/>
    <col min="15873" max="15873" width="13.5" style="14" customWidth="1"/>
    <col min="15874" max="15875" width="5.6640625" style="14" customWidth="1"/>
    <col min="15876" max="15876" width="0" style="14" hidden="1" customWidth="1"/>
    <col min="15877" max="15877" width="5.6640625" style="14" customWidth="1"/>
    <col min="15878" max="15882" width="0" style="14" hidden="1" customWidth="1"/>
    <col min="15883" max="15886" width="5.6640625" style="14" customWidth="1"/>
    <col min="15887" max="15887" width="0" style="14" hidden="1" customWidth="1"/>
    <col min="15888" max="15888" width="5.6640625" style="14" customWidth="1"/>
    <col min="15889" max="15889" width="0" style="14" hidden="1" customWidth="1"/>
    <col min="15890" max="15890" width="5.6640625" style="14" customWidth="1"/>
    <col min="15891" max="16128" width="9.1640625" style="14"/>
    <col min="16129" max="16129" width="13.5" style="14" customWidth="1"/>
    <col min="16130" max="16131" width="5.6640625" style="14" customWidth="1"/>
    <col min="16132" max="16132" width="0" style="14" hidden="1" customWidth="1"/>
    <col min="16133" max="16133" width="5.6640625" style="14" customWidth="1"/>
    <col min="16134" max="16138" width="0" style="14" hidden="1" customWidth="1"/>
    <col min="16139" max="16142" width="5.6640625" style="14" customWidth="1"/>
    <col min="16143" max="16143" width="0" style="14" hidden="1" customWidth="1"/>
    <col min="16144" max="16144" width="5.6640625" style="14" customWidth="1"/>
    <col min="16145" max="16145" width="0" style="14" hidden="1" customWidth="1"/>
    <col min="16146" max="16146" width="5.6640625" style="14" customWidth="1"/>
    <col min="16147" max="16384" width="9.1640625" style="14"/>
  </cols>
  <sheetData>
    <row r="1" spans="1:19" x14ac:dyDescent="0.15">
      <c r="A1" s="221" t="s">
        <v>179</v>
      </c>
      <c r="B1" s="221"/>
      <c r="C1" s="222"/>
      <c r="D1" s="222"/>
      <c r="E1" s="223"/>
      <c r="F1" s="223"/>
      <c r="G1" s="223"/>
      <c r="H1" s="223"/>
      <c r="I1" s="223"/>
      <c r="J1" s="221" t="s">
        <v>0</v>
      </c>
      <c r="K1" s="223"/>
      <c r="L1" s="223"/>
      <c r="M1" s="224" t="s">
        <v>20</v>
      </c>
      <c r="N1" s="223"/>
      <c r="O1" s="223"/>
      <c r="P1" s="223"/>
      <c r="Q1" s="223"/>
      <c r="R1" s="223"/>
      <c r="S1" s="223"/>
    </row>
    <row r="2" spans="1:19" x14ac:dyDescent="0.15">
      <c r="A2" s="221"/>
      <c r="B2" s="221"/>
      <c r="C2" s="222"/>
      <c r="D2" s="222"/>
      <c r="E2" s="223"/>
      <c r="F2" s="221"/>
      <c r="G2" s="223"/>
      <c r="H2" s="223"/>
      <c r="I2" s="224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ht="14" thickBot="1" x14ac:dyDescent="0.2">
      <c r="A3" s="225" t="s">
        <v>177</v>
      </c>
      <c r="B3" s="225"/>
      <c r="C3" s="223"/>
      <c r="D3" s="222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x14ac:dyDescent="0.15">
      <c r="A4" s="226"/>
      <c r="B4" s="227" t="s">
        <v>2</v>
      </c>
      <c r="C4" s="228"/>
      <c r="D4" s="228"/>
      <c r="E4" s="229"/>
      <c r="F4" s="227" t="s">
        <v>3</v>
      </c>
      <c r="G4" s="228"/>
      <c r="H4" s="228"/>
      <c r="I4" s="229"/>
      <c r="J4" s="227" t="s">
        <v>4</v>
      </c>
      <c r="K4" s="228"/>
      <c r="L4" s="228"/>
      <c r="M4" s="229"/>
      <c r="N4" s="227" t="s">
        <v>5</v>
      </c>
      <c r="O4" s="228"/>
      <c r="P4" s="228"/>
      <c r="Q4" s="228"/>
      <c r="R4" s="229"/>
      <c r="S4" s="230" t="s">
        <v>35</v>
      </c>
    </row>
    <row r="5" spans="1:19" s="11" customFormat="1" ht="14" thickBot="1" x14ac:dyDescent="0.2">
      <c r="A5" s="231"/>
      <c r="B5" s="232" t="s">
        <v>17</v>
      </c>
      <c r="C5" s="233"/>
      <c r="D5" s="233"/>
      <c r="E5" s="234"/>
      <c r="F5" s="232" t="s">
        <v>1</v>
      </c>
      <c r="G5" s="233"/>
      <c r="H5" s="233"/>
      <c r="I5" s="234"/>
      <c r="J5" s="232" t="s">
        <v>18</v>
      </c>
      <c r="K5" s="233"/>
      <c r="L5" s="233"/>
      <c r="M5" s="234"/>
      <c r="N5" s="232" t="s">
        <v>19</v>
      </c>
      <c r="O5" s="233"/>
      <c r="P5" s="233"/>
      <c r="Q5" s="233"/>
      <c r="R5" s="234"/>
      <c r="S5" s="235"/>
    </row>
    <row r="6" spans="1:19" s="32" customFormat="1" ht="11" x14ac:dyDescent="0.15">
      <c r="A6" s="236"/>
      <c r="B6" s="237" t="s">
        <v>6</v>
      </c>
      <c r="C6" s="238" t="s">
        <v>7</v>
      </c>
      <c r="D6" s="238" t="s">
        <v>8</v>
      </c>
      <c r="E6" s="239" t="s">
        <v>9</v>
      </c>
      <c r="F6" s="237" t="s">
        <v>6</v>
      </c>
      <c r="G6" s="238" t="s">
        <v>7</v>
      </c>
      <c r="H6" s="238" t="s">
        <v>8</v>
      </c>
      <c r="I6" s="239" t="s">
        <v>9</v>
      </c>
      <c r="J6" s="237" t="s">
        <v>6</v>
      </c>
      <c r="K6" s="238" t="s">
        <v>7</v>
      </c>
      <c r="L6" s="238" t="s">
        <v>8</v>
      </c>
      <c r="M6" s="239" t="s">
        <v>9</v>
      </c>
      <c r="N6" s="237" t="s">
        <v>6</v>
      </c>
      <c r="O6" s="238" t="s">
        <v>7</v>
      </c>
      <c r="P6" s="238" t="s">
        <v>8</v>
      </c>
      <c r="Q6" s="240"/>
      <c r="R6" s="239" t="s">
        <v>9</v>
      </c>
      <c r="S6" s="241"/>
    </row>
    <row r="7" spans="1:19" s="11" customFormat="1" x14ac:dyDescent="0.15">
      <c r="A7" s="231"/>
      <c r="B7" s="242"/>
      <c r="C7" s="243"/>
      <c r="D7" s="243"/>
      <c r="E7" s="244"/>
      <c r="F7" s="242"/>
      <c r="G7" s="243"/>
      <c r="H7" s="243"/>
      <c r="I7" s="244"/>
      <c r="J7" s="242"/>
      <c r="K7" s="243"/>
      <c r="L7" s="243"/>
      <c r="M7" s="244"/>
      <c r="N7" s="242"/>
      <c r="O7" s="243"/>
      <c r="P7" s="243"/>
      <c r="Q7" s="245"/>
      <c r="R7" s="307"/>
      <c r="S7" s="246"/>
    </row>
    <row r="8" spans="1:19" s="11" customFormat="1" x14ac:dyDescent="0.15">
      <c r="A8" s="247" t="s">
        <v>167</v>
      </c>
      <c r="B8" s="248">
        <v>30</v>
      </c>
      <c r="C8" s="249">
        <v>1.6</v>
      </c>
      <c r="D8" s="249">
        <v>0</v>
      </c>
      <c r="E8" s="250">
        <v>31.6</v>
      </c>
      <c r="F8" s="248">
        <v>0</v>
      </c>
      <c r="G8" s="249">
        <v>0</v>
      </c>
      <c r="H8" s="249">
        <v>0</v>
      </c>
      <c r="I8" s="250">
        <v>0</v>
      </c>
      <c r="J8" s="248">
        <v>0</v>
      </c>
      <c r="K8" s="249">
        <v>1.2</v>
      </c>
      <c r="L8" s="249">
        <v>0.2</v>
      </c>
      <c r="M8" s="250">
        <v>1.4</v>
      </c>
      <c r="N8" s="248">
        <v>0</v>
      </c>
      <c r="O8" s="249">
        <v>0</v>
      </c>
      <c r="P8" s="249">
        <v>5.4</v>
      </c>
      <c r="Q8" s="251"/>
      <c r="R8" s="250">
        <v>5.4</v>
      </c>
      <c r="S8" s="252">
        <f>SUM(R8,M8,I8,E8)</f>
        <v>38.400000000000006</v>
      </c>
    </row>
    <row r="9" spans="1:19" s="11" customFormat="1" x14ac:dyDescent="0.15">
      <c r="A9" s="247" t="s">
        <v>166</v>
      </c>
      <c r="B9" s="248">
        <v>50.4</v>
      </c>
      <c r="C9" s="249">
        <v>2</v>
      </c>
      <c r="D9" s="249">
        <v>0</v>
      </c>
      <c r="E9" s="250">
        <v>52.4</v>
      </c>
      <c r="F9" s="248">
        <v>0</v>
      </c>
      <c r="G9" s="249">
        <v>0</v>
      </c>
      <c r="H9" s="249">
        <v>0</v>
      </c>
      <c r="I9" s="250">
        <v>0</v>
      </c>
      <c r="J9" s="248">
        <v>0</v>
      </c>
      <c r="K9" s="249">
        <v>3.2</v>
      </c>
      <c r="L9" s="249">
        <v>2.6</v>
      </c>
      <c r="M9" s="250">
        <v>5.8000000000000007</v>
      </c>
      <c r="N9" s="248">
        <v>0</v>
      </c>
      <c r="O9" s="249">
        <v>0</v>
      </c>
      <c r="P9" s="249">
        <v>3.4</v>
      </c>
      <c r="Q9" s="251"/>
      <c r="R9" s="250">
        <v>3.4</v>
      </c>
      <c r="S9" s="252">
        <f t="shared" ref="S9:S15" si="0">SUM(R9,M9,I9,E9)</f>
        <v>61.6</v>
      </c>
    </row>
    <row r="10" spans="1:19" s="11" customFormat="1" x14ac:dyDescent="0.15">
      <c r="A10" s="247" t="s">
        <v>165</v>
      </c>
      <c r="B10" s="248">
        <v>57.4</v>
      </c>
      <c r="C10" s="249">
        <v>1.8</v>
      </c>
      <c r="D10" s="249">
        <v>0</v>
      </c>
      <c r="E10" s="250">
        <v>59.199999999999996</v>
      </c>
      <c r="F10" s="248">
        <v>0</v>
      </c>
      <c r="G10" s="249">
        <v>0</v>
      </c>
      <c r="H10" s="249">
        <v>0</v>
      </c>
      <c r="I10" s="250">
        <v>0</v>
      </c>
      <c r="J10" s="248">
        <v>0</v>
      </c>
      <c r="K10" s="249">
        <v>1.6</v>
      </c>
      <c r="L10" s="249">
        <v>0.2</v>
      </c>
      <c r="M10" s="250">
        <v>1.8</v>
      </c>
      <c r="N10" s="248">
        <v>0.2</v>
      </c>
      <c r="O10" s="249">
        <v>0</v>
      </c>
      <c r="P10" s="249">
        <v>2.4</v>
      </c>
      <c r="Q10" s="251"/>
      <c r="R10" s="250">
        <v>2.6</v>
      </c>
      <c r="S10" s="252">
        <f t="shared" si="0"/>
        <v>63.599999999999994</v>
      </c>
    </row>
    <row r="11" spans="1:19" s="11" customFormat="1" x14ac:dyDescent="0.15">
      <c r="A11" s="247" t="s">
        <v>164</v>
      </c>
      <c r="B11" s="248">
        <v>88.8</v>
      </c>
      <c r="C11" s="249">
        <v>3.4</v>
      </c>
      <c r="D11" s="249">
        <v>0</v>
      </c>
      <c r="E11" s="250">
        <v>92.2</v>
      </c>
      <c r="F11" s="248">
        <v>0</v>
      </c>
      <c r="G11" s="249">
        <v>0</v>
      </c>
      <c r="H11" s="249">
        <v>0</v>
      </c>
      <c r="I11" s="250">
        <v>0</v>
      </c>
      <c r="J11" s="248">
        <v>0</v>
      </c>
      <c r="K11" s="249">
        <v>0.8</v>
      </c>
      <c r="L11" s="249">
        <v>0</v>
      </c>
      <c r="M11" s="250">
        <v>0.8</v>
      </c>
      <c r="N11" s="248">
        <v>0</v>
      </c>
      <c r="O11" s="249">
        <v>0</v>
      </c>
      <c r="P11" s="249">
        <v>4</v>
      </c>
      <c r="Q11" s="251"/>
      <c r="R11" s="250">
        <v>4</v>
      </c>
      <c r="S11" s="252">
        <f t="shared" si="0"/>
        <v>97</v>
      </c>
    </row>
    <row r="12" spans="1:19" s="11" customFormat="1" x14ac:dyDescent="0.15">
      <c r="A12" s="247" t="s">
        <v>163</v>
      </c>
      <c r="B12" s="248">
        <v>87.6</v>
      </c>
      <c r="C12" s="249">
        <v>2</v>
      </c>
      <c r="D12" s="249">
        <v>0</v>
      </c>
      <c r="E12" s="250">
        <v>89.6</v>
      </c>
      <c r="F12" s="248">
        <v>0</v>
      </c>
      <c r="G12" s="249">
        <v>0</v>
      </c>
      <c r="H12" s="249">
        <v>0</v>
      </c>
      <c r="I12" s="250">
        <v>0</v>
      </c>
      <c r="J12" s="248">
        <v>0</v>
      </c>
      <c r="K12" s="249">
        <v>0.6</v>
      </c>
      <c r="L12" s="249">
        <v>0.2</v>
      </c>
      <c r="M12" s="250">
        <v>0.8</v>
      </c>
      <c r="N12" s="248">
        <v>0.2</v>
      </c>
      <c r="O12" s="249">
        <v>0</v>
      </c>
      <c r="P12" s="249">
        <v>2.2000000000000002</v>
      </c>
      <c r="Q12" s="251"/>
      <c r="R12" s="250">
        <v>2.4000000000000004</v>
      </c>
      <c r="S12" s="252">
        <f t="shared" si="0"/>
        <v>92.8</v>
      </c>
    </row>
    <row r="13" spans="1:19" s="11" customFormat="1" x14ac:dyDescent="0.15">
      <c r="A13" s="247" t="s">
        <v>162</v>
      </c>
      <c r="B13" s="248">
        <v>67.599999999999994</v>
      </c>
      <c r="C13" s="249">
        <v>2.6</v>
      </c>
      <c r="D13" s="249">
        <v>0</v>
      </c>
      <c r="E13" s="250">
        <v>70.199999999999989</v>
      </c>
      <c r="F13" s="248">
        <v>0</v>
      </c>
      <c r="G13" s="249">
        <v>0</v>
      </c>
      <c r="H13" s="249">
        <v>0</v>
      </c>
      <c r="I13" s="250">
        <v>0</v>
      </c>
      <c r="J13" s="248">
        <v>0</v>
      </c>
      <c r="K13" s="249">
        <v>1.4</v>
      </c>
      <c r="L13" s="249">
        <v>0.4</v>
      </c>
      <c r="M13" s="250">
        <v>1.7999999999999998</v>
      </c>
      <c r="N13" s="248">
        <v>0.2</v>
      </c>
      <c r="O13" s="249">
        <v>0</v>
      </c>
      <c r="P13" s="249">
        <v>2</v>
      </c>
      <c r="Q13" s="251"/>
      <c r="R13" s="250">
        <v>2.2000000000000002</v>
      </c>
      <c r="S13" s="252">
        <f t="shared" si="0"/>
        <v>74.199999999999989</v>
      </c>
    </row>
    <row r="14" spans="1:19" s="11" customFormat="1" x14ac:dyDescent="0.15">
      <c r="A14" s="247" t="s">
        <v>161</v>
      </c>
      <c r="B14" s="248">
        <v>59.2</v>
      </c>
      <c r="C14" s="249">
        <v>2.4</v>
      </c>
      <c r="D14" s="249">
        <v>0</v>
      </c>
      <c r="E14" s="250">
        <v>61.6</v>
      </c>
      <c r="F14" s="248">
        <v>0</v>
      </c>
      <c r="G14" s="249">
        <v>0</v>
      </c>
      <c r="H14" s="249">
        <v>0</v>
      </c>
      <c r="I14" s="250">
        <v>0</v>
      </c>
      <c r="J14" s="248">
        <v>0</v>
      </c>
      <c r="K14" s="249">
        <v>0.8</v>
      </c>
      <c r="L14" s="249">
        <v>0</v>
      </c>
      <c r="M14" s="250">
        <v>0.8</v>
      </c>
      <c r="N14" s="248">
        <v>0.4</v>
      </c>
      <c r="O14" s="249">
        <v>0</v>
      </c>
      <c r="P14" s="249">
        <v>1</v>
      </c>
      <c r="Q14" s="251"/>
      <c r="R14" s="250">
        <v>1.4</v>
      </c>
      <c r="S14" s="252">
        <f t="shared" si="0"/>
        <v>63.800000000000004</v>
      </c>
    </row>
    <row r="15" spans="1:19" s="11" customFormat="1" x14ac:dyDescent="0.15">
      <c r="A15" s="247" t="s">
        <v>160</v>
      </c>
      <c r="B15" s="248">
        <v>34</v>
      </c>
      <c r="C15" s="249">
        <v>1.4</v>
      </c>
      <c r="D15" s="249">
        <v>0</v>
      </c>
      <c r="E15" s="250">
        <v>35.4</v>
      </c>
      <c r="F15" s="248">
        <v>0</v>
      </c>
      <c r="G15" s="249">
        <v>0</v>
      </c>
      <c r="H15" s="249">
        <v>0</v>
      </c>
      <c r="I15" s="250">
        <v>0</v>
      </c>
      <c r="J15" s="248">
        <v>0</v>
      </c>
      <c r="K15" s="249">
        <v>0</v>
      </c>
      <c r="L15" s="249">
        <v>0</v>
      </c>
      <c r="M15" s="250">
        <v>0</v>
      </c>
      <c r="N15" s="248">
        <v>2.4</v>
      </c>
      <c r="O15" s="249">
        <v>0</v>
      </c>
      <c r="P15" s="249">
        <v>0.6</v>
      </c>
      <c r="Q15" s="251"/>
      <c r="R15" s="250">
        <v>3</v>
      </c>
      <c r="S15" s="252">
        <f t="shared" si="0"/>
        <v>38.4</v>
      </c>
    </row>
    <row r="16" spans="1:19" s="11" customFormat="1" ht="13" customHeight="1" thickBot="1" x14ac:dyDescent="0.2">
      <c r="A16" s="253"/>
      <c r="B16" s="254"/>
      <c r="C16" s="255"/>
      <c r="D16" s="255"/>
      <c r="E16" s="256"/>
      <c r="F16" s="254"/>
      <c r="G16" s="255"/>
      <c r="H16" s="255"/>
      <c r="I16" s="256"/>
      <c r="J16" s="254"/>
      <c r="K16" s="255"/>
      <c r="L16" s="255"/>
      <c r="M16" s="256"/>
      <c r="N16" s="254"/>
      <c r="O16" s="255"/>
      <c r="P16" s="255"/>
      <c r="Q16" s="257"/>
      <c r="R16" s="256"/>
      <c r="S16" s="258"/>
    </row>
    <row r="17" spans="1:20" s="11" customFormat="1" ht="12.5" hidden="1" customHeight="1" x14ac:dyDescent="0.15">
      <c r="A17" s="247" t="s">
        <v>183</v>
      </c>
      <c r="B17" s="248">
        <f t="shared" ref="B17:S21" si="1">SUM(B8:B11)</f>
        <v>226.60000000000002</v>
      </c>
      <c r="C17" s="249">
        <f t="shared" si="1"/>
        <v>8.8000000000000007</v>
      </c>
      <c r="D17" s="249">
        <f t="shared" si="1"/>
        <v>0</v>
      </c>
      <c r="E17" s="250">
        <f t="shared" si="1"/>
        <v>235.39999999999998</v>
      </c>
      <c r="F17" s="248">
        <f t="shared" si="1"/>
        <v>0</v>
      </c>
      <c r="G17" s="249">
        <f t="shared" si="1"/>
        <v>0</v>
      </c>
      <c r="H17" s="249">
        <f t="shared" si="1"/>
        <v>0</v>
      </c>
      <c r="I17" s="250">
        <f t="shared" si="1"/>
        <v>0</v>
      </c>
      <c r="J17" s="248">
        <f t="shared" si="1"/>
        <v>0</v>
      </c>
      <c r="K17" s="249">
        <f t="shared" si="1"/>
        <v>6.8</v>
      </c>
      <c r="L17" s="249">
        <f t="shared" si="1"/>
        <v>3.0000000000000004</v>
      </c>
      <c r="M17" s="250">
        <f t="shared" si="1"/>
        <v>9.8000000000000025</v>
      </c>
      <c r="N17" s="248">
        <f t="shared" si="1"/>
        <v>0.2</v>
      </c>
      <c r="O17" s="249">
        <f t="shared" si="1"/>
        <v>0</v>
      </c>
      <c r="P17" s="249">
        <f t="shared" si="1"/>
        <v>15.200000000000001</v>
      </c>
      <c r="Q17" s="251">
        <f t="shared" si="1"/>
        <v>0</v>
      </c>
      <c r="R17" s="250">
        <f t="shared" si="1"/>
        <v>15.4</v>
      </c>
      <c r="S17" s="252">
        <f t="shared" si="1"/>
        <v>260.60000000000002</v>
      </c>
      <c r="T17" s="68"/>
    </row>
    <row r="18" spans="1:20" s="11" customFormat="1" ht="12.5" hidden="1" customHeight="1" x14ac:dyDescent="0.15">
      <c r="A18" s="247" t="s">
        <v>184</v>
      </c>
      <c r="B18" s="248">
        <f t="shared" si="1"/>
        <v>284.2</v>
      </c>
      <c r="C18" s="249">
        <f t="shared" si="1"/>
        <v>9.1999999999999993</v>
      </c>
      <c r="D18" s="249">
        <f t="shared" si="1"/>
        <v>0</v>
      </c>
      <c r="E18" s="250">
        <f t="shared" si="1"/>
        <v>293.39999999999998</v>
      </c>
      <c r="F18" s="248">
        <f t="shared" si="1"/>
        <v>0</v>
      </c>
      <c r="G18" s="249">
        <f t="shared" si="1"/>
        <v>0</v>
      </c>
      <c r="H18" s="249">
        <f t="shared" si="1"/>
        <v>0</v>
      </c>
      <c r="I18" s="250">
        <f t="shared" si="1"/>
        <v>0</v>
      </c>
      <c r="J18" s="248">
        <f t="shared" si="1"/>
        <v>0</v>
      </c>
      <c r="K18" s="249">
        <f t="shared" si="1"/>
        <v>6.2</v>
      </c>
      <c r="L18" s="249">
        <f t="shared" si="1"/>
        <v>3.0000000000000004</v>
      </c>
      <c r="M18" s="250">
        <f>SUM(M9:M12)</f>
        <v>9.2000000000000011</v>
      </c>
      <c r="N18" s="248">
        <f t="shared" si="1"/>
        <v>0.4</v>
      </c>
      <c r="O18" s="249">
        <f t="shared" si="1"/>
        <v>0</v>
      </c>
      <c r="P18" s="249">
        <f t="shared" si="1"/>
        <v>12</v>
      </c>
      <c r="Q18" s="251">
        <f t="shared" si="1"/>
        <v>0</v>
      </c>
      <c r="R18" s="250">
        <f t="shared" si="1"/>
        <v>12.4</v>
      </c>
      <c r="S18" s="252">
        <f t="shared" si="1"/>
        <v>315</v>
      </c>
      <c r="T18" s="68"/>
    </row>
    <row r="19" spans="1:20" s="11" customFormat="1" ht="12.5" hidden="1" customHeight="1" x14ac:dyDescent="0.15">
      <c r="A19" s="247" t="s">
        <v>185</v>
      </c>
      <c r="B19" s="248">
        <f t="shared" si="1"/>
        <v>301.39999999999998</v>
      </c>
      <c r="C19" s="249">
        <f t="shared" si="1"/>
        <v>9.8000000000000007</v>
      </c>
      <c r="D19" s="249">
        <f t="shared" si="1"/>
        <v>0</v>
      </c>
      <c r="E19" s="250">
        <f t="shared" si="1"/>
        <v>311.2</v>
      </c>
      <c r="F19" s="248">
        <f t="shared" si="1"/>
        <v>0</v>
      </c>
      <c r="G19" s="249">
        <f t="shared" si="1"/>
        <v>0</v>
      </c>
      <c r="H19" s="249">
        <f t="shared" si="1"/>
        <v>0</v>
      </c>
      <c r="I19" s="250">
        <f t="shared" si="1"/>
        <v>0</v>
      </c>
      <c r="J19" s="248">
        <f t="shared" si="1"/>
        <v>0</v>
      </c>
      <c r="K19" s="249">
        <f t="shared" si="1"/>
        <v>4.4000000000000004</v>
      </c>
      <c r="L19" s="249">
        <f t="shared" si="1"/>
        <v>0.8</v>
      </c>
      <c r="M19" s="250">
        <f>SUM(M10:M13)</f>
        <v>5.2</v>
      </c>
      <c r="N19" s="248">
        <f t="shared" si="1"/>
        <v>0.60000000000000009</v>
      </c>
      <c r="O19" s="249">
        <f t="shared" si="1"/>
        <v>0</v>
      </c>
      <c r="P19" s="249">
        <f t="shared" si="1"/>
        <v>10.600000000000001</v>
      </c>
      <c r="Q19" s="251">
        <f t="shared" si="1"/>
        <v>0</v>
      </c>
      <c r="R19" s="250">
        <f t="shared" si="1"/>
        <v>11.2</v>
      </c>
      <c r="S19" s="252">
        <f t="shared" si="1"/>
        <v>327.59999999999997</v>
      </c>
      <c r="T19" s="68"/>
    </row>
    <row r="20" spans="1:20" s="11" customFormat="1" ht="12.5" hidden="1" customHeight="1" x14ac:dyDescent="0.15">
      <c r="A20" s="247" t="s">
        <v>186</v>
      </c>
      <c r="B20" s="248">
        <f t="shared" si="1"/>
        <v>303.2</v>
      </c>
      <c r="C20" s="249">
        <f t="shared" si="1"/>
        <v>10.4</v>
      </c>
      <c r="D20" s="249">
        <f t="shared" si="1"/>
        <v>0</v>
      </c>
      <c r="E20" s="250">
        <f t="shared" si="1"/>
        <v>313.60000000000002</v>
      </c>
      <c r="F20" s="248">
        <f t="shared" si="1"/>
        <v>0</v>
      </c>
      <c r="G20" s="249">
        <f t="shared" si="1"/>
        <v>0</v>
      </c>
      <c r="H20" s="249">
        <f t="shared" si="1"/>
        <v>0</v>
      </c>
      <c r="I20" s="250">
        <f t="shared" si="1"/>
        <v>0</v>
      </c>
      <c r="J20" s="248">
        <f t="shared" si="1"/>
        <v>0</v>
      </c>
      <c r="K20" s="249">
        <f t="shared" si="1"/>
        <v>3.5999999999999996</v>
      </c>
      <c r="L20" s="249">
        <f t="shared" si="1"/>
        <v>0.60000000000000009</v>
      </c>
      <c r="M20" s="250">
        <f>SUM(M11:M14)</f>
        <v>4.2</v>
      </c>
      <c r="N20" s="248">
        <f t="shared" si="1"/>
        <v>0.8</v>
      </c>
      <c r="O20" s="249">
        <f t="shared" si="1"/>
        <v>0</v>
      </c>
      <c r="P20" s="249">
        <f t="shared" si="1"/>
        <v>9.1999999999999993</v>
      </c>
      <c r="Q20" s="251">
        <f t="shared" si="1"/>
        <v>0</v>
      </c>
      <c r="R20" s="250">
        <f t="shared" si="1"/>
        <v>10.000000000000002</v>
      </c>
      <c r="S20" s="252">
        <f t="shared" si="1"/>
        <v>327.8</v>
      </c>
      <c r="T20" s="68"/>
    </row>
    <row r="21" spans="1:20" s="11" customFormat="1" ht="13" hidden="1" customHeight="1" x14ac:dyDescent="0.15">
      <c r="A21" s="259" t="s">
        <v>187</v>
      </c>
      <c r="B21" s="260">
        <f t="shared" si="1"/>
        <v>248.39999999999998</v>
      </c>
      <c r="C21" s="261">
        <f t="shared" si="1"/>
        <v>8.4</v>
      </c>
      <c r="D21" s="261">
        <f>SUM(D12:D15)</f>
        <v>0</v>
      </c>
      <c r="E21" s="262">
        <f t="shared" si="1"/>
        <v>256.79999999999995</v>
      </c>
      <c r="F21" s="260">
        <f t="shared" si="1"/>
        <v>0</v>
      </c>
      <c r="G21" s="261">
        <f t="shared" si="1"/>
        <v>0</v>
      </c>
      <c r="H21" s="261">
        <f t="shared" si="1"/>
        <v>0</v>
      </c>
      <c r="I21" s="262">
        <f t="shared" si="1"/>
        <v>0</v>
      </c>
      <c r="J21" s="260">
        <f t="shared" si="1"/>
        <v>0</v>
      </c>
      <c r="K21" s="261">
        <f t="shared" si="1"/>
        <v>2.8</v>
      </c>
      <c r="L21" s="261">
        <f t="shared" si="1"/>
        <v>0.60000000000000009</v>
      </c>
      <c r="M21" s="262">
        <f>SUM(M12:M15)</f>
        <v>3.3999999999999995</v>
      </c>
      <c r="N21" s="260">
        <f t="shared" si="1"/>
        <v>3.2</v>
      </c>
      <c r="O21" s="261">
        <f t="shared" si="1"/>
        <v>0</v>
      </c>
      <c r="P21" s="261">
        <f t="shared" si="1"/>
        <v>5.8</v>
      </c>
      <c r="Q21" s="263">
        <f t="shared" si="1"/>
        <v>0</v>
      </c>
      <c r="R21" s="262">
        <f t="shared" si="1"/>
        <v>9</v>
      </c>
      <c r="S21" s="264">
        <f t="shared" si="1"/>
        <v>269.2</v>
      </c>
      <c r="T21" s="68"/>
    </row>
    <row r="22" spans="1:20" x14ac:dyDescent="0.15">
      <c r="A22" s="265"/>
      <c r="B22" s="266"/>
      <c r="C22" s="267"/>
      <c r="D22" s="267"/>
      <c r="E22" s="268"/>
      <c r="F22" s="266"/>
      <c r="G22" s="267"/>
      <c r="H22" s="267"/>
      <c r="I22" s="268"/>
      <c r="J22" s="266"/>
      <c r="K22" s="267"/>
      <c r="L22" s="267"/>
      <c r="M22" s="268"/>
      <c r="N22" s="266"/>
      <c r="O22" s="267"/>
      <c r="P22" s="267"/>
      <c r="Q22" s="269"/>
      <c r="R22" s="268"/>
      <c r="S22" s="270"/>
      <c r="T22" s="79"/>
    </row>
    <row r="23" spans="1:20" x14ac:dyDescent="0.15">
      <c r="A23" s="253" t="s">
        <v>188</v>
      </c>
      <c r="B23" s="271">
        <f>SUM(B8:B15)</f>
        <v>475.00000000000006</v>
      </c>
      <c r="C23" s="272">
        <f t="shared" ref="C23:S23" si="2">SUM(C8:C15)</f>
        <v>17.2</v>
      </c>
      <c r="D23" s="272">
        <f t="shared" si="2"/>
        <v>0</v>
      </c>
      <c r="E23" s="273">
        <f t="shared" si="2"/>
        <v>492.2</v>
      </c>
      <c r="F23" s="271">
        <f t="shared" si="2"/>
        <v>0</v>
      </c>
      <c r="G23" s="272">
        <f t="shared" si="2"/>
        <v>0</v>
      </c>
      <c r="H23" s="272">
        <f t="shared" si="2"/>
        <v>0</v>
      </c>
      <c r="I23" s="273">
        <f t="shared" si="2"/>
        <v>0</v>
      </c>
      <c r="J23" s="271">
        <f t="shared" si="2"/>
        <v>0</v>
      </c>
      <c r="K23" s="272">
        <f t="shared" si="2"/>
        <v>9.6</v>
      </c>
      <c r="L23" s="272">
        <f t="shared" si="2"/>
        <v>3.6000000000000005</v>
      </c>
      <c r="M23" s="273">
        <f t="shared" si="2"/>
        <v>13.200000000000003</v>
      </c>
      <c r="N23" s="271">
        <f t="shared" si="2"/>
        <v>3.4</v>
      </c>
      <c r="O23" s="272">
        <f t="shared" si="2"/>
        <v>0</v>
      </c>
      <c r="P23" s="272">
        <f t="shared" si="2"/>
        <v>21.000000000000004</v>
      </c>
      <c r="Q23" s="274">
        <f t="shared" si="2"/>
        <v>0</v>
      </c>
      <c r="R23" s="273">
        <f t="shared" si="2"/>
        <v>24.4</v>
      </c>
      <c r="S23" s="275">
        <f t="shared" si="2"/>
        <v>529.80000000000007</v>
      </c>
      <c r="T23" s="79"/>
    </row>
    <row r="24" spans="1:20" x14ac:dyDescent="0.15">
      <c r="A24" s="253" t="s">
        <v>10</v>
      </c>
      <c r="B24" s="271">
        <f t="shared" ref="B24:R24" si="3">INDEX(B17:B21,MATCH($S24,$S17:$S21,0))</f>
        <v>303.2</v>
      </c>
      <c r="C24" s="272">
        <f t="shared" si="3"/>
        <v>10.4</v>
      </c>
      <c r="D24" s="272">
        <f t="shared" si="3"/>
        <v>0</v>
      </c>
      <c r="E24" s="273">
        <f t="shared" si="3"/>
        <v>313.60000000000002</v>
      </c>
      <c r="F24" s="271">
        <f t="shared" si="3"/>
        <v>0</v>
      </c>
      <c r="G24" s="272">
        <f t="shared" si="3"/>
        <v>0</v>
      </c>
      <c r="H24" s="272">
        <f t="shared" si="3"/>
        <v>0</v>
      </c>
      <c r="I24" s="273">
        <f t="shared" si="3"/>
        <v>0</v>
      </c>
      <c r="J24" s="271">
        <f t="shared" si="3"/>
        <v>0</v>
      </c>
      <c r="K24" s="272">
        <f t="shared" si="3"/>
        <v>3.5999999999999996</v>
      </c>
      <c r="L24" s="272">
        <f t="shared" si="3"/>
        <v>0.60000000000000009</v>
      </c>
      <c r="M24" s="273">
        <f t="shared" si="3"/>
        <v>4.2</v>
      </c>
      <c r="N24" s="271">
        <f t="shared" si="3"/>
        <v>0.8</v>
      </c>
      <c r="O24" s="272">
        <f t="shared" si="3"/>
        <v>0</v>
      </c>
      <c r="P24" s="272">
        <f t="shared" si="3"/>
        <v>9.1999999999999993</v>
      </c>
      <c r="Q24" s="274">
        <f t="shared" si="3"/>
        <v>0</v>
      </c>
      <c r="R24" s="273">
        <f t="shared" si="3"/>
        <v>10.000000000000002</v>
      </c>
      <c r="S24" s="275">
        <f>MAX(S17:S21)</f>
        <v>327.8</v>
      </c>
      <c r="T24" s="79"/>
    </row>
    <row r="25" spans="1:20" x14ac:dyDescent="0.15">
      <c r="A25" s="253" t="s">
        <v>11</v>
      </c>
      <c r="B25" s="271">
        <f>B23/2</f>
        <v>237.50000000000003</v>
      </c>
      <c r="C25" s="272">
        <f t="shared" ref="C25:S25" si="4">C23/2</f>
        <v>8.6</v>
      </c>
      <c r="D25" s="272">
        <f t="shared" si="4"/>
        <v>0</v>
      </c>
      <c r="E25" s="273">
        <f t="shared" si="4"/>
        <v>246.1</v>
      </c>
      <c r="F25" s="271">
        <f t="shared" si="4"/>
        <v>0</v>
      </c>
      <c r="G25" s="272">
        <f t="shared" si="4"/>
        <v>0</v>
      </c>
      <c r="H25" s="272">
        <f t="shared" si="4"/>
        <v>0</v>
      </c>
      <c r="I25" s="273">
        <f t="shared" si="4"/>
        <v>0</v>
      </c>
      <c r="J25" s="271">
        <f t="shared" si="4"/>
        <v>0</v>
      </c>
      <c r="K25" s="272">
        <f t="shared" si="4"/>
        <v>4.8</v>
      </c>
      <c r="L25" s="272">
        <f t="shared" si="4"/>
        <v>1.8000000000000003</v>
      </c>
      <c r="M25" s="273">
        <f t="shared" si="4"/>
        <v>6.6000000000000014</v>
      </c>
      <c r="N25" s="271">
        <f t="shared" si="4"/>
        <v>1.7</v>
      </c>
      <c r="O25" s="272">
        <f t="shared" si="4"/>
        <v>0</v>
      </c>
      <c r="P25" s="272">
        <f t="shared" si="4"/>
        <v>10.500000000000002</v>
      </c>
      <c r="Q25" s="274">
        <f t="shared" si="4"/>
        <v>0</v>
      </c>
      <c r="R25" s="273">
        <f t="shared" si="4"/>
        <v>12.2</v>
      </c>
      <c r="S25" s="275">
        <f t="shared" si="4"/>
        <v>264.90000000000003</v>
      </c>
      <c r="T25" s="79"/>
    </row>
    <row r="26" spans="1:20" ht="14" thickBot="1" x14ac:dyDescent="0.2">
      <c r="A26" s="276"/>
      <c r="B26" s="277"/>
      <c r="C26" s="278"/>
      <c r="D26" s="278"/>
      <c r="E26" s="279"/>
      <c r="F26" s="277"/>
      <c r="G26" s="278"/>
      <c r="H26" s="278"/>
      <c r="I26" s="279"/>
      <c r="J26" s="277"/>
      <c r="K26" s="278"/>
      <c r="L26" s="278"/>
      <c r="M26" s="279"/>
      <c r="N26" s="277"/>
      <c r="O26" s="278"/>
      <c r="P26" s="278"/>
      <c r="Q26" s="280"/>
      <c r="R26" s="279"/>
      <c r="S26" s="281"/>
    </row>
    <row r="27" spans="1:20" x14ac:dyDescent="0.15">
      <c r="A27" s="282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4"/>
    </row>
    <row r="28" spans="1:20" ht="14" thickBot="1" x14ac:dyDescent="0.2">
      <c r="A28" s="285">
        <v>42793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4"/>
      <c r="M28" s="286" t="s">
        <v>189</v>
      </c>
      <c r="N28" s="284"/>
      <c r="O28" s="284"/>
      <c r="P28" s="284"/>
      <c r="Q28" s="284"/>
      <c r="R28" s="284"/>
      <c r="S28" s="284"/>
    </row>
    <row r="29" spans="1:20" x14ac:dyDescent="0.15">
      <c r="A29" s="226"/>
      <c r="B29" s="287" t="s">
        <v>2</v>
      </c>
      <c r="C29" s="288"/>
      <c r="D29" s="288"/>
      <c r="E29" s="289"/>
      <c r="F29" s="287" t="s">
        <v>3</v>
      </c>
      <c r="G29" s="288"/>
      <c r="H29" s="288"/>
      <c r="I29" s="289"/>
      <c r="J29" s="287" t="s">
        <v>4</v>
      </c>
      <c r="K29" s="288"/>
      <c r="L29" s="288"/>
      <c r="M29" s="289"/>
      <c r="N29" s="287" t="s">
        <v>5</v>
      </c>
      <c r="O29" s="288"/>
      <c r="P29" s="288"/>
      <c r="Q29" s="288"/>
      <c r="R29" s="289"/>
      <c r="S29" s="270" t="s">
        <v>35</v>
      </c>
    </row>
    <row r="30" spans="1:20" s="11" customFormat="1" ht="14" thickBot="1" x14ac:dyDescent="0.2">
      <c r="A30" s="231"/>
      <c r="B30" s="290" t="s">
        <v>17</v>
      </c>
      <c r="C30" s="291"/>
      <c r="D30" s="291"/>
      <c r="E30" s="292"/>
      <c r="F30" s="290" t="s">
        <v>1</v>
      </c>
      <c r="G30" s="291"/>
      <c r="H30" s="291"/>
      <c r="I30" s="292"/>
      <c r="J30" s="290" t="s">
        <v>18</v>
      </c>
      <c r="K30" s="291"/>
      <c r="L30" s="291"/>
      <c r="M30" s="292"/>
      <c r="N30" s="290" t="s">
        <v>19</v>
      </c>
      <c r="O30" s="291"/>
      <c r="P30" s="291"/>
      <c r="Q30" s="291"/>
      <c r="R30" s="292"/>
      <c r="S30" s="293"/>
    </row>
    <row r="31" spans="1:20" s="32" customFormat="1" ht="11" x14ac:dyDescent="0.15">
      <c r="A31" s="236"/>
      <c r="B31" s="294" t="s">
        <v>6</v>
      </c>
      <c r="C31" s="295" t="s">
        <v>7</v>
      </c>
      <c r="D31" s="295" t="s">
        <v>8</v>
      </c>
      <c r="E31" s="296" t="s">
        <v>9</v>
      </c>
      <c r="F31" s="294" t="s">
        <v>6</v>
      </c>
      <c r="G31" s="295" t="s">
        <v>7</v>
      </c>
      <c r="H31" s="295" t="s">
        <v>8</v>
      </c>
      <c r="I31" s="296" t="s">
        <v>9</v>
      </c>
      <c r="J31" s="294" t="s">
        <v>6</v>
      </c>
      <c r="K31" s="295" t="s">
        <v>7</v>
      </c>
      <c r="L31" s="295" t="s">
        <v>8</v>
      </c>
      <c r="M31" s="296" t="s">
        <v>9</v>
      </c>
      <c r="N31" s="294" t="s">
        <v>6</v>
      </c>
      <c r="O31" s="295" t="s">
        <v>7</v>
      </c>
      <c r="P31" s="295" t="s">
        <v>8</v>
      </c>
      <c r="Q31" s="297"/>
      <c r="R31" s="296" t="s">
        <v>9</v>
      </c>
      <c r="S31" s="298"/>
    </row>
    <row r="32" spans="1:20" s="11" customFormat="1" x14ac:dyDescent="0.15">
      <c r="A32" s="231"/>
      <c r="B32" s="300"/>
      <c r="C32" s="301"/>
      <c r="D32" s="301"/>
      <c r="E32" s="302"/>
      <c r="F32" s="300"/>
      <c r="G32" s="301"/>
      <c r="H32" s="301"/>
      <c r="I32" s="302"/>
      <c r="J32" s="300"/>
      <c r="K32" s="301"/>
      <c r="L32" s="301"/>
      <c r="M32" s="302"/>
      <c r="N32" s="300"/>
      <c r="O32" s="301"/>
      <c r="P32" s="301"/>
      <c r="Q32" s="303"/>
      <c r="R32" s="308"/>
      <c r="S32" s="258"/>
    </row>
    <row r="33" spans="1:19" s="11" customFormat="1" x14ac:dyDescent="0.15">
      <c r="A33" s="247" t="s">
        <v>167</v>
      </c>
      <c r="B33" s="248">
        <v>32</v>
      </c>
      <c r="C33" s="249">
        <v>0</v>
      </c>
      <c r="D33" s="249"/>
      <c r="E33" s="250">
        <v>32</v>
      </c>
      <c r="F33" s="248"/>
      <c r="G33" s="249"/>
      <c r="H33" s="249"/>
      <c r="I33" s="250">
        <v>0</v>
      </c>
      <c r="J33" s="248"/>
      <c r="K33" s="249">
        <v>1</v>
      </c>
      <c r="L33" s="249">
        <v>0</v>
      </c>
      <c r="M33" s="250">
        <v>1</v>
      </c>
      <c r="N33" s="248">
        <v>0</v>
      </c>
      <c r="O33" s="249"/>
      <c r="P33" s="249">
        <v>8</v>
      </c>
      <c r="Q33" s="249"/>
      <c r="R33" s="250">
        <v>8</v>
      </c>
      <c r="S33" s="252">
        <f>SUM(R33,M33,I33,E33)</f>
        <v>41</v>
      </c>
    </row>
    <row r="34" spans="1:19" s="11" customFormat="1" x14ac:dyDescent="0.15">
      <c r="A34" s="247" t="s">
        <v>166</v>
      </c>
      <c r="B34" s="248">
        <v>46</v>
      </c>
      <c r="C34" s="249">
        <v>3</v>
      </c>
      <c r="D34" s="249"/>
      <c r="E34" s="250">
        <v>49</v>
      </c>
      <c r="F34" s="248"/>
      <c r="G34" s="249"/>
      <c r="H34" s="249"/>
      <c r="I34" s="250">
        <v>0</v>
      </c>
      <c r="J34" s="248"/>
      <c r="K34" s="249">
        <v>0</v>
      </c>
      <c r="L34" s="249">
        <v>0</v>
      </c>
      <c r="M34" s="250">
        <v>0</v>
      </c>
      <c r="N34" s="248">
        <v>0</v>
      </c>
      <c r="O34" s="249"/>
      <c r="P34" s="249">
        <v>6</v>
      </c>
      <c r="Q34" s="249"/>
      <c r="R34" s="250">
        <v>6</v>
      </c>
      <c r="S34" s="252">
        <f t="shared" ref="S34:S40" si="5">SUM(R34,M34,I34,E34)</f>
        <v>55</v>
      </c>
    </row>
    <row r="35" spans="1:19" s="11" customFormat="1" x14ac:dyDescent="0.15">
      <c r="A35" s="247" t="s">
        <v>165</v>
      </c>
      <c r="B35" s="248">
        <v>61</v>
      </c>
      <c r="C35" s="249">
        <v>2</v>
      </c>
      <c r="D35" s="249"/>
      <c r="E35" s="250">
        <v>63</v>
      </c>
      <c r="F35" s="248"/>
      <c r="G35" s="249"/>
      <c r="H35" s="249"/>
      <c r="I35" s="250">
        <v>0</v>
      </c>
      <c r="J35" s="248"/>
      <c r="K35" s="249">
        <v>2</v>
      </c>
      <c r="L35" s="249">
        <v>0</v>
      </c>
      <c r="M35" s="250">
        <v>2</v>
      </c>
      <c r="N35" s="248">
        <v>0</v>
      </c>
      <c r="O35" s="249"/>
      <c r="P35" s="249">
        <v>0</v>
      </c>
      <c r="Q35" s="249"/>
      <c r="R35" s="250">
        <v>0</v>
      </c>
      <c r="S35" s="252">
        <f t="shared" si="5"/>
        <v>65</v>
      </c>
    </row>
    <row r="36" spans="1:19" s="11" customFormat="1" x14ac:dyDescent="0.15">
      <c r="A36" s="247" t="s">
        <v>164</v>
      </c>
      <c r="B36" s="248">
        <v>104</v>
      </c>
      <c r="C36" s="249">
        <v>3</v>
      </c>
      <c r="D36" s="249"/>
      <c r="E36" s="250">
        <v>107</v>
      </c>
      <c r="F36" s="248"/>
      <c r="G36" s="249"/>
      <c r="H36" s="249"/>
      <c r="I36" s="250">
        <v>0</v>
      </c>
      <c r="J36" s="248"/>
      <c r="K36" s="249">
        <v>2</v>
      </c>
      <c r="L36" s="249">
        <v>0</v>
      </c>
      <c r="M36" s="250">
        <v>2</v>
      </c>
      <c r="N36" s="248">
        <v>0</v>
      </c>
      <c r="O36" s="249"/>
      <c r="P36" s="249">
        <v>6</v>
      </c>
      <c r="Q36" s="249"/>
      <c r="R36" s="250">
        <v>6</v>
      </c>
      <c r="S36" s="252">
        <f t="shared" si="5"/>
        <v>115</v>
      </c>
    </row>
    <row r="37" spans="1:19" s="11" customFormat="1" x14ac:dyDescent="0.15">
      <c r="A37" s="247" t="s">
        <v>163</v>
      </c>
      <c r="B37" s="248">
        <v>85</v>
      </c>
      <c r="C37" s="249">
        <v>3</v>
      </c>
      <c r="D37" s="249"/>
      <c r="E37" s="250">
        <v>88</v>
      </c>
      <c r="F37" s="248"/>
      <c r="G37" s="249"/>
      <c r="H37" s="249"/>
      <c r="I37" s="250">
        <v>0</v>
      </c>
      <c r="J37" s="248"/>
      <c r="K37" s="249">
        <v>0</v>
      </c>
      <c r="L37" s="249">
        <v>0</v>
      </c>
      <c r="M37" s="250">
        <v>0</v>
      </c>
      <c r="N37" s="248">
        <v>0</v>
      </c>
      <c r="O37" s="249"/>
      <c r="P37" s="249">
        <v>1</v>
      </c>
      <c r="Q37" s="249"/>
      <c r="R37" s="250">
        <v>1</v>
      </c>
      <c r="S37" s="252">
        <f t="shared" si="5"/>
        <v>89</v>
      </c>
    </row>
    <row r="38" spans="1:19" s="11" customFormat="1" x14ac:dyDescent="0.15">
      <c r="A38" s="247" t="s">
        <v>162</v>
      </c>
      <c r="B38" s="248">
        <v>23</v>
      </c>
      <c r="C38" s="249">
        <v>4</v>
      </c>
      <c r="D38" s="249"/>
      <c r="E38" s="250">
        <v>27</v>
      </c>
      <c r="F38" s="248"/>
      <c r="G38" s="249"/>
      <c r="H38" s="249"/>
      <c r="I38" s="250">
        <v>0</v>
      </c>
      <c r="J38" s="248"/>
      <c r="K38" s="249">
        <v>2</v>
      </c>
      <c r="L38" s="249">
        <v>0</v>
      </c>
      <c r="M38" s="250">
        <v>2</v>
      </c>
      <c r="N38" s="248">
        <v>0</v>
      </c>
      <c r="O38" s="249"/>
      <c r="P38" s="249">
        <v>2</v>
      </c>
      <c r="Q38" s="249"/>
      <c r="R38" s="250">
        <v>2</v>
      </c>
      <c r="S38" s="252">
        <f t="shared" si="5"/>
        <v>31</v>
      </c>
    </row>
    <row r="39" spans="1:19" s="11" customFormat="1" x14ac:dyDescent="0.15">
      <c r="A39" s="247" t="s">
        <v>161</v>
      </c>
      <c r="B39" s="248">
        <v>85</v>
      </c>
      <c r="C39" s="249">
        <v>3</v>
      </c>
      <c r="D39" s="249"/>
      <c r="E39" s="250">
        <v>88</v>
      </c>
      <c r="F39" s="248"/>
      <c r="G39" s="249"/>
      <c r="H39" s="249"/>
      <c r="I39" s="250">
        <v>0</v>
      </c>
      <c r="J39" s="248"/>
      <c r="K39" s="249">
        <v>2</v>
      </c>
      <c r="L39" s="249">
        <v>0</v>
      </c>
      <c r="M39" s="250">
        <v>2</v>
      </c>
      <c r="N39" s="248">
        <v>0</v>
      </c>
      <c r="O39" s="249"/>
      <c r="P39" s="249">
        <v>2</v>
      </c>
      <c r="Q39" s="249"/>
      <c r="R39" s="250">
        <v>2</v>
      </c>
      <c r="S39" s="252">
        <f t="shared" si="5"/>
        <v>92</v>
      </c>
    </row>
    <row r="40" spans="1:19" s="11" customFormat="1" x14ac:dyDescent="0.15">
      <c r="A40" s="247" t="s">
        <v>160</v>
      </c>
      <c r="B40" s="248">
        <v>34</v>
      </c>
      <c r="C40" s="249">
        <v>2</v>
      </c>
      <c r="D40" s="249"/>
      <c r="E40" s="250">
        <v>36</v>
      </c>
      <c r="F40" s="248"/>
      <c r="G40" s="249"/>
      <c r="H40" s="249"/>
      <c r="I40" s="250">
        <v>0</v>
      </c>
      <c r="J40" s="248"/>
      <c r="K40" s="249">
        <v>0</v>
      </c>
      <c r="L40" s="249">
        <v>0</v>
      </c>
      <c r="M40" s="250">
        <v>0</v>
      </c>
      <c r="N40" s="248">
        <v>0</v>
      </c>
      <c r="O40" s="249"/>
      <c r="P40" s="249">
        <v>0</v>
      </c>
      <c r="Q40" s="249"/>
      <c r="R40" s="250">
        <v>0</v>
      </c>
      <c r="S40" s="252">
        <f t="shared" si="5"/>
        <v>36</v>
      </c>
    </row>
    <row r="41" spans="1:19" s="11" customFormat="1" ht="13" customHeight="1" thickBot="1" x14ac:dyDescent="0.2">
      <c r="A41" s="253"/>
      <c r="B41" s="254"/>
      <c r="C41" s="255"/>
      <c r="D41" s="255"/>
      <c r="E41" s="256"/>
      <c r="F41" s="254"/>
      <c r="G41" s="255"/>
      <c r="H41" s="255"/>
      <c r="I41" s="256"/>
      <c r="J41" s="254"/>
      <c r="K41" s="255"/>
      <c r="L41" s="255"/>
      <c r="M41" s="256"/>
      <c r="N41" s="254"/>
      <c r="O41" s="255"/>
      <c r="P41" s="255"/>
      <c r="Q41" s="257"/>
      <c r="R41" s="256"/>
      <c r="S41" s="258"/>
    </row>
    <row r="42" spans="1:19" s="11" customFormat="1" ht="13" hidden="1" customHeight="1" x14ac:dyDescent="0.15">
      <c r="A42" s="247" t="s">
        <v>183</v>
      </c>
      <c r="B42" s="248">
        <f>SUM(B33:B36)</f>
        <v>243</v>
      </c>
      <c r="C42" s="249">
        <f t="shared" ref="C42:S42" si="6">SUM(C33:C36)</f>
        <v>8</v>
      </c>
      <c r="D42" s="249">
        <f t="shared" si="6"/>
        <v>0</v>
      </c>
      <c r="E42" s="250">
        <f t="shared" si="6"/>
        <v>251</v>
      </c>
      <c r="F42" s="248">
        <f t="shared" si="6"/>
        <v>0</v>
      </c>
      <c r="G42" s="249">
        <f t="shared" si="6"/>
        <v>0</v>
      </c>
      <c r="H42" s="249">
        <f t="shared" si="6"/>
        <v>0</v>
      </c>
      <c r="I42" s="250">
        <f t="shared" si="6"/>
        <v>0</v>
      </c>
      <c r="J42" s="248">
        <f t="shared" si="6"/>
        <v>0</v>
      </c>
      <c r="K42" s="249">
        <f t="shared" si="6"/>
        <v>5</v>
      </c>
      <c r="L42" s="249">
        <f t="shared" si="6"/>
        <v>0</v>
      </c>
      <c r="M42" s="250">
        <f t="shared" si="6"/>
        <v>5</v>
      </c>
      <c r="N42" s="248">
        <f t="shared" si="6"/>
        <v>0</v>
      </c>
      <c r="O42" s="249">
        <f t="shared" si="6"/>
        <v>0</v>
      </c>
      <c r="P42" s="249">
        <f t="shared" si="6"/>
        <v>20</v>
      </c>
      <c r="Q42" s="251">
        <f t="shared" si="6"/>
        <v>0</v>
      </c>
      <c r="R42" s="250">
        <f t="shared" si="6"/>
        <v>20</v>
      </c>
      <c r="S42" s="252">
        <f t="shared" si="6"/>
        <v>276</v>
      </c>
    </row>
    <row r="43" spans="1:19" s="11" customFormat="1" ht="13" hidden="1" customHeight="1" x14ac:dyDescent="0.15">
      <c r="A43" s="247" t="s">
        <v>184</v>
      </c>
      <c r="B43" s="248">
        <f t="shared" ref="B43:S46" si="7">SUM(B34:B37)</f>
        <v>296</v>
      </c>
      <c r="C43" s="249">
        <f t="shared" si="7"/>
        <v>11</v>
      </c>
      <c r="D43" s="249">
        <f t="shared" si="7"/>
        <v>0</v>
      </c>
      <c r="E43" s="250">
        <f t="shared" si="7"/>
        <v>307</v>
      </c>
      <c r="F43" s="248">
        <f t="shared" si="7"/>
        <v>0</v>
      </c>
      <c r="G43" s="249">
        <f t="shared" si="7"/>
        <v>0</v>
      </c>
      <c r="H43" s="249">
        <f t="shared" si="7"/>
        <v>0</v>
      </c>
      <c r="I43" s="250">
        <f t="shared" si="7"/>
        <v>0</v>
      </c>
      <c r="J43" s="248">
        <f t="shared" si="7"/>
        <v>0</v>
      </c>
      <c r="K43" s="249">
        <f t="shared" si="7"/>
        <v>4</v>
      </c>
      <c r="L43" s="249">
        <f t="shared" si="7"/>
        <v>0</v>
      </c>
      <c r="M43" s="250">
        <f t="shared" si="7"/>
        <v>4</v>
      </c>
      <c r="N43" s="248">
        <f t="shared" si="7"/>
        <v>0</v>
      </c>
      <c r="O43" s="249">
        <f t="shared" si="7"/>
        <v>0</v>
      </c>
      <c r="P43" s="249">
        <f t="shared" si="7"/>
        <v>13</v>
      </c>
      <c r="Q43" s="251">
        <f t="shared" si="7"/>
        <v>0</v>
      </c>
      <c r="R43" s="250">
        <f t="shared" si="7"/>
        <v>13</v>
      </c>
      <c r="S43" s="252">
        <f t="shared" si="7"/>
        <v>324</v>
      </c>
    </row>
    <row r="44" spans="1:19" s="11" customFormat="1" ht="13" hidden="1" customHeight="1" x14ac:dyDescent="0.15">
      <c r="A44" s="247" t="s">
        <v>185</v>
      </c>
      <c r="B44" s="248">
        <f t="shared" si="7"/>
        <v>273</v>
      </c>
      <c r="C44" s="249">
        <f t="shared" si="7"/>
        <v>12</v>
      </c>
      <c r="D44" s="249">
        <f t="shared" si="7"/>
        <v>0</v>
      </c>
      <c r="E44" s="250">
        <f t="shared" si="7"/>
        <v>285</v>
      </c>
      <c r="F44" s="248">
        <f t="shared" si="7"/>
        <v>0</v>
      </c>
      <c r="G44" s="249">
        <f t="shared" si="7"/>
        <v>0</v>
      </c>
      <c r="H44" s="249">
        <f t="shared" si="7"/>
        <v>0</v>
      </c>
      <c r="I44" s="250">
        <f t="shared" si="7"/>
        <v>0</v>
      </c>
      <c r="J44" s="248">
        <f t="shared" si="7"/>
        <v>0</v>
      </c>
      <c r="K44" s="249">
        <f t="shared" si="7"/>
        <v>6</v>
      </c>
      <c r="L44" s="249">
        <f t="shared" si="7"/>
        <v>0</v>
      </c>
      <c r="M44" s="250">
        <f t="shared" si="7"/>
        <v>6</v>
      </c>
      <c r="N44" s="248">
        <f t="shared" si="7"/>
        <v>0</v>
      </c>
      <c r="O44" s="249">
        <f t="shared" si="7"/>
        <v>0</v>
      </c>
      <c r="P44" s="249">
        <f t="shared" si="7"/>
        <v>9</v>
      </c>
      <c r="Q44" s="251">
        <f t="shared" si="7"/>
        <v>0</v>
      </c>
      <c r="R44" s="250">
        <f t="shared" si="7"/>
        <v>9</v>
      </c>
      <c r="S44" s="252">
        <f t="shared" si="7"/>
        <v>300</v>
      </c>
    </row>
    <row r="45" spans="1:19" s="11" customFormat="1" ht="13" hidden="1" customHeight="1" x14ac:dyDescent="0.15">
      <c r="A45" s="247" t="s">
        <v>186</v>
      </c>
      <c r="B45" s="248">
        <f t="shared" si="7"/>
        <v>297</v>
      </c>
      <c r="C45" s="249">
        <f t="shared" si="7"/>
        <v>13</v>
      </c>
      <c r="D45" s="249">
        <f t="shared" si="7"/>
        <v>0</v>
      </c>
      <c r="E45" s="250">
        <f t="shared" si="7"/>
        <v>310</v>
      </c>
      <c r="F45" s="248">
        <f t="shared" si="7"/>
        <v>0</v>
      </c>
      <c r="G45" s="249">
        <f t="shared" si="7"/>
        <v>0</v>
      </c>
      <c r="H45" s="249">
        <f t="shared" si="7"/>
        <v>0</v>
      </c>
      <c r="I45" s="250">
        <f t="shared" si="7"/>
        <v>0</v>
      </c>
      <c r="J45" s="248">
        <f t="shared" si="7"/>
        <v>0</v>
      </c>
      <c r="K45" s="249">
        <f t="shared" si="7"/>
        <v>6</v>
      </c>
      <c r="L45" s="249">
        <f t="shared" si="7"/>
        <v>0</v>
      </c>
      <c r="M45" s="250">
        <f t="shared" si="7"/>
        <v>6</v>
      </c>
      <c r="N45" s="248">
        <f t="shared" si="7"/>
        <v>0</v>
      </c>
      <c r="O45" s="249">
        <f t="shared" si="7"/>
        <v>0</v>
      </c>
      <c r="P45" s="249">
        <f t="shared" si="7"/>
        <v>11</v>
      </c>
      <c r="Q45" s="251">
        <f t="shared" si="7"/>
        <v>0</v>
      </c>
      <c r="R45" s="250">
        <f t="shared" si="7"/>
        <v>11</v>
      </c>
      <c r="S45" s="252">
        <f t="shared" si="7"/>
        <v>327</v>
      </c>
    </row>
    <row r="46" spans="1:19" s="11" customFormat="1" ht="13" hidden="1" customHeight="1" x14ac:dyDescent="0.15">
      <c r="A46" s="259" t="s">
        <v>187</v>
      </c>
      <c r="B46" s="260">
        <f>SUM(B37:B40)</f>
        <v>227</v>
      </c>
      <c r="C46" s="261">
        <f>SUM(C37:C40)</f>
        <v>12</v>
      </c>
      <c r="D46" s="261">
        <f>SUM(D37:D40)</f>
        <v>0</v>
      </c>
      <c r="E46" s="262">
        <f t="shared" si="7"/>
        <v>239</v>
      </c>
      <c r="F46" s="260">
        <f t="shared" si="7"/>
        <v>0</v>
      </c>
      <c r="G46" s="261">
        <f t="shared" si="7"/>
        <v>0</v>
      </c>
      <c r="H46" s="261">
        <f t="shared" si="7"/>
        <v>0</v>
      </c>
      <c r="I46" s="262">
        <f t="shared" si="7"/>
        <v>0</v>
      </c>
      <c r="J46" s="260">
        <f t="shared" si="7"/>
        <v>0</v>
      </c>
      <c r="K46" s="261">
        <f t="shared" si="7"/>
        <v>4</v>
      </c>
      <c r="L46" s="261">
        <f t="shared" si="7"/>
        <v>0</v>
      </c>
      <c r="M46" s="262">
        <f t="shared" si="7"/>
        <v>4</v>
      </c>
      <c r="N46" s="260">
        <f t="shared" si="7"/>
        <v>0</v>
      </c>
      <c r="O46" s="261">
        <f t="shared" si="7"/>
        <v>0</v>
      </c>
      <c r="P46" s="261">
        <f t="shared" si="7"/>
        <v>5</v>
      </c>
      <c r="Q46" s="263">
        <f t="shared" si="7"/>
        <v>0</v>
      </c>
      <c r="R46" s="262">
        <f t="shared" si="7"/>
        <v>5</v>
      </c>
      <c r="S46" s="264">
        <f t="shared" si="7"/>
        <v>248</v>
      </c>
    </row>
    <row r="47" spans="1:19" x14ac:dyDescent="0.15">
      <c r="A47" s="265"/>
      <c r="B47" s="266"/>
      <c r="C47" s="267"/>
      <c r="D47" s="267"/>
      <c r="E47" s="268"/>
      <c r="F47" s="266"/>
      <c r="G47" s="267"/>
      <c r="H47" s="267"/>
      <c r="I47" s="268"/>
      <c r="J47" s="266"/>
      <c r="K47" s="267"/>
      <c r="L47" s="267"/>
      <c r="M47" s="268"/>
      <c r="N47" s="266"/>
      <c r="O47" s="267"/>
      <c r="P47" s="267"/>
      <c r="Q47" s="269"/>
      <c r="R47" s="268"/>
      <c r="S47" s="270"/>
    </row>
    <row r="48" spans="1:19" x14ac:dyDescent="0.15">
      <c r="A48" s="253" t="s">
        <v>188</v>
      </c>
      <c r="B48" s="271">
        <f>SUM(B33:B40)</f>
        <v>470</v>
      </c>
      <c r="C48" s="272">
        <f t="shared" ref="C48:S48" si="8">SUM(C33:C40)</f>
        <v>20</v>
      </c>
      <c r="D48" s="272">
        <f t="shared" si="8"/>
        <v>0</v>
      </c>
      <c r="E48" s="273">
        <f t="shared" si="8"/>
        <v>490</v>
      </c>
      <c r="F48" s="271">
        <f t="shared" si="8"/>
        <v>0</v>
      </c>
      <c r="G48" s="272">
        <f t="shared" si="8"/>
        <v>0</v>
      </c>
      <c r="H48" s="272">
        <f t="shared" si="8"/>
        <v>0</v>
      </c>
      <c r="I48" s="273">
        <f t="shared" si="8"/>
        <v>0</v>
      </c>
      <c r="J48" s="271">
        <f t="shared" si="8"/>
        <v>0</v>
      </c>
      <c r="K48" s="272">
        <f t="shared" si="8"/>
        <v>9</v>
      </c>
      <c r="L48" s="272">
        <f t="shared" si="8"/>
        <v>0</v>
      </c>
      <c r="M48" s="273">
        <f t="shared" si="8"/>
        <v>9</v>
      </c>
      <c r="N48" s="271">
        <f t="shared" si="8"/>
        <v>0</v>
      </c>
      <c r="O48" s="272">
        <f t="shared" si="8"/>
        <v>0</v>
      </c>
      <c r="P48" s="272">
        <f t="shared" si="8"/>
        <v>25</v>
      </c>
      <c r="Q48" s="274">
        <f t="shared" si="8"/>
        <v>0</v>
      </c>
      <c r="R48" s="273">
        <f t="shared" si="8"/>
        <v>25</v>
      </c>
      <c r="S48" s="275">
        <f t="shared" si="8"/>
        <v>524</v>
      </c>
    </row>
    <row r="49" spans="1:19" x14ac:dyDescent="0.15">
      <c r="A49" s="253" t="s">
        <v>10</v>
      </c>
      <c r="B49" s="271">
        <f t="shared" ref="B49:R49" si="9">INDEX(B42:B46,MATCH($S49,$S42:$S46,0))</f>
        <v>297</v>
      </c>
      <c r="C49" s="272">
        <f t="shared" si="9"/>
        <v>13</v>
      </c>
      <c r="D49" s="272">
        <f t="shared" si="9"/>
        <v>0</v>
      </c>
      <c r="E49" s="273">
        <f t="shared" si="9"/>
        <v>310</v>
      </c>
      <c r="F49" s="271">
        <f t="shared" si="9"/>
        <v>0</v>
      </c>
      <c r="G49" s="272">
        <f t="shared" si="9"/>
        <v>0</v>
      </c>
      <c r="H49" s="272">
        <f t="shared" si="9"/>
        <v>0</v>
      </c>
      <c r="I49" s="273">
        <f t="shared" si="9"/>
        <v>0</v>
      </c>
      <c r="J49" s="271">
        <f t="shared" si="9"/>
        <v>0</v>
      </c>
      <c r="K49" s="272">
        <f t="shared" si="9"/>
        <v>6</v>
      </c>
      <c r="L49" s="272">
        <f t="shared" si="9"/>
        <v>0</v>
      </c>
      <c r="M49" s="273">
        <f t="shared" si="9"/>
        <v>6</v>
      </c>
      <c r="N49" s="271">
        <f t="shared" si="9"/>
        <v>0</v>
      </c>
      <c r="O49" s="272">
        <f t="shared" si="9"/>
        <v>0</v>
      </c>
      <c r="P49" s="272">
        <f t="shared" si="9"/>
        <v>11</v>
      </c>
      <c r="Q49" s="274">
        <f t="shared" si="9"/>
        <v>0</v>
      </c>
      <c r="R49" s="273">
        <f t="shared" si="9"/>
        <v>11</v>
      </c>
      <c r="S49" s="275">
        <f>MAX(S42:S46)</f>
        <v>327</v>
      </c>
    </row>
    <row r="50" spans="1:19" x14ac:dyDescent="0.15">
      <c r="A50" s="253" t="s">
        <v>11</v>
      </c>
      <c r="B50" s="271">
        <f>B48/2</f>
        <v>235</v>
      </c>
      <c r="C50" s="272">
        <f t="shared" ref="C50:S50" si="10">C48/2</f>
        <v>10</v>
      </c>
      <c r="D50" s="272">
        <f t="shared" si="10"/>
        <v>0</v>
      </c>
      <c r="E50" s="273">
        <f t="shared" si="10"/>
        <v>245</v>
      </c>
      <c r="F50" s="271">
        <f t="shared" si="10"/>
        <v>0</v>
      </c>
      <c r="G50" s="272">
        <f t="shared" si="10"/>
        <v>0</v>
      </c>
      <c r="H50" s="272">
        <f t="shared" si="10"/>
        <v>0</v>
      </c>
      <c r="I50" s="273">
        <f t="shared" si="10"/>
        <v>0</v>
      </c>
      <c r="J50" s="271">
        <f t="shared" si="10"/>
        <v>0</v>
      </c>
      <c r="K50" s="272">
        <f t="shared" si="10"/>
        <v>4.5</v>
      </c>
      <c r="L50" s="272">
        <f t="shared" si="10"/>
        <v>0</v>
      </c>
      <c r="M50" s="273">
        <f t="shared" si="10"/>
        <v>4.5</v>
      </c>
      <c r="N50" s="271">
        <f t="shared" si="10"/>
        <v>0</v>
      </c>
      <c r="O50" s="272">
        <f t="shared" si="10"/>
        <v>0</v>
      </c>
      <c r="P50" s="272">
        <f t="shared" si="10"/>
        <v>12.5</v>
      </c>
      <c r="Q50" s="274">
        <f t="shared" si="10"/>
        <v>0</v>
      </c>
      <c r="R50" s="273">
        <f t="shared" si="10"/>
        <v>12.5</v>
      </c>
      <c r="S50" s="275">
        <f t="shared" si="10"/>
        <v>262</v>
      </c>
    </row>
    <row r="51" spans="1:19" ht="14" thickBot="1" x14ac:dyDescent="0.2">
      <c r="A51" s="276"/>
      <c r="B51" s="277"/>
      <c r="C51" s="278"/>
      <c r="D51" s="278"/>
      <c r="E51" s="279"/>
      <c r="F51" s="277"/>
      <c r="G51" s="278"/>
      <c r="H51" s="278"/>
      <c r="I51" s="279"/>
      <c r="J51" s="277"/>
      <c r="K51" s="278"/>
      <c r="L51" s="278"/>
      <c r="M51" s="279"/>
      <c r="N51" s="277"/>
      <c r="O51" s="278"/>
      <c r="P51" s="278"/>
      <c r="Q51" s="280"/>
      <c r="R51" s="279"/>
      <c r="S51" s="281"/>
    </row>
    <row r="52" spans="1:19" x14ac:dyDescent="0.15">
      <c r="A52" s="304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</row>
    <row r="53" spans="1:19" ht="14" thickBot="1" x14ac:dyDescent="0.2">
      <c r="A53" s="285">
        <f>A28+1</f>
        <v>42794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4"/>
      <c r="M53" s="286" t="s">
        <v>189</v>
      </c>
      <c r="N53" s="284"/>
      <c r="O53" s="284"/>
      <c r="P53" s="284"/>
      <c r="Q53" s="284"/>
      <c r="R53" s="284"/>
      <c r="S53" s="284"/>
    </row>
    <row r="54" spans="1:19" x14ac:dyDescent="0.15">
      <c r="A54" s="226"/>
      <c r="B54" s="287" t="s">
        <v>2</v>
      </c>
      <c r="C54" s="288"/>
      <c r="D54" s="288"/>
      <c r="E54" s="289"/>
      <c r="F54" s="287" t="s">
        <v>3</v>
      </c>
      <c r="G54" s="288"/>
      <c r="H54" s="288"/>
      <c r="I54" s="289"/>
      <c r="J54" s="287" t="s">
        <v>4</v>
      </c>
      <c r="K54" s="288"/>
      <c r="L54" s="288"/>
      <c r="M54" s="289"/>
      <c r="N54" s="287" t="s">
        <v>5</v>
      </c>
      <c r="O54" s="288"/>
      <c r="P54" s="288"/>
      <c r="Q54" s="288"/>
      <c r="R54" s="289"/>
      <c r="S54" s="270" t="s">
        <v>35</v>
      </c>
    </row>
    <row r="55" spans="1:19" s="11" customFormat="1" ht="14" thickBot="1" x14ac:dyDescent="0.2">
      <c r="A55" s="231"/>
      <c r="B55" s="290" t="s">
        <v>17</v>
      </c>
      <c r="C55" s="291"/>
      <c r="D55" s="291"/>
      <c r="E55" s="292"/>
      <c r="F55" s="290" t="s">
        <v>1</v>
      </c>
      <c r="G55" s="291"/>
      <c r="H55" s="291"/>
      <c r="I55" s="292"/>
      <c r="J55" s="290" t="s">
        <v>18</v>
      </c>
      <c r="K55" s="291"/>
      <c r="L55" s="291"/>
      <c r="M55" s="292"/>
      <c r="N55" s="290" t="s">
        <v>19</v>
      </c>
      <c r="O55" s="291"/>
      <c r="P55" s="291"/>
      <c r="Q55" s="291"/>
      <c r="R55" s="292"/>
      <c r="S55" s="293"/>
    </row>
    <row r="56" spans="1:19" s="32" customFormat="1" ht="11" x14ac:dyDescent="0.15">
      <c r="A56" s="236"/>
      <c r="B56" s="294" t="s">
        <v>6</v>
      </c>
      <c r="C56" s="295" t="s">
        <v>7</v>
      </c>
      <c r="D56" s="295" t="s">
        <v>8</v>
      </c>
      <c r="E56" s="296" t="s">
        <v>9</v>
      </c>
      <c r="F56" s="294" t="s">
        <v>6</v>
      </c>
      <c r="G56" s="295" t="s">
        <v>7</v>
      </c>
      <c r="H56" s="295" t="s">
        <v>8</v>
      </c>
      <c r="I56" s="296" t="s">
        <v>9</v>
      </c>
      <c r="J56" s="294" t="s">
        <v>6</v>
      </c>
      <c r="K56" s="295" t="s">
        <v>7</v>
      </c>
      <c r="L56" s="295" t="s">
        <v>8</v>
      </c>
      <c r="M56" s="296" t="s">
        <v>9</v>
      </c>
      <c r="N56" s="294" t="s">
        <v>6</v>
      </c>
      <c r="O56" s="295" t="s">
        <v>7</v>
      </c>
      <c r="P56" s="295" t="s">
        <v>8</v>
      </c>
      <c r="Q56" s="297"/>
      <c r="R56" s="296" t="s">
        <v>9</v>
      </c>
      <c r="S56" s="298"/>
    </row>
    <row r="57" spans="1:19" s="11" customFormat="1" x14ac:dyDescent="0.15">
      <c r="A57" s="231"/>
      <c r="B57" s="300"/>
      <c r="C57" s="301"/>
      <c r="D57" s="301"/>
      <c r="E57" s="302"/>
      <c r="F57" s="300"/>
      <c r="G57" s="301"/>
      <c r="H57" s="301"/>
      <c r="I57" s="302"/>
      <c r="J57" s="300"/>
      <c r="K57" s="301"/>
      <c r="L57" s="301"/>
      <c r="M57" s="302"/>
      <c r="N57" s="300"/>
      <c r="O57" s="301"/>
      <c r="P57" s="301"/>
      <c r="Q57" s="303"/>
      <c r="R57" s="308"/>
      <c r="S57" s="258"/>
    </row>
    <row r="58" spans="1:19" s="11" customFormat="1" x14ac:dyDescent="0.15">
      <c r="A58" s="247" t="s">
        <v>167</v>
      </c>
      <c r="B58" s="248">
        <v>44</v>
      </c>
      <c r="C58" s="249">
        <v>2</v>
      </c>
      <c r="D58" s="249"/>
      <c r="E58" s="250">
        <v>46</v>
      </c>
      <c r="F58" s="248"/>
      <c r="G58" s="249"/>
      <c r="H58" s="249"/>
      <c r="I58" s="250">
        <v>0</v>
      </c>
      <c r="J58" s="248"/>
      <c r="K58" s="249">
        <v>1</v>
      </c>
      <c r="L58" s="249">
        <v>0</v>
      </c>
      <c r="M58" s="250">
        <v>1</v>
      </c>
      <c r="N58" s="248">
        <v>0</v>
      </c>
      <c r="O58" s="249"/>
      <c r="P58" s="249">
        <v>6</v>
      </c>
      <c r="Q58" s="249"/>
      <c r="R58" s="250">
        <v>6</v>
      </c>
      <c r="S58" s="252">
        <f>SUM(R58,M58,I58,E58)</f>
        <v>53</v>
      </c>
    </row>
    <row r="59" spans="1:19" s="11" customFormat="1" x14ac:dyDescent="0.15">
      <c r="A59" s="247" t="s">
        <v>166</v>
      </c>
      <c r="B59" s="248">
        <v>59</v>
      </c>
      <c r="C59" s="249">
        <v>4</v>
      </c>
      <c r="D59" s="249"/>
      <c r="E59" s="250">
        <v>63</v>
      </c>
      <c r="F59" s="248"/>
      <c r="G59" s="249"/>
      <c r="H59" s="249"/>
      <c r="I59" s="250">
        <v>0</v>
      </c>
      <c r="J59" s="248"/>
      <c r="K59" s="249">
        <v>2</v>
      </c>
      <c r="L59" s="249">
        <v>0</v>
      </c>
      <c r="M59" s="250">
        <v>2</v>
      </c>
      <c r="N59" s="248">
        <v>0</v>
      </c>
      <c r="O59" s="249"/>
      <c r="P59" s="249">
        <v>2</v>
      </c>
      <c r="Q59" s="249"/>
      <c r="R59" s="250">
        <v>2</v>
      </c>
      <c r="S59" s="252">
        <f t="shared" ref="S59:S65" si="11">SUM(R59,M59,I59,E59)</f>
        <v>67</v>
      </c>
    </row>
    <row r="60" spans="1:19" s="11" customFormat="1" x14ac:dyDescent="0.15">
      <c r="A60" s="247" t="s">
        <v>165</v>
      </c>
      <c r="B60" s="248">
        <v>46</v>
      </c>
      <c r="C60" s="249">
        <v>3</v>
      </c>
      <c r="D60" s="249"/>
      <c r="E60" s="250">
        <v>49</v>
      </c>
      <c r="F60" s="248"/>
      <c r="G60" s="249"/>
      <c r="H60" s="249"/>
      <c r="I60" s="250">
        <v>0</v>
      </c>
      <c r="J60" s="248"/>
      <c r="K60" s="249">
        <v>0</v>
      </c>
      <c r="L60" s="249">
        <v>0</v>
      </c>
      <c r="M60" s="250">
        <v>0</v>
      </c>
      <c r="N60" s="248">
        <v>0</v>
      </c>
      <c r="O60" s="249"/>
      <c r="P60" s="249">
        <v>4</v>
      </c>
      <c r="Q60" s="249"/>
      <c r="R60" s="250">
        <v>4</v>
      </c>
      <c r="S60" s="252">
        <f t="shared" si="11"/>
        <v>53</v>
      </c>
    </row>
    <row r="61" spans="1:19" s="11" customFormat="1" x14ac:dyDescent="0.15">
      <c r="A61" s="247" t="s">
        <v>164</v>
      </c>
      <c r="B61" s="248">
        <v>94</v>
      </c>
      <c r="C61" s="249">
        <v>4</v>
      </c>
      <c r="D61" s="249"/>
      <c r="E61" s="250">
        <v>98</v>
      </c>
      <c r="F61" s="248"/>
      <c r="G61" s="249"/>
      <c r="H61" s="249"/>
      <c r="I61" s="250">
        <v>0</v>
      </c>
      <c r="J61" s="248"/>
      <c r="K61" s="249">
        <v>0</v>
      </c>
      <c r="L61" s="249">
        <v>0</v>
      </c>
      <c r="M61" s="250">
        <v>0</v>
      </c>
      <c r="N61" s="248">
        <v>0</v>
      </c>
      <c r="O61" s="249"/>
      <c r="P61" s="249">
        <v>2</v>
      </c>
      <c r="Q61" s="249"/>
      <c r="R61" s="250">
        <v>2</v>
      </c>
      <c r="S61" s="252">
        <f t="shared" si="11"/>
        <v>100</v>
      </c>
    </row>
    <row r="62" spans="1:19" s="11" customFormat="1" x14ac:dyDescent="0.15">
      <c r="A62" s="247" t="s">
        <v>163</v>
      </c>
      <c r="B62" s="248">
        <v>95</v>
      </c>
      <c r="C62" s="249">
        <v>2</v>
      </c>
      <c r="D62" s="249"/>
      <c r="E62" s="250">
        <v>97</v>
      </c>
      <c r="F62" s="248"/>
      <c r="G62" s="249"/>
      <c r="H62" s="249"/>
      <c r="I62" s="250">
        <v>0</v>
      </c>
      <c r="J62" s="248"/>
      <c r="K62" s="249">
        <v>1</v>
      </c>
      <c r="L62" s="249">
        <v>1</v>
      </c>
      <c r="M62" s="250">
        <v>2</v>
      </c>
      <c r="N62" s="248">
        <v>0</v>
      </c>
      <c r="O62" s="249"/>
      <c r="P62" s="249">
        <v>4</v>
      </c>
      <c r="Q62" s="249"/>
      <c r="R62" s="250">
        <v>4</v>
      </c>
      <c r="S62" s="252">
        <f t="shared" si="11"/>
        <v>103</v>
      </c>
    </row>
    <row r="63" spans="1:19" s="11" customFormat="1" x14ac:dyDescent="0.15">
      <c r="A63" s="247" t="s">
        <v>162</v>
      </c>
      <c r="B63" s="248">
        <v>89</v>
      </c>
      <c r="C63" s="249">
        <v>1</v>
      </c>
      <c r="D63" s="249"/>
      <c r="E63" s="250">
        <v>90</v>
      </c>
      <c r="F63" s="248"/>
      <c r="G63" s="249"/>
      <c r="H63" s="249"/>
      <c r="I63" s="250">
        <v>0</v>
      </c>
      <c r="J63" s="248"/>
      <c r="K63" s="249">
        <v>2</v>
      </c>
      <c r="L63" s="249">
        <v>0</v>
      </c>
      <c r="M63" s="250">
        <v>2</v>
      </c>
      <c r="N63" s="248">
        <v>0</v>
      </c>
      <c r="O63" s="249"/>
      <c r="P63" s="249">
        <v>3</v>
      </c>
      <c r="Q63" s="249"/>
      <c r="R63" s="250">
        <v>3</v>
      </c>
      <c r="S63" s="252">
        <f t="shared" si="11"/>
        <v>95</v>
      </c>
    </row>
    <row r="64" spans="1:19" s="11" customFormat="1" x14ac:dyDescent="0.15">
      <c r="A64" s="247" t="s">
        <v>161</v>
      </c>
      <c r="B64" s="248">
        <v>61</v>
      </c>
      <c r="C64" s="249">
        <v>4</v>
      </c>
      <c r="D64" s="249"/>
      <c r="E64" s="250">
        <v>65</v>
      </c>
      <c r="F64" s="248"/>
      <c r="G64" s="249"/>
      <c r="H64" s="249"/>
      <c r="I64" s="250">
        <v>0</v>
      </c>
      <c r="J64" s="248"/>
      <c r="K64" s="249">
        <v>1</v>
      </c>
      <c r="L64" s="249">
        <v>0</v>
      </c>
      <c r="M64" s="250">
        <v>1</v>
      </c>
      <c r="N64" s="248">
        <v>1</v>
      </c>
      <c r="O64" s="249"/>
      <c r="P64" s="249">
        <v>0</v>
      </c>
      <c r="Q64" s="249"/>
      <c r="R64" s="250">
        <v>1</v>
      </c>
      <c r="S64" s="252">
        <f t="shared" si="11"/>
        <v>67</v>
      </c>
    </row>
    <row r="65" spans="1:19" s="11" customFormat="1" x14ac:dyDescent="0.15">
      <c r="A65" s="247" t="s">
        <v>160</v>
      </c>
      <c r="B65" s="248">
        <v>42</v>
      </c>
      <c r="C65" s="249">
        <v>1</v>
      </c>
      <c r="D65" s="249"/>
      <c r="E65" s="250">
        <v>43</v>
      </c>
      <c r="F65" s="248"/>
      <c r="G65" s="249"/>
      <c r="H65" s="249"/>
      <c r="I65" s="250">
        <v>0</v>
      </c>
      <c r="J65" s="248"/>
      <c r="K65" s="249">
        <v>0</v>
      </c>
      <c r="L65" s="249">
        <v>0</v>
      </c>
      <c r="M65" s="250">
        <v>0</v>
      </c>
      <c r="N65" s="248">
        <v>0</v>
      </c>
      <c r="O65" s="249"/>
      <c r="P65" s="249">
        <v>2</v>
      </c>
      <c r="Q65" s="249"/>
      <c r="R65" s="250">
        <v>2</v>
      </c>
      <c r="S65" s="252">
        <f t="shared" si="11"/>
        <v>45</v>
      </c>
    </row>
    <row r="66" spans="1:19" s="11" customFormat="1" ht="13" customHeight="1" thickBot="1" x14ac:dyDescent="0.2">
      <c r="A66" s="253"/>
      <c r="B66" s="254"/>
      <c r="C66" s="255"/>
      <c r="D66" s="255"/>
      <c r="E66" s="256"/>
      <c r="F66" s="254"/>
      <c r="G66" s="255"/>
      <c r="H66" s="255"/>
      <c r="I66" s="256"/>
      <c r="J66" s="254"/>
      <c r="K66" s="255"/>
      <c r="L66" s="255"/>
      <c r="M66" s="256"/>
      <c r="N66" s="254"/>
      <c r="O66" s="255"/>
      <c r="P66" s="255"/>
      <c r="Q66" s="257"/>
      <c r="R66" s="256"/>
      <c r="S66" s="258"/>
    </row>
    <row r="67" spans="1:19" s="11" customFormat="1" ht="13" hidden="1" customHeight="1" x14ac:dyDescent="0.15">
      <c r="A67" s="247" t="s">
        <v>183</v>
      </c>
      <c r="B67" s="248">
        <f>SUM(B58:B61)</f>
        <v>243</v>
      </c>
      <c r="C67" s="249">
        <f t="shared" ref="C67:S67" si="12">SUM(C58:C61)</f>
        <v>13</v>
      </c>
      <c r="D67" s="249">
        <f t="shared" si="12"/>
        <v>0</v>
      </c>
      <c r="E67" s="250">
        <f t="shared" si="12"/>
        <v>256</v>
      </c>
      <c r="F67" s="248">
        <f t="shared" si="12"/>
        <v>0</v>
      </c>
      <c r="G67" s="249">
        <f t="shared" si="12"/>
        <v>0</v>
      </c>
      <c r="H67" s="249">
        <f t="shared" si="12"/>
        <v>0</v>
      </c>
      <c r="I67" s="250">
        <f t="shared" si="12"/>
        <v>0</v>
      </c>
      <c r="J67" s="248">
        <f t="shared" si="12"/>
        <v>0</v>
      </c>
      <c r="K67" s="249">
        <f t="shared" si="12"/>
        <v>3</v>
      </c>
      <c r="L67" s="249">
        <f t="shared" si="12"/>
        <v>0</v>
      </c>
      <c r="M67" s="250">
        <f t="shared" si="12"/>
        <v>3</v>
      </c>
      <c r="N67" s="248">
        <f t="shared" si="12"/>
        <v>0</v>
      </c>
      <c r="O67" s="249">
        <f t="shared" si="12"/>
        <v>0</v>
      </c>
      <c r="P67" s="249">
        <f t="shared" si="12"/>
        <v>14</v>
      </c>
      <c r="Q67" s="251">
        <f t="shared" si="12"/>
        <v>0</v>
      </c>
      <c r="R67" s="250">
        <f t="shared" si="12"/>
        <v>14</v>
      </c>
      <c r="S67" s="252">
        <f t="shared" si="12"/>
        <v>273</v>
      </c>
    </row>
    <row r="68" spans="1:19" s="11" customFormat="1" ht="13" hidden="1" customHeight="1" x14ac:dyDescent="0.15">
      <c r="A68" s="247" t="s">
        <v>184</v>
      </c>
      <c r="B68" s="248">
        <f t="shared" ref="B68:S71" si="13">SUM(B59:B62)</f>
        <v>294</v>
      </c>
      <c r="C68" s="249">
        <f t="shared" si="13"/>
        <v>13</v>
      </c>
      <c r="D68" s="249">
        <f t="shared" si="13"/>
        <v>0</v>
      </c>
      <c r="E68" s="250">
        <f t="shared" si="13"/>
        <v>307</v>
      </c>
      <c r="F68" s="248">
        <f t="shared" si="13"/>
        <v>0</v>
      </c>
      <c r="G68" s="249">
        <f t="shared" si="13"/>
        <v>0</v>
      </c>
      <c r="H68" s="249">
        <f t="shared" si="13"/>
        <v>0</v>
      </c>
      <c r="I68" s="250">
        <f t="shared" si="13"/>
        <v>0</v>
      </c>
      <c r="J68" s="248">
        <f t="shared" si="13"/>
        <v>0</v>
      </c>
      <c r="K68" s="249">
        <f t="shared" si="13"/>
        <v>3</v>
      </c>
      <c r="L68" s="249">
        <f t="shared" si="13"/>
        <v>1</v>
      </c>
      <c r="M68" s="250">
        <f t="shared" si="13"/>
        <v>4</v>
      </c>
      <c r="N68" s="248">
        <f t="shared" si="13"/>
        <v>0</v>
      </c>
      <c r="O68" s="249">
        <f t="shared" si="13"/>
        <v>0</v>
      </c>
      <c r="P68" s="249">
        <f t="shared" si="13"/>
        <v>12</v>
      </c>
      <c r="Q68" s="251">
        <f t="shared" si="13"/>
        <v>0</v>
      </c>
      <c r="R68" s="250">
        <f t="shared" si="13"/>
        <v>12</v>
      </c>
      <c r="S68" s="252">
        <f t="shared" si="13"/>
        <v>323</v>
      </c>
    </row>
    <row r="69" spans="1:19" s="11" customFormat="1" ht="13" hidden="1" customHeight="1" x14ac:dyDescent="0.15">
      <c r="A69" s="247" t="s">
        <v>185</v>
      </c>
      <c r="B69" s="248">
        <f t="shared" si="13"/>
        <v>324</v>
      </c>
      <c r="C69" s="249">
        <f t="shared" si="13"/>
        <v>10</v>
      </c>
      <c r="D69" s="249">
        <f t="shared" si="13"/>
        <v>0</v>
      </c>
      <c r="E69" s="250">
        <f t="shared" si="13"/>
        <v>334</v>
      </c>
      <c r="F69" s="248">
        <f t="shared" si="13"/>
        <v>0</v>
      </c>
      <c r="G69" s="249">
        <f t="shared" si="13"/>
        <v>0</v>
      </c>
      <c r="H69" s="249">
        <f t="shared" si="13"/>
        <v>0</v>
      </c>
      <c r="I69" s="250">
        <f t="shared" si="13"/>
        <v>0</v>
      </c>
      <c r="J69" s="248">
        <f t="shared" si="13"/>
        <v>0</v>
      </c>
      <c r="K69" s="249">
        <f t="shared" si="13"/>
        <v>3</v>
      </c>
      <c r="L69" s="249">
        <f t="shared" si="13"/>
        <v>1</v>
      </c>
      <c r="M69" s="250">
        <f t="shared" si="13"/>
        <v>4</v>
      </c>
      <c r="N69" s="248">
        <f t="shared" si="13"/>
        <v>0</v>
      </c>
      <c r="O69" s="249">
        <f t="shared" si="13"/>
        <v>0</v>
      </c>
      <c r="P69" s="249">
        <f t="shared" si="13"/>
        <v>13</v>
      </c>
      <c r="Q69" s="251">
        <f t="shared" si="13"/>
        <v>0</v>
      </c>
      <c r="R69" s="250">
        <f t="shared" si="13"/>
        <v>13</v>
      </c>
      <c r="S69" s="252">
        <f t="shared" si="13"/>
        <v>351</v>
      </c>
    </row>
    <row r="70" spans="1:19" s="11" customFormat="1" ht="13" hidden="1" customHeight="1" x14ac:dyDescent="0.15">
      <c r="A70" s="247" t="s">
        <v>186</v>
      </c>
      <c r="B70" s="248">
        <f t="shared" si="13"/>
        <v>339</v>
      </c>
      <c r="C70" s="249">
        <f t="shared" si="13"/>
        <v>11</v>
      </c>
      <c r="D70" s="249">
        <f t="shared" si="13"/>
        <v>0</v>
      </c>
      <c r="E70" s="250">
        <f t="shared" si="13"/>
        <v>350</v>
      </c>
      <c r="F70" s="248">
        <f t="shared" si="13"/>
        <v>0</v>
      </c>
      <c r="G70" s="249">
        <f t="shared" si="13"/>
        <v>0</v>
      </c>
      <c r="H70" s="249">
        <f t="shared" si="13"/>
        <v>0</v>
      </c>
      <c r="I70" s="250">
        <f t="shared" si="13"/>
        <v>0</v>
      </c>
      <c r="J70" s="248">
        <f t="shared" si="13"/>
        <v>0</v>
      </c>
      <c r="K70" s="249">
        <f t="shared" si="13"/>
        <v>4</v>
      </c>
      <c r="L70" s="249">
        <f t="shared" si="13"/>
        <v>1</v>
      </c>
      <c r="M70" s="250">
        <f t="shared" si="13"/>
        <v>5</v>
      </c>
      <c r="N70" s="248">
        <f t="shared" si="13"/>
        <v>1</v>
      </c>
      <c r="O70" s="249">
        <f t="shared" si="13"/>
        <v>0</v>
      </c>
      <c r="P70" s="249">
        <f t="shared" si="13"/>
        <v>9</v>
      </c>
      <c r="Q70" s="251">
        <f t="shared" si="13"/>
        <v>0</v>
      </c>
      <c r="R70" s="250">
        <f t="shared" si="13"/>
        <v>10</v>
      </c>
      <c r="S70" s="252">
        <f t="shared" si="13"/>
        <v>365</v>
      </c>
    </row>
    <row r="71" spans="1:19" s="11" customFormat="1" ht="13" hidden="1" customHeight="1" x14ac:dyDescent="0.15">
      <c r="A71" s="259" t="s">
        <v>187</v>
      </c>
      <c r="B71" s="260">
        <f>SUM(B62:B65)</f>
        <v>287</v>
      </c>
      <c r="C71" s="261">
        <f>SUM(C62:C65)</f>
        <v>8</v>
      </c>
      <c r="D71" s="261">
        <f>SUM(D62:D65)</f>
        <v>0</v>
      </c>
      <c r="E71" s="262">
        <f t="shared" si="13"/>
        <v>295</v>
      </c>
      <c r="F71" s="260">
        <f t="shared" si="13"/>
        <v>0</v>
      </c>
      <c r="G71" s="261">
        <f t="shared" si="13"/>
        <v>0</v>
      </c>
      <c r="H71" s="261">
        <f t="shared" si="13"/>
        <v>0</v>
      </c>
      <c r="I71" s="262">
        <f t="shared" si="13"/>
        <v>0</v>
      </c>
      <c r="J71" s="260">
        <f t="shared" si="13"/>
        <v>0</v>
      </c>
      <c r="K71" s="261">
        <f t="shared" si="13"/>
        <v>4</v>
      </c>
      <c r="L71" s="261">
        <f t="shared" si="13"/>
        <v>1</v>
      </c>
      <c r="M71" s="262">
        <f t="shared" si="13"/>
        <v>5</v>
      </c>
      <c r="N71" s="260">
        <f t="shared" si="13"/>
        <v>1</v>
      </c>
      <c r="O71" s="261">
        <f t="shared" si="13"/>
        <v>0</v>
      </c>
      <c r="P71" s="261">
        <f t="shared" si="13"/>
        <v>9</v>
      </c>
      <c r="Q71" s="263">
        <f t="shared" si="13"/>
        <v>0</v>
      </c>
      <c r="R71" s="262">
        <f t="shared" si="13"/>
        <v>10</v>
      </c>
      <c r="S71" s="264">
        <f t="shared" si="13"/>
        <v>310</v>
      </c>
    </row>
    <row r="72" spans="1:19" x14ac:dyDescent="0.15">
      <c r="A72" s="265"/>
      <c r="B72" s="266"/>
      <c r="C72" s="267"/>
      <c r="D72" s="267"/>
      <c r="E72" s="268"/>
      <c r="F72" s="266"/>
      <c r="G72" s="267"/>
      <c r="H72" s="267"/>
      <c r="I72" s="268"/>
      <c r="J72" s="266"/>
      <c r="K72" s="267"/>
      <c r="L72" s="267"/>
      <c r="M72" s="268"/>
      <c r="N72" s="266"/>
      <c r="O72" s="267"/>
      <c r="P72" s="267"/>
      <c r="Q72" s="269"/>
      <c r="R72" s="268"/>
      <c r="S72" s="270"/>
    </row>
    <row r="73" spans="1:19" x14ac:dyDescent="0.15">
      <c r="A73" s="253" t="s">
        <v>188</v>
      </c>
      <c r="B73" s="271">
        <f>SUM(B58:B65)</f>
        <v>530</v>
      </c>
      <c r="C73" s="272">
        <f t="shared" ref="C73:S73" si="14">SUM(C58:C65)</f>
        <v>21</v>
      </c>
      <c r="D73" s="272">
        <f t="shared" si="14"/>
        <v>0</v>
      </c>
      <c r="E73" s="273">
        <f t="shared" si="14"/>
        <v>551</v>
      </c>
      <c r="F73" s="271">
        <f t="shared" si="14"/>
        <v>0</v>
      </c>
      <c r="G73" s="272">
        <f t="shared" si="14"/>
        <v>0</v>
      </c>
      <c r="H73" s="272">
        <f t="shared" si="14"/>
        <v>0</v>
      </c>
      <c r="I73" s="273">
        <f t="shared" si="14"/>
        <v>0</v>
      </c>
      <c r="J73" s="271">
        <f t="shared" si="14"/>
        <v>0</v>
      </c>
      <c r="K73" s="272">
        <f t="shared" si="14"/>
        <v>7</v>
      </c>
      <c r="L73" s="272">
        <f t="shared" si="14"/>
        <v>1</v>
      </c>
      <c r="M73" s="273">
        <f t="shared" si="14"/>
        <v>8</v>
      </c>
      <c r="N73" s="271">
        <f t="shared" si="14"/>
        <v>1</v>
      </c>
      <c r="O73" s="272">
        <f t="shared" si="14"/>
        <v>0</v>
      </c>
      <c r="P73" s="272">
        <f t="shared" si="14"/>
        <v>23</v>
      </c>
      <c r="Q73" s="274">
        <f t="shared" si="14"/>
        <v>0</v>
      </c>
      <c r="R73" s="273">
        <f t="shared" si="14"/>
        <v>24</v>
      </c>
      <c r="S73" s="275">
        <f t="shared" si="14"/>
        <v>583</v>
      </c>
    </row>
    <row r="74" spans="1:19" x14ac:dyDescent="0.15">
      <c r="A74" s="253" t="s">
        <v>10</v>
      </c>
      <c r="B74" s="271">
        <f t="shared" ref="B74:R74" si="15">INDEX(B67:B71,MATCH($S74,$S67:$S71,0))</f>
        <v>339</v>
      </c>
      <c r="C74" s="272">
        <f t="shared" si="15"/>
        <v>11</v>
      </c>
      <c r="D74" s="272">
        <f t="shared" si="15"/>
        <v>0</v>
      </c>
      <c r="E74" s="273">
        <f t="shared" si="15"/>
        <v>350</v>
      </c>
      <c r="F74" s="271">
        <f t="shared" si="15"/>
        <v>0</v>
      </c>
      <c r="G74" s="272">
        <f t="shared" si="15"/>
        <v>0</v>
      </c>
      <c r="H74" s="272">
        <f t="shared" si="15"/>
        <v>0</v>
      </c>
      <c r="I74" s="273">
        <f t="shared" si="15"/>
        <v>0</v>
      </c>
      <c r="J74" s="271">
        <f t="shared" si="15"/>
        <v>0</v>
      </c>
      <c r="K74" s="272">
        <f t="shared" si="15"/>
        <v>4</v>
      </c>
      <c r="L74" s="272">
        <f t="shared" si="15"/>
        <v>1</v>
      </c>
      <c r="M74" s="273">
        <f t="shared" si="15"/>
        <v>5</v>
      </c>
      <c r="N74" s="271">
        <f t="shared" si="15"/>
        <v>1</v>
      </c>
      <c r="O74" s="272">
        <f t="shared" si="15"/>
        <v>0</v>
      </c>
      <c r="P74" s="272">
        <f t="shared" si="15"/>
        <v>9</v>
      </c>
      <c r="Q74" s="274">
        <f t="shared" si="15"/>
        <v>0</v>
      </c>
      <c r="R74" s="273">
        <f t="shared" si="15"/>
        <v>10</v>
      </c>
      <c r="S74" s="275">
        <f>MAX(S67:S71)</f>
        <v>365</v>
      </c>
    </row>
    <row r="75" spans="1:19" x14ac:dyDescent="0.15">
      <c r="A75" s="253" t="s">
        <v>11</v>
      </c>
      <c r="B75" s="271">
        <f>B73/2</f>
        <v>265</v>
      </c>
      <c r="C75" s="272">
        <f t="shared" ref="C75:S75" si="16">C73/2</f>
        <v>10.5</v>
      </c>
      <c r="D75" s="272">
        <f t="shared" si="16"/>
        <v>0</v>
      </c>
      <c r="E75" s="273">
        <f t="shared" si="16"/>
        <v>275.5</v>
      </c>
      <c r="F75" s="271">
        <f t="shared" si="16"/>
        <v>0</v>
      </c>
      <c r="G75" s="272">
        <f t="shared" si="16"/>
        <v>0</v>
      </c>
      <c r="H75" s="272">
        <f t="shared" si="16"/>
        <v>0</v>
      </c>
      <c r="I75" s="273">
        <f t="shared" si="16"/>
        <v>0</v>
      </c>
      <c r="J75" s="271">
        <f t="shared" si="16"/>
        <v>0</v>
      </c>
      <c r="K75" s="272">
        <f t="shared" si="16"/>
        <v>3.5</v>
      </c>
      <c r="L75" s="272">
        <f t="shared" si="16"/>
        <v>0.5</v>
      </c>
      <c r="M75" s="273">
        <f t="shared" si="16"/>
        <v>4</v>
      </c>
      <c r="N75" s="271">
        <f t="shared" si="16"/>
        <v>0.5</v>
      </c>
      <c r="O75" s="272">
        <f t="shared" si="16"/>
        <v>0</v>
      </c>
      <c r="P75" s="272">
        <f t="shared" si="16"/>
        <v>11.5</v>
      </c>
      <c r="Q75" s="274">
        <f t="shared" si="16"/>
        <v>0</v>
      </c>
      <c r="R75" s="273">
        <f t="shared" si="16"/>
        <v>12</v>
      </c>
      <c r="S75" s="275">
        <f t="shared" si="16"/>
        <v>291.5</v>
      </c>
    </row>
    <row r="76" spans="1:19" ht="14" thickBot="1" x14ac:dyDescent="0.2">
      <c r="A76" s="276"/>
      <c r="B76" s="277"/>
      <c r="C76" s="278"/>
      <c r="D76" s="278"/>
      <c r="E76" s="279"/>
      <c r="F76" s="277"/>
      <c r="G76" s="278"/>
      <c r="H76" s="278"/>
      <c r="I76" s="279"/>
      <c r="J76" s="277"/>
      <c r="K76" s="278"/>
      <c r="L76" s="278"/>
      <c r="M76" s="279"/>
      <c r="N76" s="277"/>
      <c r="O76" s="278"/>
      <c r="P76" s="278"/>
      <c r="Q76" s="280"/>
      <c r="R76" s="279"/>
      <c r="S76" s="281"/>
    </row>
    <row r="77" spans="1:19" x14ac:dyDescent="0.15">
      <c r="A77" s="282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4"/>
    </row>
    <row r="78" spans="1:19" ht="14" thickBot="1" x14ac:dyDescent="0.2">
      <c r="A78" s="285">
        <f>A53+1</f>
        <v>42795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4"/>
      <c r="M78" s="286" t="s">
        <v>189</v>
      </c>
      <c r="N78" s="284"/>
      <c r="O78" s="284"/>
      <c r="P78" s="284"/>
      <c r="Q78" s="284"/>
      <c r="R78" s="284"/>
      <c r="S78" s="284"/>
    </row>
    <row r="79" spans="1:19" x14ac:dyDescent="0.15">
      <c r="A79" s="226"/>
      <c r="B79" s="287" t="s">
        <v>2</v>
      </c>
      <c r="C79" s="288"/>
      <c r="D79" s="288"/>
      <c r="E79" s="289"/>
      <c r="F79" s="287" t="s">
        <v>3</v>
      </c>
      <c r="G79" s="288"/>
      <c r="H79" s="288"/>
      <c r="I79" s="289"/>
      <c r="J79" s="287" t="s">
        <v>4</v>
      </c>
      <c r="K79" s="288"/>
      <c r="L79" s="288"/>
      <c r="M79" s="289"/>
      <c r="N79" s="287" t="s">
        <v>5</v>
      </c>
      <c r="O79" s="288"/>
      <c r="P79" s="288"/>
      <c r="Q79" s="288"/>
      <c r="R79" s="289"/>
      <c r="S79" s="270" t="s">
        <v>35</v>
      </c>
    </row>
    <row r="80" spans="1:19" s="11" customFormat="1" ht="14" thickBot="1" x14ac:dyDescent="0.2">
      <c r="A80" s="231"/>
      <c r="B80" s="290" t="s">
        <v>17</v>
      </c>
      <c r="C80" s="291"/>
      <c r="D80" s="291"/>
      <c r="E80" s="292"/>
      <c r="F80" s="290" t="s">
        <v>1</v>
      </c>
      <c r="G80" s="291"/>
      <c r="H80" s="291"/>
      <c r="I80" s="292"/>
      <c r="J80" s="290" t="s">
        <v>18</v>
      </c>
      <c r="K80" s="291"/>
      <c r="L80" s="291"/>
      <c r="M80" s="292"/>
      <c r="N80" s="290" t="s">
        <v>19</v>
      </c>
      <c r="O80" s="291"/>
      <c r="P80" s="291"/>
      <c r="Q80" s="291"/>
      <c r="R80" s="292"/>
      <c r="S80" s="293"/>
    </row>
    <row r="81" spans="1:19" s="32" customFormat="1" ht="11" x14ac:dyDescent="0.15">
      <c r="A81" s="236"/>
      <c r="B81" s="294" t="s">
        <v>6</v>
      </c>
      <c r="C81" s="295" t="s">
        <v>7</v>
      </c>
      <c r="D81" s="295" t="s">
        <v>8</v>
      </c>
      <c r="E81" s="296" t="s">
        <v>9</v>
      </c>
      <c r="F81" s="294" t="s">
        <v>6</v>
      </c>
      <c r="G81" s="295" t="s">
        <v>7</v>
      </c>
      <c r="H81" s="295" t="s">
        <v>8</v>
      </c>
      <c r="I81" s="296" t="s">
        <v>9</v>
      </c>
      <c r="J81" s="294" t="s">
        <v>6</v>
      </c>
      <c r="K81" s="295" t="s">
        <v>7</v>
      </c>
      <c r="L81" s="295" t="s">
        <v>8</v>
      </c>
      <c r="M81" s="296" t="s">
        <v>9</v>
      </c>
      <c r="N81" s="294" t="s">
        <v>6</v>
      </c>
      <c r="O81" s="295" t="s">
        <v>7</v>
      </c>
      <c r="P81" s="295" t="s">
        <v>8</v>
      </c>
      <c r="Q81" s="297"/>
      <c r="R81" s="296" t="s">
        <v>9</v>
      </c>
      <c r="S81" s="298"/>
    </row>
    <row r="82" spans="1:19" s="11" customFormat="1" x14ac:dyDescent="0.15">
      <c r="A82" s="231"/>
      <c r="B82" s="300"/>
      <c r="C82" s="301"/>
      <c r="D82" s="301"/>
      <c r="E82" s="302"/>
      <c r="F82" s="300"/>
      <c r="G82" s="301"/>
      <c r="H82" s="301"/>
      <c r="I82" s="302"/>
      <c r="J82" s="300"/>
      <c r="K82" s="301"/>
      <c r="L82" s="301"/>
      <c r="M82" s="302"/>
      <c r="N82" s="300"/>
      <c r="O82" s="301"/>
      <c r="P82" s="301"/>
      <c r="Q82" s="303"/>
      <c r="R82" s="308"/>
      <c r="S82" s="258"/>
    </row>
    <row r="83" spans="1:19" s="11" customFormat="1" x14ac:dyDescent="0.15">
      <c r="A83" s="247" t="s">
        <v>167</v>
      </c>
      <c r="B83" s="248">
        <v>28</v>
      </c>
      <c r="C83" s="249">
        <v>0</v>
      </c>
      <c r="D83" s="249"/>
      <c r="E83" s="250">
        <v>28</v>
      </c>
      <c r="F83" s="248"/>
      <c r="G83" s="249"/>
      <c r="H83" s="249"/>
      <c r="I83" s="250">
        <v>0</v>
      </c>
      <c r="J83" s="248"/>
      <c r="K83" s="249">
        <v>1</v>
      </c>
      <c r="L83" s="249">
        <v>0</v>
      </c>
      <c r="M83" s="250">
        <v>1</v>
      </c>
      <c r="N83" s="248">
        <v>0</v>
      </c>
      <c r="O83" s="249"/>
      <c r="P83" s="249">
        <v>4</v>
      </c>
      <c r="Q83" s="249"/>
      <c r="R83" s="250">
        <v>4</v>
      </c>
      <c r="S83" s="252">
        <f>SUM(R83,M83,I83,E83)</f>
        <v>33</v>
      </c>
    </row>
    <row r="84" spans="1:19" s="11" customFormat="1" x14ac:dyDescent="0.15">
      <c r="A84" s="247" t="s">
        <v>166</v>
      </c>
      <c r="B84" s="248">
        <v>52</v>
      </c>
      <c r="C84" s="249">
        <v>1</v>
      </c>
      <c r="D84" s="249"/>
      <c r="E84" s="250">
        <v>53</v>
      </c>
      <c r="F84" s="248"/>
      <c r="G84" s="249"/>
      <c r="H84" s="249"/>
      <c r="I84" s="250">
        <v>0</v>
      </c>
      <c r="J84" s="248"/>
      <c r="K84" s="249">
        <v>3</v>
      </c>
      <c r="L84" s="249">
        <v>7</v>
      </c>
      <c r="M84" s="250">
        <v>10</v>
      </c>
      <c r="N84" s="248">
        <v>0</v>
      </c>
      <c r="O84" s="249"/>
      <c r="P84" s="249">
        <v>0</v>
      </c>
      <c r="Q84" s="249"/>
      <c r="R84" s="250">
        <v>0</v>
      </c>
      <c r="S84" s="252">
        <f t="shared" ref="S84:S90" si="17">SUM(R84,M84,I84,E84)</f>
        <v>63</v>
      </c>
    </row>
    <row r="85" spans="1:19" s="11" customFormat="1" x14ac:dyDescent="0.15">
      <c r="A85" s="247" t="s">
        <v>165</v>
      </c>
      <c r="B85" s="248">
        <v>78</v>
      </c>
      <c r="C85" s="249">
        <v>0</v>
      </c>
      <c r="D85" s="249"/>
      <c r="E85" s="250">
        <v>78</v>
      </c>
      <c r="F85" s="248"/>
      <c r="G85" s="249"/>
      <c r="H85" s="249"/>
      <c r="I85" s="250">
        <v>0</v>
      </c>
      <c r="J85" s="248"/>
      <c r="K85" s="249">
        <v>4</v>
      </c>
      <c r="L85" s="249">
        <v>0</v>
      </c>
      <c r="M85" s="250">
        <v>4</v>
      </c>
      <c r="N85" s="248">
        <v>1</v>
      </c>
      <c r="O85" s="249"/>
      <c r="P85" s="249">
        <v>6</v>
      </c>
      <c r="Q85" s="249"/>
      <c r="R85" s="250">
        <v>7</v>
      </c>
      <c r="S85" s="252">
        <f t="shared" si="17"/>
        <v>89</v>
      </c>
    </row>
    <row r="86" spans="1:19" s="11" customFormat="1" x14ac:dyDescent="0.15">
      <c r="A86" s="247" t="s">
        <v>164</v>
      </c>
      <c r="B86" s="248">
        <v>86</v>
      </c>
      <c r="C86" s="249">
        <v>6</v>
      </c>
      <c r="D86" s="249"/>
      <c r="E86" s="250">
        <v>92</v>
      </c>
      <c r="F86" s="248"/>
      <c r="G86" s="249"/>
      <c r="H86" s="249"/>
      <c r="I86" s="250">
        <v>0</v>
      </c>
      <c r="J86" s="248"/>
      <c r="K86" s="249">
        <v>1</v>
      </c>
      <c r="L86" s="249">
        <v>0</v>
      </c>
      <c r="M86" s="250">
        <v>1</v>
      </c>
      <c r="N86" s="248">
        <v>0</v>
      </c>
      <c r="O86" s="249"/>
      <c r="P86" s="249">
        <v>1</v>
      </c>
      <c r="Q86" s="249"/>
      <c r="R86" s="250">
        <v>1</v>
      </c>
      <c r="S86" s="252">
        <f t="shared" si="17"/>
        <v>94</v>
      </c>
    </row>
    <row r="87" spans="1:19" s="11" customFormat="1" x14ac:dyDescent="0.15">
      <c r="A87" s="247" t="s">
        <v>163</v>
      </c>
      <c r="B87" s="248">
        <v>80</v>
      </c>
      <c r="C87" s="249">
        <v>2</v>
      </c>
      <c r="D87" s="249"/>
      <c r="E87" s="250">
        <v>82</v>
      </c>
      <c r="F87" s="248"/>
      <c r="G87" s="249"/>
      <c r="H87" s="249"/>
      <c r="I87" s="250">
        <v>0</v>
      </c>
      <c r="J87" s="248"/>
      <c r="K87" s="249">
        <v>1</v>
      </c>
      <c r="L87" s="249">
        <v>0</v>
      </c>
      <c r="M87" s="250">
        <v>1</v>
      </c>
      <c r="N87" s="248">
        <v>1</v>
      </c>
      <c r="O87" s="249"/>
      <c r="P87" s="249">
        <v>3</v>
      </c>
      <c r="Q87" s="249"/>
      <c r="R87" s="250">
        <v>4</v>
      </c>
      <c r="S87" s="252">
        <f t="shared" si="17"/>
        <v>87</v>
      </c>
    </row>
    <row r="88" spans="1:19" s="11" customFormat="1" x14ac:dyDescent="0.15">
      <c r="A88" s="247" t="s">
        <v>162</v>
      </c>
      <c r="B88" s="248">
        <v>97</v>
      </c>
      <c r="C88" s="249">
        <v>1</v>
      </c>
      <c r="D88" s="249"/>
      <c r="E88" s="250">
        <v>98</v>
      </c>
      <c r="F88" s="248"/>
      <c r="G88" s="249"/>
      <c r="H88" s="249"/>
      <c r="I88" s="250">
        <v>0</v>
      </c>
      <c r="J88" s="248"/>
      <c r="K88" s="249">
        <v>1</v>
      </c>
      <c r="L88" s="249">
        <v>1</v>
      </c>
      <c r="M88" s="250">
        <v>2</v>
      </c>
      <c r="N88" s="248">
        <v>1</v>
      </c>
      <c r="O88" s="249"/>
      <c r="P88" s="249">
        <v>3</v>
      </c>
      <c r="Q88" s="249"/>
      <c r="R88" s="250">
        <v>4</v>
      </c>
      <c r="S88" s="252">
        <f t="shared" si="17"/>
        <v>104</v>
      </c>
    </row>
    <row r="89" spans="1:19" s="11" customFormat="1" x14ac:dyDescent="0.15">
      <c r="A89" s="247" t="s">
        <v>161</v>
      </c>
      <c r="B89" s="248">
        <v>50</v>
      </c>
      <c r="C89" s="249">
        <v>1</v>
      </c>
      <c r="D89" s="249"/>
      <c r="E89" s="250">
        <v>51</v>
      </c>
      <c r="F89" s="248"/>
      <c r="G89" s="249"/>
      <c r="H89" s="249"/>
      <c r="I89" s="250">
        <v>0</v>
      </c>
      <c r="J89" s="248"/>
      <c r="K89" s="249">
        <v>1</v>
      </c>
      <c r="L89" s="249">
        <v>0</v>
      </c>
      <c r="M89" s="250">
        <v>1</v>
      </c>
      <c r="N89" s="248">
        <v>0</v>
      </c>
      <c r="O89" s="249"/>
      <c r="P89" s="249">
        <v>0</v>
      </c>
      <c r="Q89" s="249"/>
      <c r="R89" s="250">
        <v>0</v>
      </c>
      <c r="S89" s="252">
        <f t="shared" si="17"/>
        <v>52</v>
      </c>
    </row>
    <row r="90" spans="1:19" s="11" customFormat="1" x14ac:dyDescent="0.15">
      <c r="A90" s="247" t="s">
        <v>160</v>
      </c>
      <c r="B90" s="248">
        <v>37</v>
      </c>
      <c r="C90" s="249">
        <v>2</v>
      </c>
      <c r="D90" s="249"/>
      <c r="E90" s="250">
        <v>39</v>
      </c>
      <c r="F90" s="248"/>
      <c r="G90" s="249"/>
      <c r="H90" s="249"/>
      <c r="I90" s="250">
        <v>0</v>
      </c>
      <c r="J90" s="248"/>
      <c r="K90" s="249">
        <v>0</v>
      </c>
      <c r="L90" s="249">
        <v>0</v>
      </c>
      <c r="M90" s="250">
        <v>0</v>
      </c>
      <c r="N90" s="248">
        <v>0</v>
      </c>
      <c r="O90" s="249"/>
      <c r="P90" s="249">
        <v>1</v>
      </c>
      <c r="Q90" s="249"/>
      <c r="R90" s="250">
        <v>1</v>
      </c>
      <c r="S90" s="252">
        <f t="shared" si="17"/>
        <v>40</v>
      </c>
    </row>
    <row r="91" spans="1:19" s="11" customFormat="1" ht="13" customHeight="1" thickBot="1" x14ac:dyDescent="0.2">
      <c r="A91" s="253"/>
      <c r="B91" s="254"/>
      <c r="C91" s="255"/>
      <c r="D91" s="255"/>
      <c r="E91" s="256"/>
      <c r="F91" s="254"/>
      <c r="G91" s="255"/>
      <c r="H91" s="255"/>
      <c r="I91" s="256"/>
      <c r="J91" s="254"/>
      <c r="K91" s="255"/>
      <c r="L91" s="255"/>
      <c r="M91" s="256"/>
      <c r="N91" s="254"/>
      <c r="O91" s="255"/>
      <c r="P91" s="255"/>
      <c r="Q91" s="257"/>
      <c r="R91" s="256"/>
      <c r="S91" s="258"/>
    </row>
    <row r="92" spans="1:19" s="11" customFormat="1" ht="13" hidden="1" customHeight="1" x14ac:dyDescent="0.15">
      <c r="A92" s="247" t="s">
        <v>183</v>
      </c>
      <c r="B92" s="248">
        <f>SUM(B83:B86)</f>
        <v>244</v>
      </c>
      <c r="C92" s="249">
        <f t="shared" ref="C92:S92" si="18">SUM(C83:C86)</f>
        <v>7</v>
      </c>
      <c r="D92" s="249">
        <f t="shared" si="18"/>
        <v>0</v>
      </c>
      <c r="E92" s="250">
        <f t="shared" si="18"/>
        <v>251</v>
      </c>
      <c r="F92" s="248">
        <f t="shared" si="18"/>
        <v>0</v>
      </c>
      <c r="G92" s="249">
        <f t="shared" si="18"/>
        <v>0</v>
      </c>
      <c r="H92" s="249">
        <f t="shared" si="18"/>
        <v>0</v>
      </c>
      <c r="I92" s="250">
        <f t="shared" si="18"/>
        <v>0</v>
      </c>
      <c r="J92" s="248">
        <f t="shared" si="18"/>
        <v>0</v>
      </c>
      <c r="K92" s="249">
        <f t="shared" si="18"/>
        <v>9</v>
      </c>
      <c r="L92" s="249">
        <f t="shared" si="18"/>
        <v>7</v>
      </c>
      <c r="M92" s="250">
        <f t="shared" si="18"/>
        <v>16</v>
      </c>
      <c r="N92" s="248">
        <f t="shared" si="18"/>
        <v>1</v>
      </c>
      <c r="O92" s="249">
        <f t="shared" si="18"/>
        <v>0</v>
      </c>
      <c r="P92" s="249">
        <f t="shared" si="18"/>
        <v>11</v>
      </c>
      <c r="Q92" s="251">
        <f t="shared" si="18"/>
        <v>0</v>
      </c>
      <c r="R92" s="250">
        <f t="shared" si="18"/>
        <v>12</v>
      </c>
      <c r="S92" s="252">
        <f t="shared" si="18"/>
        <v>279</v>
      </c>
    </row>
    <row r="93" spans="1:19" s="11" customFormat="1" ht="13" hidden="1" customHeight="1" x14ac:dyDescent="0.15">
      <c r="A93" s="247" t="s">
        <v>184</v>
      </c>
      <c r="B93" s="248">
        <f t="shared" ref="B93:S96" si="19">SUM(B84:B87)</f>
        <v>296</v>
      </c>
      <c r="C93" s="249">
        <f t="shared" si="19"/>
        <v>9</v>
      </c>
      <c r="D93" s="249">
        <f t="shared" si="19"/>
        <v>0</v>
      </c>
      <c r="E93" s="250">
        <f t="shared" si="19"/>
        <v>305</v>
      </c>
      <c r="F93" s="248">
        <f t="shared" si="19"/>
        <v>0</v>
      </c>
      <c r="G93" s="249">
        <f t="shared" si="19"/>
        <v>0</v>
      </c>
      <c r="H93" s="249">
        <f t="shared" si="19"/>
        <v>0</v>
      </c>
      <c r="I93" s="250">
        <f t="shared" si="19"/>
        <v>0</v>
      </c>
      <c r="J93" s="248">
        <f t="shared" si="19"/>
        <v>0</v>
      </c>
      <c r="K93" s="249">
        <f t="shared" si="19"/>
        <v>9</v>
      </c>
      <c r="L93" s="249">
        <f t="shared" si="19"/>
        <v>7</v>
      </c>
      <c r="M93" s="250">
        <f t="shared" si="19"/>
        <v>16</v>
      </c>
      <c r="N93" s="248">
        <f t="shared" si="19"/>
        <v>2</v>
      </c>
      <c r="O93" s="249">
        <f t="shared" si="19"/>
        <v>0</v>
      </c>
      <c r="P93" s="249">
        <f t="shared" si="19"/>
        <v>10</v>
      </c>
      <c r="Q93" s="251">
        <f t="shared" si="19"/>
        <v>0</v>
      </c>
      <c r="R93" s="250">
        <f t="shared" si="19"/>
        <v>12</v>
      </c>
      <c r="S93" s="252">
        <f t="shared" si="19"/>
        <v>333</v>
      </c>
    </row>
    <row r="94" spans="1:19" s="11" customFormat="1" ht="13" hidden="1" customHeight="1" x14ac:dyDescent="0.15">
      <c r="A94" s="247" t="s">
        <v>185</v>
      </c>
      <c r="B94" s="248">
        <f t="shared" si="19"/>
        <v>341</v>
      </c>
      <c r="C94" s="249">
        <f t="shared" si="19"/>
        <v>9</v>
      </c>
      <c r="D94" s="249">
        <f t="shared" si="19"/>
        <v>0</v>
      </c>
      <c r="E94" s="250">
        <f t="shared" si="19"/>
        <v>350</v>
      </c>
      <c r="F94" s="248">
        <f t="shared" si="19"/>
        <v>0</v>
      </c>
      <c r="G94" s="249">
        <f t="shared" si="19"/>
        <v>0</v>
      </c>
      <c r="H94" s="249">
        <f t="shared" si="19"/>
        <v>0</v>
      </c>
      <c r="I94" s="250">
        <f t="shared" si="19"/>
        <v>0</v>
      </c>
      <c r="J94" s="248">
        <f t="shared" si="19"/>
        <v>0</v>
      </c>
      <c r="K94" s="249">
        <f t="shared" si="19"/>
        <v>7</v>
      </c>
      <c r="L94" s="249">
        <f t="shared" si="19"/>
        <v>1</v>
      </c>
      <c r="M94" s="250">
        <f t="shared" si="19"/>
        <v>8</v>
      </c>
      <c r="N94" s="248">
        <f t="shared" si="19"/>
        <v>3</v>
      </c>
      <c r="O94" s="249">
        <f t="shared" si="19"/>
        <v>0</v>
      </c>
      <c r="P94" s="249">
        <f t="shared" si="19"/>
        <v>13</v>
      </c>
      <c r="Q94" s="251">
        <f t="shared" si="19"/>
        <v>0</v>
      </c>
      <c r="R94" s="250">
        <f t="shared" si="19"/>
        <v>16</v>
      </c>
      <c r="S94" s="252">
        <f t="shared" si="19"/>
        <v>374</v>
      </c>
    </row>
    <row r="95" spans="1:19" s="11" customFormat="1" ht="13" hidden="1" customHeight="1" x14ac:dyDescent="0.15">
      <c r="A95" s="247" t="s">
        <v>186</v>
      </c>
      <c r="B95" s="248">
        <f t="shared" si="19"/>
        <v>313</v>
      </c>
      <c r="C95" s="249">
        <f t="shared" si="19"/>
        <v>10</v>
      </c>
      <c r="D95" s="249">
        <f t="shared" si="19"/>
        <v>0</v>
      </c>
      <c r="E95" s="250">
        <f t="shared" si="19"/>
        <v>323</v>
      </c>
      <c r="F95" s="248">
        <f t="shared" si="19"/>
        <v>0</v>
      </c>
      <c r="G95" s="249">
        <f t="shared" si="19"/>
        <v>0</v>
      </c>
      <c r="H95" s="249">
        <f t="shared" si="19"/>
        <v>0</v>
      </c>
      <c r="I95" s="250">
        <f t="shared" si="19"/>
        <v>0</v>
      </c>
      <c r="J95" s="248">
        <f t="shared" si="19"/>
        <v>0</v>
      </c>
      <c r="K95" s="249">
        <f t="shared" si="19"/>
        <v>4</v>
      </c>
      <c r="L95" s="249">
        <f t="shared" si="19"/>
        <v>1</v>
      </c>
      <c r="M95" s="250">
        <f t="shared" si="19"/>
        <v>5</v>
      </c>
      <c r="N95" s="248">
        <f t="shared" si="19"/>
        <v>2</v>
      </c>
      <c r="O95" s="249">
        <f t="shared" si="19"/>
        <v>0</v>
      </c>
      <c r="P95" s="249">
        <f t="shared" si="19"/>
        <v>7</v>
      </c>
      <c r="Q95" s="251">
        <f t="shared" si="19"/>
        <v>0</v>
      </c>
      <c r="R95" s="250">
        <f t="shared" si="19"/>
        <v>9</v>
      </c>
      <c r="S95" s="252">
        <f t="shared" si="19"/>
        <v>337</v>
      </c>
    </row>
    <row r="96" spans="1:19" s="11" customFormat="1" ht="13" hidden="1" customHeight="1" x14ac:dyDescent="0.15">
      <c r="A96" s="259" t="s">
        <v>187</v>
      </c>
      <c r="B96" s="260">
        <f>SUM(B87:B90)</f>
        <v>264</v>
      </c>
      <c r="C96" s="261">
        <f>SUM(C87:C90)</f>
        <v>6</v>
      </c>
      <c r="D96" s="261">
        <f>SUM(D87:D90)</f>
        <v>0</v>
      </c>
      <c r="E96" s="262">
        <f t="shared" si="19"/>
        <v>270</v>
      </c>
      <c r="F96" s="260">
        <f t="shared" si="19"/>
        <v>0</v>
      </c>
      <c r="G96" s="261">
        <f t="shared" si="19"/>
        <v>0</v>
      </c>
      <c r="H96" s="261">
        <f t="shared" si="19"/>
        <v>0</v>
      </c>
      <c r="I96" s="262">
        <f t="shared" si="19"/>
        <v>0</v>
      </c>
      <c r="J96" s="260">
        <f t="shared" si="19"/>
        <v>0</v>
      </c>
      <c r="K96" s="261">
        <f t="shared" si="19"/>
        <v>3</v>
      </c>
      <c r="L96" s="261">
        <f t="shared" si="19"/>
        <v>1</v>
      </c>
      <c r="M96" s="262">
        <f t="shared" si="19"/>
        <v>4</v>
      </c>
      <c r="N96" s="260">
        <f t="shared" si="19"/>
        <v>2</v>
      </c>
      <c r="O96" s="261">
        <f t="shared" si="19"/>
        <v>0</v>
      </c>
      <c r="P96" s="261">
        <f t="shared" si="19"/>
        <v>7</v>
      </c>
      <c r="Q96" s="263">
        <f t="shared" si="19"/>
        <v>0</v>
      </c>
      <c r="R96" s="262">
        <f t="shared" si="19"/>
        <v>9</v>
      </c>
      <c r="S96" s="264">
        <f t="shared" si="19"/>
        <v>283</v>
      </c>
    </row>
    <row r="97" spans="1:19" x14ac:dyDescent="0.15">
      <c r="A97" s="265"/>
      <c r="B97" s="266"/>
      <c r="C97" s="267"/>
      <c r="D97" s="267"/>
      <c r="E97" s="268"/>
      <c r="F97" s="266"/>
      <c r="G97" s="267"/>
      <c r="H97" s="267"/>
      <c r="I97" s="268"/>
      <c r="J97" s="266"/>
      <c r="K97" s="267"/>
      <c r="L97" s="267"/>
      <c r="M97" s="268"/>
      <c r="N97" s="266"/>
      <c r="O97" s="267"/>
      <c r="P97" s="267"/>
      <c r="Q97" s="269"/>
      <c r="R97" s="268"/>
      <c r="S97" s="270"/>
    </row>
    <row r="98" spans="1:19" x14ac:dyDescent="0.15">
      <c r="A98" s="253" t="s">
        <v>188</v>
      </c>
      <c r="B98" s="271">
        <f>SUM(B83:B90)</f>
        <v>508</v>
      </c>
      <c r="C98" s="272">
        <f t="shared" ref="C98:S98" si="20">SUM(C83:C90)</f>
        <v>13</v>
      </c>
      <c r="D98" s="272">
        <f t="shared" si="20"/>
        <v>0</v>
      </c>
      <c r="E98" s="273">
        <f t="shared" si="20"/>
        <v>521</v>
      </c>
      <c r="F98" s="271">
        <f t="shared" si="20"/>
        <v>0</v>
      </c>
      <c r="G98" s="272">
        <f t="shared" si="20"/>
        <v>0</v>
      </c>
      <c r="H98" s="272">
        <f t="shared" si="20"/>
        <v>0</v>
      </c>
      <c r="I98" s="273">
        <f t="shared" si="20"/>
        <v>0</v>
      </c>
      <c r="J98" s="271">
        <f t="shared" si="20"/>
        <v>0</v>
      </c>
      <c r="K98" s="272">
        <f t="shared" si="20"/>
        <v>12</v>
      </c>
      <c r="L98" s="272">
        <f t="shared" si="20"/>
        <v>8</v>
      </c>
      <c r="M98" s="273">
        <f t="shared" si="20"/>
        <v>20</v>
      </c>
      <c r="N98" s="271">
        <f t="shared" si="20"/>
        <v>3</v>
      </c>
      <c r="O98" s="272">
        <f t="shared" si="20"/>
        <v>0</v>
      </c>
      <c r="P98" s="272">
        <f t="shared" si="20"/>
        <v>18</v>
      </c>
      <c r="Q98" s="274">
        <f t="shared" si="20"/>
        <v>0</v>
      </c>
      <c r="R98" s="273">
        <f t="shared" si="20"/>
        <v>21</v>
      </c>
      <c r="S98" s="275">
        <f t="shared" si="20"/>
        <v>562</v>
      </c>
    </row>
    <row r="99" spans="1:19" x14ac:dyDescent="0.15">
      <c r="A99" s="253" t="s">
        <v>10</v>
      </c>
      <c r="B99" s="271">
        <f t="shared" ref="B99:R99" si="21">INDEX(B92:B96,MATCH($S99,$S92:$S96,0))</f>
        <v>341</v>
      </c>
      <c r="C99" s="272">
        <f t="shared" si="21"/>
        <v>9</v>
      </c>
      <c r="D99" s="272">
        <f t="shared" si="21"/>
        <v>0</v>
      </c>
      <c r="E99" s="273">
        <f t="shared" si="21"/>
        <v>350</v>
      </c>
      <c r="F99" s="271">
        <f t="shared" si="21"/>
        <v>0</v>
      </c>
      <c r="G99" s="272">
        <f t="shared" si="21"/>
        <v>0</v>
      </c>
      <c r="H99" s="272">
        <f t="shared" si="21"/>
        <v>0</v>
      </c>
      <c r="I99" s="273">
        <f t="shared" si="21"/>
        <v>0</v>
      </c>
      <c r="J99" s="271">
        <f t="shared" si="21"/>
        <v>0</v>
      </c>
      <c r="K99" s="272">
        <f t="shared" si="21"/>
        <v>7</v>
      </c>
      <c r="L99" s="272">
        <f t="shared" si="21"/>
        <v>1</v>
      </c>
      <c r="M99" s="273">
        <f t="shared" si="21"/>
        <v>8</v>
      </c>
      <c r="N99" s="271">
        <f t="shared" si="21"/>
        <v>3</v>
      </c>
      <c r="O99" s="272">
        <f t="shared" si="21"/>
        <v>0</v>
      </c>
      <c r="P99" s="272">
        <f t="shared" si="21"/>
        <v>13</v>
      </c>
      <c r="Q99" s="274">
        <f t="shared" si="21"/>
        <v>0</v>
      </c>
      <c r="R99" s="273">
        <f t="shared" si="21"/>
        <v>16</v>
      </c>
      <c r="S99" s="275">
        <f>MAX(S92:S96)</f>
        <v>374</v>
      </c>
    </row>
    <row r="100" spans="1:19" x14ac:dyDescent="0.15">
      <c r="A100" s="253" t="s">
        <v>11</v>
      </c>
      <c r="B100" s="271">
        <f>B98/2</f>
        <v>254</v>
      </c>
      <c r="C100" s="272">
        <f t="shared" ref="C100:S100" si="22">C98/2</f>
        <v>6.5</v>
      </c>
      <c r="D100" s="272">
        <f t="shared" si="22"/>
        <v>0</v>
      </c>
      <c r="E100" s="273">
        <f t="shared" si="22"/>
        <v>260.5</v>
      </c>
      <c r="F100" s="271">
        <f t="shared" si="22"/>
        <v>0</v>
      </c>
      <c r="G100" s="272">
        <f t="shared" si="22"/>
        <v>0</v>
      </c>
      <c r="H100" s="272">
        <f t="shared" si="22"/>
        <v>0</v>
      </c>
      <c r="I100" s="273">
        <f t="shared" si="22"/>
        <v>0</v>
      </c>
      <c r="J100" s="271">
        <f t="shared" si="22"/>
        <v>0</v>
      </c>
      <c r="K100" s="272">
        <f t="shared" si="22"/>
        <v>6</v>
      </c>
      <c r="L100" s="272">
        <f t="shared" si="22"/>
        <v>4</v>
      </c>
      <c r="M100" s="273">
        <f t="shared" si="22"/>
        <v>10</v>
      </c>
      <c r="N100" s="271">
        <f t="shared" si="22"/>
        <v>1.5</v>
      </c>
      <c r="O100" s="272">
        <f t="shared" si="22"/>
        <v>0</v>
      </c>
      <c r="P100" s="272">
        <f t="shared" si="22"/>
        <v>9</v>
      </c>
      <c r="Q100" s="274">
        <f t="shared" si="22"/>
        <v>0</v>
      </c>
      <c r="R100" s="273">
        <f t="shared" si="22"/>
        <v>10.5</v>
      </c>
      <c r="S100" s="275">
        <f t="shared" si="22"/>
        <v>281</v>
      </c>
    </row>
    <row r="101" spans="1:19" ht="14" thickBot="1" x14ac:dyDescent="0.2">
      <c r="A101" s="276"/>
      <c r="B101" s="277"/>
      <c r="C101" s="278"/>
      <c r="D101" s="278"/>
      <c r="E101" s="279"/>
      <c r="F101" s="277"/>
      <c r="G101" s="278"/>
      <c r="H101" s="278"/>
      <c r="I101" s="279"/>
      <c r="J101" s="277"/>
      <c r="K101" s="278"/>
      <c r="L101" s="278"/>
      <c r="M101" s="279"/>
      <c r="N101" s="277"/>
      <c r="O101" s="278"/>
      <c r="P101" s="278"/>
      <c r="Q101" s="280"/>
      <c r="R101" s="279"/>
      <c r="S101" s="281"/>
    </row>
    <row r="102" spans="1:19" x14ac:dyDescent="0.15">
      <c r="A102" s="282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4"/>
    </row>
    <row r="103" spans="1:19" ht="14" thickBot="1" x14ac:dyDescent="0.2">
      <c r="A103" s="285">
        <f>A78+1</f>
        <v>42796</v>
      </c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4"/>
      <c r="M103" s="286" t="s">
        <v>189</v>
      </c>
      <c r="N103" s="284"/>
      <c r="O103" s="284"/>
      <c r="P103" s="284"/>
      <c r="Q103" s="284"/>
      <c r="R103" s="284"/>
      <c r="S103" s="284"/>
    </row>
    <row r="104" spans="1:19" x14ac:dyDescent="0.15">
      <c r="A104" s="226"/>
      <c r="B104" s="287" t="s">
        <v>2</v>
      </c>
      <c r="C104" s="288"/>
      <c r="D104" s="288"/>
      <c r="E104" s="289"/>
      <c r="F104" s="287" t="s">
        <v>3</v>
      </c>
      <c r="G104" s="288"/>
      <c r="H104" s="288"/>
      <c r="I104" s="289"/>
      <c r="J104" s="287" t="s">
        <v>4</v>
      </c>
      <c r="K104" s="288"/>
      <c r="L104" s="288"/>
      <c r="M104" s="289"/>
      <c r="N104" s="287" t="s">
        <v>5</v>
      </c>
      <c r="O104" s="288"/>
      <c r="P104" s="288"/>
      <c r="Q104" s="288"/>
      <c r="R104" s="289"/>
      <c r="S104" s="270" t="s">
        <v>35</v>
      </c>
    </row>
    <row r="105" spans="1:19" s="11" customFormat="1" ht="14" thickBot="1" x14ac:dyDescent="0.2">
      <c r="A105" s="231"/>
      <c r="B105" s="290" t="s">
        <v>17</v>
      </c>
      <c r="C105" s="291"/>
      <c r="D105" s="291"/>
      <c r="E105" s="292"/>
      <c r="F105" s="290" t="s">
        <v>1</v>
      </c>
      <c r="G105" s="291"/>
      <c r="H105" s="291"/>
      <c r="I105" s="292"/>
      <c r="J105" s="290" t="s">
        <v>18</v>
      </c>
      <c r="K105" s="291"/>
      <c r="L105" s="291"/>
      <c r="M105" s="292"/>
      <c r="N105" s="290" t="s">
        <v>19</v>
      </c>
      <c r="O105" s="291"/>
      <c r="P105" s="291"/>
      <c r="Q105" s="291"/>
      <c r="R105" s="292"/>
      <c r="S105" s="293"/>
    </row>
    <row r="106" spans="1:19" s="32" customFormat="1" ht="11" x14ac:dyDescent="0.15">
      <c r="A106" s="236"/>
      <c r="B106" s="294" t="s">
        <v>6</v>
      </c>
      <c r="C106" s="295" t="s">
        <v>7</v>
      </c>
      <c r="D106" s="295" t="s">
        <v>8</v>
      </c>
      <c r="E106" s="296" t="s">
        <v>9</v>
      </c>
      <c r="F106" s="294" t="s">
        <v>6</v>
      </c>
      <c r="G106" s="295" t="s">
        <v>7</v>
      </c>
      <c r="H106" s="295" t="s">
        <v>8</v>
      </c>
      <c r="I106" s="296" t="s">
        <v>9</v>
      </c>
      <c r="J106" s="294" t="s">
        <v>6</v>
      </c>
      <c r="K106" s="295" t="s">
        <v>7</v>
      </c>
      <c r="L106" s="295" t="s">
        <v>8</v>
      </c>
      <c r="M106" s="296" t="s">
        <v>9</v>
      </c>
      <c r="N106" s="294" t="s">
        <v>6</v>
      </c>
      <c r="O106" s="295" t="s">
        <v>7</v>
      </c>
      <c r="P106" s="295" t="s">
        <v>8</v>
      </c>
      <c r="Q106" s="297"/>
      <c r="R106" s="296" t="s">
        <v>9</v>
      </c>
      <c r="S106" s="298"/>
    </row>
    <row r="107" spans="1:19" s="11" customFormat="1" x14ac:dyDescent="0.15">
      <c r="A107" s="231"/>
      <c r="B107" s="300"/>
      <c r="C107" s="301"/>
      <c r="D107" s="301"/>
      <c r="E107" s="302"/>
      <c r="F107" s="300"/>
      <c r="G107" s="301"/>
      <c r="H107" s="301"/>
      <c r="I107" s="302"/>
      <c r="J107" s="300"/>
      <c r="K107" s="301"/>
      <c r="L107" s="301"/>
      <c r="M107" s="302"/>
      <c r="N107" s="300"/>
      <c r="O107" s="301"/>
      <c r="P107" s="301"/>
      <c r="Q107" s="303"/>
      <c r="R107" s="308"/>
      <c r="S107" s="258"/>
    </row>
    <row r="108" spans="1:19" s="11" customFormat="1" x14ac:dyDescent="0.15">
      <c r="A108" s="247" t="s">
        <v>167</v>
      </c>
      <c r="B108" s="248">
        <v>22</v>
      </c>
      <c r="C108" s="249">
        <v>3</v>
      </c>
      <c r="D108" s="249"/>
      <c r="E108" s="250">
        <v>25</v>
      </c>
      <c r="F108" s="248"/>
      <c r="G108" s="249"/>
      <c r="H108" s="249"/>
      <c r="I108" s="250">
        <v>0</v>
      </c>
      <c r="J108" s="248"/>
      <c r="K108" s="249">
        <v>2</v>
      </c>
      <c r="L108" s="249">
        <v>1</v>
      </c>
      <c r="M108" s="250">
        <v>3</v>
      </c>
      <c r="N108" s="248">
        <v>0</v>
      </c>
      <c r="O108" s="249"/>
      <c r="P108" s="249">
        <v>3</v>
      </c>
      <c r="Q108" s="249"/>
      <c r="R108" s="250">
        <v>3</v>
      </c>
      <c r="S108" s="252">
        <f>SUM(R108,M108,I108,E108)</f>
        <v>31</v>
      </c>
    </row>
    <row r="109" spans="1:19" s="11" customFormat="1" x14ac:dyDescent="0.15">
      <c r="A109" s="247" t="s">
        <v>166</v>
      </c>
      <c r="B109" s="248">
        <v>51</v>
      </c>
      <c r="C109" s="249">
        <v>0</v>
      </c>
      <c r="D109" s="249"/>
      <c r="E109" s="250">
        <v>51</v>
      </c>
      <c r="F109" s="248"/>
      <c r="G109" s="249"/>
      <c r="H109" s="249"/>
      <c r="I109" s="250">
        <v>0</v>
      </c>
      <c r="J109" s="248"/>
      <c r="K109" s="249">
        <v>3</v>
      </c>
      <c r="L109" s="249">
        <v>0</v>
      </c>
      <c r="M109" s="250">
        <v>3</v>
      </c>
      <c r="N109" s="248">
        <v>0</v>
      </c>
      <c r="O109" s="249"/>
      <c r="P109" s="249">
        <v>6</v>
      </c>
      <c r="Q109" s="249"/>
      <c r="R109" s="250">
        <v>6</v>
      </c>
      <c r="S109" s="252">
        <f t="shared" ref="S109:S115" si="23">SUM(R109,M109,I109,E109)</f>
        <v>60</v>
      </c>
    </row>
    <row r="110" spans="1:19" s="11" customFormat="1" x14ac:dyDescent="0.15">
      <c r="A110" s="247" t="s">
        <v>165</v>
      </c>
      <c r="B110" s="248">
        <v>62</v>
      </c>
      <c r="C110" s="249">
        <v>3</v>
      </c>
      <c r="D110" s="249"/>
      <c r="E110" s="250">
        <v>65</v>
      </c>
      <c r="F110" s="248"/>
      <c r="G110" s="249"/>
      <c r="H110" s="249"/>
      <c r="I110" s="250">
        <v>0</v>
      </c>
      <c r="J110" s="248"/>
      <c r="K110" s="249">
        <v>0</v>
      </c>
      <c r="L110" s="249">
        <v>1</v>
      </c>
      <c r="M110" s="250">
        <v>1</v>
      </c>
      <c r="N110" s="248">
        <v>0</v>
      </c>
      <c r="O110" s="249"/>
      <c r="P110" s="249">
        <v>1</v>
      </c>
      <c r="Q110" s="249"/>
      <c r="R110" s="250">
        <v>1</v>
      </c>
      <c r="S110" s="252">
        <f t="shared" si="23"/>
        <v>67</v>
      </c>
    </row>
    <row r="111" spans="1:19" s="11" customFormat="1" x14ac:dyDescent="0.15">
      <c r="A111" s="247" t="s">
        <v>164</v>
      </c>
      <c r="B111" s="248">
        <v>98</v>
      </c>
      <c r="C111" s="249">
        <v>2</v>
      </c>
      <c r="D111" s="249"/>
      <c r="E111" s="250">
        <v>100</v>
      </c>
      <c r="F111" s="248"/>
      <c r="G111" s="249"/>
      <c r="H111" s="249"/>
      <c r="I111" s="250">
        <v>0</v>
      </c>
      <c r="J111" s="248"/>
      <c r="K111" s="249">
        <v>1</v>
      </c>
      <c r="L111" s="249">
        <v>0</v>
      </c>
      <c r="M111" s="250">
        <v>1</v>
      </c>
      <c r="N111" s="248">
        <v>0</v>
      </c>
      <c r="O111" s="249"/>
      <c r="P111" s="249">
        <v>6</v>
      </c>
      <c r="Q111" s="249"/>
      <c r="R111" s="250">
        <v>6</v>
      </c>
      <c r="S111" s="252">
        <f t="shared" si="23"/>
        <v>107</v>
      </c>
    </row>
    <row r="112" spans="1:19" s="11" customFormat="1" x14ac:dyDescent="0.15">
      <c r="A112" s="247" t="s">
        <v>163</v>
      </c>
      <c r="B112" s="248">
        <v>100</v>
      </c>
      <c r="C112" s="249">
        <v>3</v>
      </c>
      <c r="D112" s="249"/>
      <c r="E112" s="250">
        <v>103</v>
      </c>
      <c r="F112" s="248"/>
      <c r="G112" s="249"/>
      <c r="H112" s="249"/>
      <c r="I112" s="250">
        <v>0</v>
      </c>
      <c r="J112" s="248"/>
      <c r="K112" s="249">
        <v>0</v>
      </c>
      <c r="L112" s="249">
        <v>0</v>
      </c>
      <c r="M112" s="250">
        <v>0</v>
      </c>
      <c r="N112" s="248">
        <v>0</v>
      </c>
      <c r="O112" s="249"/>
      <c r="P112" s="249">
        <v>3</v>
      </c>
      <c r="Q112" s="249"/>
      <c r="R112" s="250">
        <v>3</v>
      </c>
      <c r="S112" s="252">
        <f t="shared" si="23"/>
        <v>106</v>
      </c>
    </row>
    <row r="113" spans="1:19" s="11" customFormat="1" x14ac:dyDescent="0.15">
      <c r="A113" s="247" t="s">
        <v>162</v>
      </c>
      <c r="B113" s="248">
        <v>72</v>
      </c>
      <c r="C113" s="249">
        <v>3</v>
      </c>
      <c r="D113" s="249"/>
      <c r="E113" s="250">
        <v>75</v>
      </c>
      <c r="F113" s="248"/>
      <c r="G113" s="249"/>
      <c r="H113" s="249"/>
      <c r="I113" s="250">
        <v>0</v>
      </c>
      <c r="J113" s="248"/>
      <c r="K113" s="249">
        <v>0</v>
      </c>
      <c r="L113" s="249">
        <v>1</v>
      </c>
      <c r="M113" s="250">
        <v>1</v>
      </c>
      <c r="N113" s="248">
        <v>0</v>
      </c>
      <c r="O113" s="249"/>
      <c r="P113" s="249">
        <v>0</v>
      </c>
      <c r="Q113" s="249"/>
      <c r="R113" s="250">
        <v>0</v>
      </c>
      <c r="S113" s="252">
        <f t="shared" si="23"/>
        <v>76</v>
      </c>
    </row>
    <row r="114" spans="1:19" s="11" customFormat="1" x14ac:dyDescent="0.15">
      <c r="A114" s="247" t="s">
        <v>161</v>
      </c>
      <c r="B114" s="248">
        <v>70</v>
      </c>
      <c r="C114" s="249">
        <v>2</v>
      </c>
      <c r="D114" s="249"/>
      <c r="E114" s="250">
        <v>72</v>
      </c>
      <c r="F114" s="248"/>
      <c r="G114" s="249"/>
      <c r="H114" s="249"/>
      <c r="I114" s="250">
        <v>0</v>
      </c>
      <c r="J114" s="248"/>
      <c r="K114" s="249">
        <v>0</v>
      </c>
      <c r="L114" s="249">
        <v>0</v>
      </c>
      <c r="M114" s="250">
        <v>0</v>
      </c>
      <c r="N114" s="248">
        <v>1</v>
      </c>
      <c r="O114" s="249"/>
      <c r="P114" s="249">
        <v>2</v>
      </c>
      <c r="Q114" s="249"/>
      <c r="R114" s="250">
        <v>3</v>
      </c>
      <c r="S114" s="252">
        <f t="shared" si="23"/>
        <v>75</v>
      </c>
    </row>
    <row r="115" spans="1:19" s="11" customFormat="1" x14ac:dyDescent="0.15">
      <c r="A115" s="247" t="s">
        <v>160</v>
      </c>
      <c r="B115" s="248">
        <v>30</v>
      </c>
      <c r="C115" s="249">
        <v>1</v>
      </c>
      <c r="D115" s="249"/>
      <c r="E115" s="250">
        <v>31</v>
      </c>
      <c r="F115" s="248"/>
      <c r="G115" s="249"/>
      <c r="H115" s="249"/>
      <c r="I115" s="250">
        <v>0</v>
      </c>
      <c r="J115" s="248"/>
      <c r="K115" s="249">
        <v>0</v>
      </c>
      <c r="L115" s="249">
        <v>0</v>
      </c>
      <c r="M115" s="250">
        <v>0</v>
      </c>
      <c r="N115" s="248">
        <v>12</v>
      </c>
      <c r="O115" s="249"/>
      <c r="P115" s="249"/>
      <c r="Q115" s="249"/>
      <c r="R115" s="250">
        <v>12</v>
      </c>
      <c r="S115" s="252">
        <f t="shared" si="23"/>
        <v>43</v>
      </c>
    </row>
    <row r="116" spans="1:19" s="11" customFormat="1" ht="13" customHeight="1" thickBot="1" x14ac:dyDescent="0.2">
      <c r="A116" s="253"/>
      <c r="B116" s="254"/>
      <c r="C116" s="255"/>
      <c r="D116" s="255"/>
      <c r="E116" s="256"/>
      <c r="F116" s="254"/>
      <c r="G116" s="255"/>
      <c r="H116" s="255"/>
      <c r="I116" s="256"/>
      <c r="J116" s="254"/>
      <c r="K116" s="255"/>
      <c r="L116" s="255"/>
      <c r="M116" s="256"/>
      <c r="N116" s="254"/>
      <c r="O116" s="255"/>
      <c r="P116" s="255"/>
      <c r="Q116" s="257"/>
      <c r="R116" s="256"/>
      <c r="S116" s="258"/>
    </row>
    <row r="117" spans="1:19" s="11" customFormat="1" ht="13" hidden="1" customHeight="1" x14ac:dyDescent="0.15">
      <c r="A117" s="247" t="s">
        <v>183</v>
      </c>
      <c r="B117" s="248">
        <f>SUM(B108:B111)</f>
        <v>233</v>
      </c>
      <c r="C117" s="249">
        <f t="shared" ref="C117:S117" si="24">SUM(C108:C111)</f>
        <v>8</v>
      </c>
      <c r="D117" s="249">
        <f t="shared" si="24"/>
        <v>0</v>
      </c>
      <c r="E117" s="250">
        <f t="shared" si="24"/>
        <v>241</v>
      </c>
      <c r="F117" s="248">
        <f t="shared" si="24"/>
        <v>0</v>
      </c>
      <c r="G117" s="249">
        <f t="shared" si="24"/>
        <v>0</v>
      </c>
      <c r="H117" s="249">
        <f t="shared" si="24"/>
        <v>0</v>
      </c>
      <c r="I117" s="250">
        <f t="shared" si="24"/>
        <v>0</v>
      </c>
      <c r="J117" s="248">
        <f t="shared" si="24"/>
        <v>0</v>
      </c>
      <c r="K117" s="249">
        <f t="shared" si="24"/>
        <v>6</v>
      </c>
      <c r="L117" s="249">
        <f t="shared" si="24"/>
        <v>2</v>
      </c>
      <c r="M117" s="250">
        <f t="shared" si="24"/>
        <v>8</v>
      </c>
      <c r="N117" s="248">
        <f t="shared" si="24"/>
        <v>0</v>
      </c>
      <c r="O117" s="249">
        <f t="shared" si="24"/>
        <v>0</v>
      </c>
      <c r="P117" s="249">
        <f t="shared" si="24"/>
        <v>16</v>
      </c>
      <c r="Q117" s="251">
        <f t="shared" si="24"/>
        <v>0</v>
      </c>
      <c r="R117" s="250">
        <f t="shared" si="24"/>
        <v>16</v>
      </c>
      <c r="S117" s="252">
        <f t="shared" si="24"/>
        <v>265</v>
      </c>
    </row>
    <row r="118" spans="1:19" s="11" customFormat="1" ht="13" hidden="1" customHeight="1" x14ac:dyDescent="0.15">
      <c r="A118" s="247" t="s">
        <v>184</v>
      </c>
      <c r="B118" s="248">
        <f t="shared" ref="B118:S121" si="25">SUM(B109:B112)</f>
        <v>311</v>
      </c>
      <c r="C118" s="249">
        <f t="shared" si="25"/>
        <v>8</v>
      </c>
      <c r="D118" s="249">
        <f t="shared" si="25"/>
        <v>0</v>
      </c>
      <c r="E118" s="250">
        <f t="shared" si="25"/>
        <v>319</v>
      </c>
      <c r="F118" s="248">
        <f t="shared" si="25"/>
        <v>0</v>
      </c>
      <c r="G118" s="249">
        <f t="shared" si="25"/>
        <v>0</v>
      </c>
      <c r="H118" s="249">
        <f t="shared" si="25"/>
        <v>0</v>
      </c>
      <c r="I118" s="250">
        <f t="shared" si="25"/>
        <v>0</v>
      </c>
      <c r="J118" s="248">
        <f t="shared" si="25"/>
        <v>0</v>
      </c>
      <c r="K118" s="249">
        <f t="shared" si="25"/>
        <v>4</v>
      </c>
      <c r="L118" s="249">
        <f t="shared" si="25"/>
        <v>1</v>
      </c>
      <c r="M118" s="250">
        <f t="shared" si="25"/>
        <v>5</v>
      </c>
      <c r="N118" s="248">
        <f t="shared" si="25"/>
        <v>0</v>
      </c>
      <c r="O118" s="249">
        <f t="shared" si="25"/>
        <v>0</v>
      </c>
      <c r="P118" s="249">
        <f t="shared" si="25"/>
        <v>16</v>
      </c>
      <c r="Q118" s="251">
        <f t="shared" si="25"/>
        <v>0</v>
      </c>
      <c r="R118" s="250">
        <f t="shared" si="25"/>
        <v>16</v>
      </c>
      <c r="S118" s="252">
        <f t="shared" si="25"/>
        <v>340</v>
      </c>
    </row>
    <row r="119" spans="1:19" s="11" customFormat="1" ht="13" hidden="1" customHeight="1" x14ac:dyDescent="0.15">
      <c r="A119" s="247" t="s">
        <v>185</v>
      </c>
      <c r="B119" s="248">
        <f t="shared" si="25"/>
        <v>332</v>
      </c>
      <c r="C119" s="249">
        <f t="shared" si="25"/>
        <v>11</v>
      </c>
      <c r="D119" s="249">
        <f t="shared" si="25"/>
        <v>0</v>
      </c>
      <c r="E119" s="250">
        <f t="shared" si="25"/>
        <v>343</v>
      </c>
      <c r="F119" s="248">
        <f t="shared" si="25"/>
        <v>0</v>
      </c>
      <c r="G119" s="249">
        <f t="shared" si="25"/>
        <v>0</v>
      </c>
      <c r="H119" s="249">
        <f t="shared" si="25"/>
        <v>0</v>
      </c>
      <c r="I119" s="250">
        <f t="shared" si="25"/>
        <v>0</v>
      </c>
      <c r="J119" s="248">
        <f t="shared" si="25"/>
        <v>0</v>
      </c>
      <c r="K119" s="249">
        <f t="shared" si="25"/>
        <v>1</v>
      </c>
      <c r="L119" s="249">
        <f t="shared" si="25"/>
        <v>2</v>
      </c>
      <c r="M119" s="250">
        <f t="shared" si="25"/>
        <v>3</v>
      </c>
      <c r="N119" s="248">
        <f t="shared" si="25"/>
        <v>0</v>
      </c>
      <c r="O119" s="249">
        <f t="shared" si="25"/>
        <v>0</v>
      </c>
      <c r="P119" s="249">
        <f t="shared" si="25"/>
        <v>10</v>
      </c>
      <c r="Q119" s="251">
        <f t="shared" si="25"/>
        <v>0</v>
      </c>
      <c r="R119" s="250">
        <f t="shared" si="25"/>
        <v>10</v>
      </c>
      <c r="S119" s="252">
        <f t="shared" si="25"/>
        <v>356</v>
      </c>
    </row>
    <row r="120" spans="1:19" s="11" customFormat="1" ht="13" hidden="1" customHeight="1" x14ac:dyDescent="0.15">
      <c r="A120" s="247" t="s">
        <v>186</v>
      </c>
      <c r="B120" s="248">
        <f t="shared" si="25"/>
        <v>340</v>
      </c>
      <c r="C120" s="249">
        <f t="shared" si="25"/>
        <v>10</v>
      </c>
      <c r="D120" s="249">
        <f t="shared" si="25"/>
        <v>0</v>
      </c>
      <c r="E120" s="250">
        <f t="shared" si="25"/>
        <v>350</v>
      </c>
      <c r="F120" s="248">
        <f t="shared" si="25"/>
        <v>0</v>
      </c>
      <c r="G120" s="249">
        <f t="shared" si="25"/>
        <v>0</v>
      </c>
      <c r="H120" s="249">
        <f t="shared" si="25"/>
        <v>0</v>
      </c>
      <c r="I120" s="250">
        <f t="shared" si="25"/>
        <v>0</v>
      </c>
      <c r="J120" s="248">
        <f t="shared" si="25"/>
        <v>0</v>
      </c>
      <c r="K120" s="249">
        <f t="shared" si="25"/>
        <v>1</v>
      </c>
      <c r="L120" s="249">
        <f t="shared" si="25"/>
        <v>1</v>
      </c>
      <c r="M120" s="250">
        <f t="shared" si="25"/>
        <v>2</v>
      </c>
      <c r="N120" s="248">
        <f t="shared" si="25"/>
        <v>1</v>
      </c>
      <c r="O120" s="249">
        <f t="shared" si="25"/>
        <v>0</v>
      </c>
      <c r="P120" s="249">
        <f t="shared" si="25"/>
        <v>11</v>
      </c>
      <c r="Q120" s="251">
        <f t="shared" si="25"/>
        <v>0</v>
      </c>
      <c r="R120" s="250">
        <f t="shared" si="25"/>
        <v>12</v>
      </c>
      <c r="S120" s="252">
        <f t="shared" si="25"/>
        <v>364</v>
      </c>
    </row>
    <row r="121" spans="1:19" s="11" customFormat="1" ht="13" hidden="1" customHeight="1" x14ac:dyDescent="0.15">
      <c r="A121" s="259" t="s">
        <v>187</v>
      </c>
      <c r="B121" s="260">
        <f>SUM(B112:B115)</f>
        <v>272</v>
      </c>
      <c r="C121" s="261">
        <f>SUM(C112:C115)</f>
        <v>9</v>
      </c>
      <c r="D121" s="261">
        <f>SUM(D112:D115)</f>
        <v>0</v>
      </c>
      <c r="E121" s="262">
        <f t="shared" si="25"/>
        <v>281</v>
      </c>
      <c r="F121" s="260">
        <f t="shared" si="25"/>
        <v>0</v>
      </c>
      <c r="G121" s="261">
        <f t="shared" si="25"/>
        <v>0</v>
      </c>
      <c r="H121" s="261">
        <f t="shared" si="25"/>
        <v>0</v>
      </c>
      <c r="I121" s="262">
        <f t="shared" si="25"/>
        <v>0</v>
      </c>
      <c r="J121" s="260">
        <f t="shared" si="25"/>
        <v>0</v>
      </c>
      <c r="K121" s="261">
        <f t="shared" si="25"/>
        <v>0</v>
      </c>
      <c r="L121" s="261">
        <f t="shared" si="25"/>
        <v>1</v>
      </c>
      <c r="M121" s="262">
        <f t="shared" si="25"/>
        <v>1</v>
      </c>
      <c r="N121" s="260">
        <f t="shared" si="25"/>
        <v>13</v>
      </c>
      <c r="O121" s="261">
        <f t="shared" si="25"/>
        <v>0</v>
      </c>
      <c r="P121" s="261">
        <f t="shared" si="25"/>
        <v>5</v>
      </c>
      <c r="Q121" s="263">
        <f t="shared" si="25"/>
        <v>0</v>
      </c>
      <c r="R121" s="262">
        <f t="shared" si="25"/>
        <v>18</v>
      </c>
      <c r="S121" s="264">
        <f t="shared" si="25"/>
        <v>300</v>
      </c>
    </row>
    <row r="122" spans="1:19" x14ac:dyDescent="0.15">
      <c r="A122" s="265"/>
      <c r="B122" s="266"/>
      <c r="C122" s="267"/>
      <c r="D122" s="267"/>
      <c r="E122" s="268"/>
      <c r="F122" s="266"/>
      <c r="G122" s="267"/>
      <c r="H122" s="267"/>
      <c r="I122" s="268"/>
      <c r="J122" s="266"/>
      <c r="K122" s="267"/>
      <c r="L122" s="267"/>
      <c r="M122" s="268"/>
      <c r="N122" s="266"/>
      <c r="O122" s="267"/>
      <c r="P122" s="267"/>
      <c r="Q122" s="269"/>
      <c r="R122" s="268"/>
      <c r="S122" s="270"/>
    </row>
    <row r="123" spans="1:19" x14ac:dyDescent="0.15">
      <c r="A123" s="253" t="s">
        <v>188</v>
      </c>
      <c r="B123" s="271">
        <f>SUM(B108:B115)</f>
        <v>505</v>
      </c>
      <c r="C123" s="272">
        <f t="shared" ref="C123:S123" si="26">SUM(C108:C115)</f>
        <v>17</v>
      </c>
      <c r="D123" s="272">
        <f t="shared" si="26"/>
        <v>0</v>
      </c>
      <c r="E123" s="273">
        <f t="shared" si="26"/>
        <v>522</v>
      </c>
      <c r="F123" s="271">
        <f t="shared" si="26"/>
        <v>0</v>
      </c>
      <c r="G123" s="272">
        <f t="shared" si="26"/>
        <v>0</v>
      </c>
      <c r="H123" s="272">
        <f t="shared" si="26"/>
        <v>0</v>
      </c>
      <c r="I123" s="273">
        <f t="shared" si="26"/>
        <v>0</v>
      </c>
      <c r="J123" s="271">
        <f t="shared" si="26"/>
        <v>0</v>
      </c>
      <c r="K123" s="272">
        <f t="shared" si="26"/>
        <v>6</v>
      </c>
      <c r="L123" s="272">
        <f t="shared" si="26"/>
        <v>3</v>
      </c>
      <c r="M123" s="273">
        <f t="shared" si="26"/>
        <v>9</v>
      </c>
      <c r="N123" s="271">
        <f t="shared" si="26"/>
        <v>13</v>
      </c>
      <c r="O123" s="272">
        <f t="shared" si="26"/>
        <v>0</v>
      </c>
      <c r="P123" s="272">
        <f t="shared" si="26"/>
        <v>21</v>
      </c>
      <c r="Q123" s="274">
        <f t="shared" si="26"/>
        <v>0</v>
      </c>
      <c r="R123" s="273">
        <f t="shared" si="26"/>
        <v>34</v>
      </c>
      <c r="S123" s="275">
        <f t="shared" si="26"/>
        <v>565</v>
      </c>
    </row>
    <row r="124" spans="1:19" x14ac:dyDescent="0.15">
      <c r="A124" s="253" t="s">
        <v>10</v>
      </c>
      <c r="B124" s="271">
        <f t="shared" ref="B124:R124" si="27">INDEX(B117:B121,MATCH($S124,$S117:$S121,0))</f>
        <v>340</v>
      </c>
      <c r="C124" s="272">
        <f t="shared" si="27"/>
        <v>10</v>
      </c>
      <c r="D124" s="272">
        <f t="shared" si="27"/>
        <v>0</v>
      </c>
      <c r="E124" s="273">
        <f t="shared" si="27"/>
        <v>350</v>
      </c>
      <c r="F124" s="271">
        <f t="shared" si="27"/>
        <v>0</v>
      </c>
      <c r="G124" s="272">
        <f t="shared" si="27"/>
        <v>0</v>
      </c>
      <c r="H124" s="272">
        <f t="shared" si="27"/>
        <v>0</v>
      </c>
      <c r="I124" s="273">
        <f t="shared" si="27"/>
        <v>0</v>
      </c>
      <c r="J124" s="271">
        <f t="shared" si="27"/>
        <v>0</v>
      </c>
      <c r="K124" s="272">
        <f t="shared" si="27"/>
        <v>1</v>
      </c>
      <c r="L124" s="272">
        <f t="shared" si="27"/>
        <v>1</v>
      </c>
      <c r="M124" s="273">
        <f t="shared" si="27"/>
        <v>2</v>
      </c>
      <c r="N124" s="271">
        <f t="shared" si="27"/>
        <v>1</v>
      </c>
      <c r="O124" s="272">
        <f t="shared" si="27"/>
        <v>0</v>
      </c>
      <c r="P124" s="272">
        <f t="shared" si="27"/>
        <v>11</v>
      </c>
      <c r="Q124" s="274">
        <f t="shared" si="27"/>
        <v>0</v>
      </c>
      <c r="R124" s="273">
        <f t="shared" si="27"/>
        <v>12</v>
      </c>
      <c r="S124" s="275">
        <f>MAX(S117:S121)</f>
        <v>364</v>
      </c>
    </row>
    <row r="125" spans="1:19" x14ac:dyDescent="0.15">
      <c r="A125" s="253" t="s">
        <v>11</v>
      </c>
      <c r="B125" s="271">
        <f>B123/2</f>
        <v>252.5</v>
      </c>
      <c r="C125" s="272">
        <f t="shared" ref="C125:S125" si="28">C123/2</f>
        <v>8.5</v>
      </c>
      <c r="D125" s="272">
        <f t="shared" si="28"/>
        <v>0</v>
      </c>
      <c r="E125" s="273">
        <f t="shared" si="28"/>
        <v>261</v>
      </c>
      <c r="F125" s="271">
        <f t="shared" si="28"/>
        <v>0</v>
      </c>
      <c r="G125" s="272">
        <f t="shared" si="28"/>
        <v>0</v>
      </c>
      <c r="H125" s="272">
        <f t="shared" si="28"/>
        <v>0</v>
      </c>
      <c r="I125" s="273">
        <f t="shared" si="28"/>
        <v>0</v>
      </c>
      <c r="J125" s="271">
        <f t="shared" si="28"/>
        <v>0</v>
      </c>
      <c r="K125" s="272">
        <f t="shared" si="28"/>
        <v>3</v>
      </c>
      <c r="L125" s="272">
        <f t="shared" si="28"/>
        <v>1.5</v>
      </c>
      <c r="M125" s="273">
        <f t="shared" si="28"/>
        <v>4.5</v>
      </c>
      <c r="N125" s="271">
        <f t="shared" si="28"/>
        <v>6.5</v>
      </c>
      <c r="O125" s="272">
        <f t="shared" si="28"/>
        <v>0</v>
      </c>
      <c r="P125" s="272">
        <f t="shared" si="28"/>
        <v>10.5</v>
      </c>
      <c r="Q125" s="274">
        <f t="shared" si="28"/>
        <v>0</v>
      </c>
      <c r="R125" s="273">
        <f t="shared" si="28"/>
        <v>17</v>
      </c>
      <c r="S125" s="275">
        <f t="shared" si="28"/>
        <v>282.5</v>
      </c>
    </row>
    <row r="126" spans="1:19" ht="14" thickBot="1" x14ac:dyDescent="0.2">
      <c r="A126" s="276"/>
      <c r="B126" s="277"/>
      <c r="C126" s="278"/>
      <c r="D126" s="278"/>
      <c r="E126" s="279"/>
      <c r="F126" s="277"/>
      <c r="G126" s="278"/>
      <c r="H126" s="278"/>
      <c r="I126" s="279"/>
      <c r="J126" s="277"/>
      <c r="K126" s="278"/>
      <c r="L126" s="278"/>
      <c r="M126" s="279"/>
      <c r="N126" s="277"/>
      <c r="O126" s="278"/>
      <c r="P126" s="278"/>
      <c r="Q126" s="280"/>
      <c r="R126" s="279"/>
      <c r="S126" s="281"/>
    </row>
    <row r="127" spans="1:19" x14ac:dyDescent="0.15">
      <c r="A127" s="282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4"/>
    </row>
    <row r="128" spans="1:19" ht="14" thickBot="1" x14ac:dyDescent="0.2">
      <c r="A128" s="285">
        <f>A103+1</f>
        <v>42797</v>
      </c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4"/>
      <c r="M128" s="286" t="s">
        <v>189</v>
      </c>
      <c r="N128" s="284"/>
      <c r="O128" s="284"/>
      <c r="P128" s="284"/>
      <c r="Q128" s="284"/>
      <c r="R128" s="284"/>
      <c r="S128" s="284"/>
    </row>
    <row r="129" spans="1:19" x14ac:dyDescent="0.15">
      <c r="A129" s="226"/>
      <c r="B129" s="287" t="s">
        <v>2</v>
      </c>
      <c r="C129" s="288"/>
      <c r="D129" s="288"/>
      <c r="E129" s="289"/>
      <c r="F129" s="287" t="s">
        <v>3</v>
      </c>
      <c r="G129" s="288"/>
      <c r="H129" s="288"/>
      <c r="I129" s="289"/>
      <c r="J129" s="287" t="s">
        <v>4</v>
      </c>
      <c r="K129" s="288"/>
      <c r="L129" s="288"/>
      <c r="M129" s="289"/>
      <c r="N129" s="287" t="s">
        <v>5</v>
      </c>
      <c r="O129" s="288"/>
      <c r="P129" s="288"/>
      <c r="Q129" s="288"/>
      <c r="R129" s="289"/>
      <c r="S129" s="270" t="s">
        <v>35</v>
      </c>
    </row>
    <row r="130" spans="1:19" s="11" customFormat="1" ht="14" thickBot="1" x14ac:dyDescent="0.2">
      <c r="A130" s="231"/>
      <c r="B130" s="290" t="s">
        <v>17</v>
      </c>
      <c r="C130" s="291"/>
      <c r="D130" s="291"/>
      <c r="E130" s="292"/>
      <c r="F130" s="290" t="s">
        <v>1</v>
      </c>
      <c r="G130" s="291"/>
      <c r="H130" s="291"/>
      <c r="I130" s="292"/>
      <c r="J130" s="290" t="s">
        <v>18</v>
      </c>
      <c r="K130" s="291"/>
      <c r="L130" s="291"/>
      <c r="M130" s="292"/>
      <c r="N130" s="290" t="s">
        <v>19</v>
      </c>
      <c r="O130" s="291"/>
      <c r="P130" s="291"/>
      <c r="Q130" s="291"/>
      <c r="R130" s="292"/>
      <c r="S130" s="293"/>
    </row>
    <row r="131" spans="1:19" s="32" customFormat="1" ht="11" x14ac:dyDescent="0.15">
      <c r="A131" s="236"/>
      <c r="B131" s="294" t="s">
        <v>6</v>
      </c>
      <c r="C131" s="295" t="s">
        <v>7</v>
      </c>
      <c r="D131" s="295" t="s">
        <v>8</v>
      </c>
      <c r="E131" s="296" t="s">
        <v>9</v>
      </c>
      <c r="F131" s="294" t="s">
        <v>6</v>
      </c>
      <c r="G131" s="295" t="s">
        <v>7</v>
      </c>
      <c r="H131" s="295" t="s">
        <v>8</v>
      </c>
      <c r="I131" s="296" t="s">
        <v>9</v>
      </c>
      <c r="J131" s="294" t="s">
        <v>6</v>
      </c>
      <c r="K131" s="295" t="s">
        <v>7</v>
      </c>
      <c r="L131" s="295" t="s">
        <v>8</v>
      </c>
      <c r="M131" s="296" t="s">
        <v>9</v>
      </c>
      <c r="N131" s="294" t="s">
        <v>6</v>
      </c>
      <c r="O131" s="295" t="s">
        <v>7</v>
      </c>
      <c r="P131" s="295" t="s">
        <v>8</v>
      </c>
      <c r="Q131" s="297"/>
      <c r="R131" s="296" t="s">
        <v>9</v>
      </c>
      <c r="S131" s="298"/>
    </row>
    <row r="132" spans="1:19" s="11" customFormat="1" x14ac:dyDescent="0.15">
      <c r="A132" s="231"/>
      <c r="B132" s="300"/>
      <c r="C132" s="301"/>
      <c r="D132" s="301"/>
      <c r="E132" s="302"/>
      <c r="F132" s="300"/>
      <c r="G132" s="301"/>
      <c r="H132" s="301"/>
      <c r="I132" s="302"/>
      <c r="J132" s="300"/>
      <c r="K132" s="301"/>
      <c r="L132" s="301"/>
      <c r="M132" s="302"/>
      <c r="N132" s="300"/>
      <c r="O132" s="301"/>
      <c r="P132" s="301"/>
      <c r="Q132" s="303"/>
      <c r="R132" s="308"/>
      <c r="S132" s="258"/>
    </row>
    <row r="133" spans="1:19" s="11" customFormat="1" x14ac:dyDescent="0.15">
      <c r="A133" s="247" t="s">
        <v>167</v>
      </c>
      <c r="B133" s="248">
        <v>24</v>
      </c>
      <c r="C133" s="249">
        <v>3</v>
      </c>
      <c r="D133" s="249"/>
      <c r="E133" s="250">
        <v>27</v>
      </c>
      <c r="F133" s="248"/>
      <c r="G133" s="249"/>
      <c r="H133" s="249"/>
      <c r="I133" s="250">
        <v>0</v>
      </c>
      <c r="J133" s="248"/>
      <c r="K133" s="249">
        <v>1</v>
      </c>
      <c r="L133" s="249">
        <v>0</v>
      </c>
      <c r="M133" s="250">
        <v>1</v>
      </c>
      <c r="N133" s="248">
        <v>0</v>
      </c>
      <c r="O133" s="249"/>
      <c r="P133" s="249">
        <v>6</v>
      </c>
      <c r="Q133" s="249"/>
      <c r="R133" s="250">
        <v>6</v>
      </c>
      <c r="S133" s="252">
        <f>SUM(R133,M133,I133,E133)</f>
        <v>34</v>
      </c>
    </row>
    <row r="134" spans="1:19" s="11" customFormat="1" x14ac:dyDescent="0.15">
      <c r="A134" s="247" t="s">
        <v>166</v>
      </c>
      <c r="B134" s="248">
        <v>44</v>
      </c>
      <c r="C134" s="249">
        <v>2</v>
      </c>
      <c r="D134" s="249"/>
      <c r="E134" s="250">
        <v>46</v>
      </c>
      <c r="F134" s="248"/>
      <c r="G134" s="249"/>
      <c r="H134" s="249"/>
      <c r="I134" s="250">
        <v>0</v>
      </c>
      <c r="J134" s="248"/>
      <c r="K134" s="249">
        <v>8</v>
      </c>
      <c r="L134" s="249">
        <v>6</v>
      </c>
      <c r="M134" s="250">
        <v>14</v>
      </c>
      <c r="N134" s="248">
        <v>0</v>
      </c>
      <c r="O134" s="249"/>
      <c r="P134" s="249">
        <v>3</v>
      </c>
      <c r="Q134" s="249"/>
      <c r="R134" s="250">
        <v>3</v>
      </c>
      <c r="S134" s="252">
        <f t="shared" ref="S134:S140" si="29">SUM(R134,M134,I134,E134)</f>
        <v>63</v>
      </c>
    </row>
    <row r="135" spans="1:19" s="11" customFormat="1" x14ac:dyDescent="0.15">
      <c r="A135" s="247" t="s">
        <v>165</v>
      </c>
      <c r="B135" s="248">
        <v>40</v>
      </c>
      <c r="C135" s="249">
        <v>1</v>
      </c>
      <c r="D135" s="249"/>
      <c r="E135" s="250">
        <v>41</v>
      </c>
      <c r="F135" s="248"/>
      <c r="G135" s="249"/>
      <c r="H135" s="249"/>
      <c r="I135" s="250">
        <v>0</v>
      </c>
      <c r="J135" s="248"/>
      <c r="K135" s="249">
        <v>2</v>
      </c>
      <c r="L135" s="249">
        <v>0</v>
      </c>
      <c r="M135" s="250">
        <v>2</v>
      </c>
      <c r="N135" s="248">
        <v>0</v>
      </c>
      <c r="O135" s="249"/>
      <c r="P135" s="249">
        <v>1</v>
      </c>
      <c r="Q135" s="249"/>
      <c r="R135" s="250">
        <v>1</v>
      </c>
      <c r="S135" s="252">
        <f t="shared" si="29"/>
        <v>44</v>
      </c>
    </row>
    <row r="136" spans="1:19" s="11" customFormat="1" x14ac:dyDescent="0.15">
      <c r="A136" s="247" t="s">
        <v>164</v>
      </c>
      <c r="B136" s="248">
        <v>62</v>
      </c>
      <c r="C136" s="249">
        <v>2</v>
      </c>
      <c r="D136" s="249"/>
      <c r="E136" s="250">
        <v>64</v>
      </c>
      <c r="F136" s="248"/>
      <c r="G136" s="249"/>
      <c r="H136" s="249"/>
      <c r="I136" s="250">
        <v>0</v>
      </c>
      <c r="J136" s="248"/>
      <c r="K136" s="249">
        <v>0</v>
      </c>
      <c r="L136" s="249">
        <v>0</v>
      </c>
      <c r="M136" s="250">
        <v>0</v>
      </c>
      <c r="N136" s="248">
        <v>0</v>
      </c>
      <c r="O136" s="249"/>
      <c r="P136" s="249">
        <v>5</v>
      </c>
      <c r="Q136" s="249"/>
      <c r="R136" s="250">
        <v>5</v>
      </c>
      <c r="S136" s="252">
        <f t="shared" si="29"/>
        <v>69</v>
      </c>
    </row>
    <row r="137" spans="1:19" s="11" customFormat="1" x14ac:dyDescent="0.15">
      <c r="A137" s="247" t="s">
        <v>163</v>
      </c>
      <c r="B137" s="248">
        <v>78</v>
      </c>
      <c r="C137" s="249">
        <v>0</v>
      </c>
      <c r="D137" s="249"/>
      <c r="E137" s="250">
        <v>78</v>
      </c>
      <c r="F137" s="248"/>
      <c r="G137" s="249"/>
      <c r="H137" s="249"/>
      <c r="I137" s="250">
        <v>0</v>
      </c>
      <c r="J137" s="248"/>
      <c r="K137" s="249">
        <v>1</v>
      </c>
      <c r="L137" s="249">
        <v>0</v>
      </c>
      <c r="M137" s="250">
        <v>1</v>
      </c>
      <c r="N137" s="248">
        <v>0</v>
      </c>
      <c r="O137" s="249"/>
      <c r="P137" s="249">
        <v>0</v>
      </c>
      <c r="Q137" s="249"/>
      <c r="R137" s="250">
        <v>0</v>
      </c>
      <c r="S137" s="252">
        <f t="shared" si="29"/>
        <v>79</v>
      </c>
    </row>
    <row r="138" spans="1:19" s="11" customFormat="1" x14ac:dyDescent="0.15">
      <c r="A138" s="247" t="s">
        <v>162</v>
      </c>
      <c r="B138" s="248">
        <v>57</v>
      </c>
      <c r="C138" s="249">
        <v>4</v>
      </c>
      <c r="D138" s="249"/>
      <c r="E138" s="250">
        <v>61</v>
      </c>
      <c r="F138" s="248"/>
      <c r="G138" s="249"/>
      <c r="H138" s="249"/>
      <c r="I138" s="250">
        <v>0</v>
      </c>
      <c r="J138" s="248"/>
      <c r="K138" s="249">
        <v>2</v>
      </c>
      <c r="L138" s="249">
        <v>0</v>
      </c>
      <c r="M138" s="250">
        <v>2</v>
      </c>
      <c r="N138" s="248">
        <v>0</v>
      </c>
      <c r="O138" s="249"/>
      <c r="P138" s="249">
        <v>2</v>
      </c>
      <c r="Q138" s="249"/>
      <c r="R138" s="250">
        <v>2</v>
      </c>
      <c r="S138" s="252">
        <f t="shared" si="29"/>
        <v>65</v>
      </c>
    </row>
    <row r="139" spans="1:19" s="11" customFormat="1" x14ac:dyDescent="0.15">
      <c r="A139" s="247" t="s">
        <v>161</v>
      </c>
      <c r="B139" s="248">
        <v>30</v>
      </c>
      <c r="C139" s="249">
        <v>2</v>
      </c>
      <c r="D139" s="249"/>
      <c r="E139" s="250">
        <v>32</v>
      </c>
      <c r="F139" s="248"/>
      <c r="G139" s="249"/>
      <c r="H139" s="249"/>
      <c r="I139" s="250">
        <v>0</v>
      </c>
      <c r="J139" s="248"/>
      <c r="K139" s="249">
        <v>0</v>
      </c>
      <c r="L139" s="249">
        <v>0</v>
      </c>
      <c r="M139" s="250">
        <v>0</v>
      </c>
      <c r="N139" s="248">
        <v>0</v>
      </c>
      <c r="O139" s="249"/>
      <c r="P139" s="249">
        <v>1</v>
      </c>
      <c r="Q139" s="249"/>
      <c r="R139" s="250">
        <v>1</v>
      </c>
      <c r="S139" s="252">
        <f t="shared" si="29"/>
        <v>33</v>
      </c>
    </row>
    <row r="140" spans="1:19" s="11" customFormat="1" x14ac:dyDescent="0.15">
      <c r="A140" s="247" t="s">
        <v>160</v>
      </c>
      <c r="B140" s="248">
        <v>27</v>
      </c>
      <c r="C140" s="249">
        <v>1</v>
      </c>
      <c r="D140" s="249"/>
      <c r="E140" s="250">
        <v>28</v>
      </c>
      <c r="F140" s="248"/>
      <c r="G140" s="249"/>
      <c r="H140" s="249"/>
      <c r="I140" s="250">
        <v>0</v>
      </c>
      <c r="J140" s="248"/>
      <c r="K140" s="249">
        <v>0</v>
      </c>
      <c r="L140" s="249">
        <v>0</v>
      </c>
      <c r="M140" s="250">
        <v>0</v>
      </c>
      <c r="N140" s="248">
        <v>0</v>
      </c>
      <c r="O140" s="249"/>
      <c r="P140" s="249">
        <v>0</v>
      </c>
      <c r="Q140" s="249"/>
      <c r="R140" s="250">
        <v>0</v>
      </c>
      <c r="S140" s="252">
        <f t="shared" si="29"/>
        <v>28</v>
      </c>
    </row>
    <row r="141" spans="1:19" s="11" customFormat="1" ht="13" customHeight="1" thickBot="1" x14ac:dyDescent="0.2">
      <c r="A141" s="253"/>
      <c r="B141" s="254"/>
      <c r="C141" s="255"/>
      <c r="D141" s="255"/>
      <c r="E141" s="256"/>
      <c r="F141" s="254"/>
      <c r="G141" s="255"/>
      <c r="H141" s="255"/>
      <c r="I141" s="256"/>
      <c r="J141" s="254"/>
      <c r="K141" s="255"/>
      <c r="L141" s="255"/>
      <c r="M141" s="256"/>
      <c r="N141" s="254"/>
      <c r="O141" s="255"/>
      <c r="P141" s="255"/>
      <c r="Q141" s="257"/>
      <c r="R141" s="256"/>
      <c r="S141" s="258"/>
    </row>
    <row r="142" spans="1:19" s="11" customFormat="1" ht="13" hidden="1" customHeight="1" x14ac:dyDescent="0.15">
      <c r="A142" s="247" t="s">
        <v>183</v>
      </c>
      <c r="B142" s="248">
        <f>SUM(B133:B136)</f>
        <v>170</v>
      </c>
      <c r="C142" s="249">
        <f t="shared" ref="C142:S142" si="30">SUM(C133:C136)</f>
        <v>8</v>
      </c>
      <c r="D142" s="249">
        <f t="shared" si="30"/>
        <v>0</v>
      </c>
      <c r="E142" s="250">
        <f t="shared" si="30"/>
        <v>178</v>
      </c>
      <c r="F142" s="248">
        <f t="shared" si="30"/>
        <v>0</v>
      </c>
      <c r="G142" s="249">
        <f t="shared" si="30"/>
        <v>0</v>
      </c>
      <c r="H142" s="249">
        <f t="shared" si="30"/>
        <v>0</v>
      </c>
      <c r="I142" s="250">
        <f t="shared" si="30"/>
        <v>0</v>
      </c>
      <c r="J142" s="248">
        <f t="shared" si="30"/>
        <v>0</v>
      </c>
      <c r="K142" s="249">
        <f t="shared" si="30"/>
        <v>11</v>
      </c>
      <c r="L142" s="249">
        <f t="shared" si="30"/>
        <v>6</v>
      </c>
      <c r="M142" s="250">
        <f t="shared" si="30"/>
        <v>17</v>
      </c>
      <c r="N142" s="248">
        <f t="shared" si="30"/>
        <v>0</v>
      </c>
      <c r="O142" s="249">
        <f t="shared" si="30"/>
        <v>0</v>
      </c>
      <c r="P142" s="249">
        <f t="shared" si="30"/>
        <v>15</v>
      </c>
      <c r="Q142" s="251">
        <f t="shared" si="30"/>
        <v>0</v>
      </c>
      <c r="R142" s="250">
        <f t="shared" si="30"/>
        <v>15</v>
      </c>
      <c r="S142" s="252">
        <f t="shared" si="30"/>
        <v>210</v>
      </c>
    </row>
    <row r="143" spans="1:19" s="11" customFormat="1" ht="13" hidden="1" customHeight="1" x14ac:dyDescent="0.15">
      <c r="A143" s="247" t="s">
        <v>184</v>
      </c>
      <c r="B143" s="248">
        <f t="shared" ref="B143:S146" si="31">SUM(B134:B137)</f>
        <v>224</v>
      </c>
      <c r="C143" s="249">
        <f t="shared" si="31"/>
        <v>5</v>
      </c>
      <c r="D143" s="249">
        <f t="shared" si="31"/>
        <v>0</v>
      </c>
      <c r="E143" s="250">
        <f t="shared" si="31"/>
        <v>229</v>
      </c>
      <c r="F143" s="248">
        <f t="shared" si="31"/>
        <v>0</v>
      </c>
      <c r="G143" s="249">
        <f t="shared" si="31"/>
        <v>0</v>
      </c>
      <c r="H143" s="249">
        <f t="shared" si="31"/>
        <v>0</v>
      </c>
      <c r="I143" s="250">
        <f t="shared" si="31"/>
        <v>0</v>
      </c>
      <c r="J143" s="248">
        <f t="shared" si="31"/>
        <v>0</v>
      </c>
      <c r="K143" s="249">
        <f t="shared" si="31"/>
        <v>11</v>
      </c>
      <c r="L143" s="249">
        <f t="shared" si="31"/>
        <v>6</v>
      </c>
      <c r="M143" s="250">
        <f t="shared" si="31"/>
        <v>17</v>
      </c>
      <c r="N143" s="248">
        <f t="shared" si="31"/>
        <v>0</v>
      </c>
      <c r="O143" s="249">
        <f t="shared" si="31"/>
        <v>0</v>
      </c>
      <c r="P143" s="249">
        <f t="shared" si="31"/>
        <v>9</v>
      </c>
      <c r="Q143" s="251">
        <f t="shared" si="31"/>
        <v>0</v>
      </c>
      <c r="R143" s="250">
        <f t="shared" si="31"/>
        <v>9</v>
      </c>
      <c r="S143" s="252">
        <f t="shared" si="31"/>
        <v>255</v>
      </c>
    </row>
    <row r="144" spans="1:19" s="11" customFormat="1" ht="13" hidden="1" customHeight="1" x14ac:dyDescent="0.15">
      <c r="A144" s="247" t="s">
        <v>185</v>
      </c>
      <c r="B144" s="248">
        <f t="shared" si="31"/>
        <v>237</v>
      </c>
      <c r="C144" s="249">
        <f t="shared" si="31"/>
        <v>7</v>
      </c>
      <c r="D144" s="249">
        <f t="shared" si="31"/>
        <v>0</v>
      </c>
      <c r="E144" s="250">
        <f t="shared" si="31"/>
        <v>244</v>
      </c>
      <c r="F144" s="248">
        <f t="shared" si="31"/>
        <v>0</v>
      </c>
      <c r="G144" s="249">
        <f t="shared" si="31"/>
        <v>0</v>
      </c>
      <c r="H144" s="249">
        <f t="shared" si="31"/>
        <v>0</v>
      </c>
      <c r="I144" s="250">
        <f t="shared" si="31"/>
        <v>0</v>
      </c>
      <c r="J144" s="248">
        <f t="shared" si="31"/>
        <v>0</v>
      </c>
      <c r="K144" s="249">
        <f t="shared" si="31"/>
        <v>5</v>
      </c>
      <c r="L144" s="249">
        <f t="shared" si="31"/>
        <v>0</v>
      </c>
      <c r="M144" s="250">
        <f t="shared" si="31"/>
        <v>5</v>
      </c>
      <c r="N144" s="248">
        <f t="shared" si="31"/>
        <v>0</v>
      </c>
      <c r="O144" s="249">
        <f t="shared" si="31"/>
        <v>0</v>
      </c>
      <c r="P144" s="249">
        <f t="shared" si="31"/>
        <v>8</v>
      </c>
      <c r="Q144" s="251">
        <f t="shared" si="31"/>
        <v>0</v>
      </c>
      <c r="R144" s="250">
        <f t="shared" si="31"/>
        <v>8</v>
      </c>
      <c r="S144" s="252">
        <f t="shared" si="31"/>
        <v>257</v>
      </c>
    </row>
    <row r="145" spans="1:19" s="11" customFormat="1" ht="13" hidden="1" customHeight="1" x14ac:dyDescent="0.15">
      <c r="A145" s="247" t="s">
        <v>186</v>
      </c>
      <c r="B145" s="248">
        <f t="shared" si="31"/>
        <v>227</v>
      </c>
      <c r="C145" s="249">
        <f t="shared" si="31"/>
        <v>8</v>
      </c>
      <c r="D145" s="249">
        <f t="shared" si="31"/>
        <v>0</v>
      </c>
      <c r="E145" s="250">
        <f t="shared" si="31"/>
        <v>235</v>
      </c>
      <c r="F145" s="248">
        <f t="shared" si="31"/>
        <v>0</v>
      </c>
      <c r="G145" s="249">
        <f t="shared" si="31"/>
        <v>0</v>
      </c>
      <c r="H145" s="249">
        <f t="shared" si="31"/>
        <v>0</v>
      </c>
      <c r="I145" s="250">
        <f t="shared" si="31"/>
        <v>0</v>
      </c>
      <c r="J145" s="248">
        <f t="shared" si="31"/>
        <v>0</v>
      </c>
      <c r="K145" s="249">
        <f t="shared" si="31"/>
        <v>3</v>
      </c>
      <c r="L145" s="249">
        <f t="shared" si="31"/>
        <v>0</v>
      </c>
      <c r="M145" s="250">
        <f t="shared" si="31"/>
        <v>3</v>
      </c>
      <c r="N145" s="248">
        <f t="shared" si="31"/>
        <v>0</v>
      </c>
      <c r="O145" s="249">
        <f t="shared" si="31"/>
        <v>0</v>
      </c>
      <c r="P145" s="249">
        <f t="shared" si="31"/>
        <v>8</v>
      </c>
      <c r="Q145" s="251">
        <f t="shared" si="31"/>
        <v>0</v>
      </c>
      <c r="R145" s="250">
        <f t="shared" si="31"/>
        <v>8</v>
      </c>
      <c r="S145" s="252">
        <f t="shared" si="31"/>
        <v>246</v>
      </c>
    </row>
    <row r="146" spans="1:19" s="11" customFormat="1" ht="13" hidden="1" customHeight="1" x14ac:dyDescent="0.15">
      <c r="A146" s="259" t="s">
        <v>187</v>
      </c>
      <c r="B146" s="260">
        <f>SUM(B137:B140)</f>
        <v>192</v>
      </c>
      <c r="C146" s="261">
        <f>SUM(C137:C140)</f>
        <v>7</v>
      </c>
      <c r="D146" s="261">
        <f>SUM(D137:D140)</f>
        <v>0</v>
      </c>
      <c r="E146" s="262">
        <f t="shared" si="31"/>
        <v>199</v>
      </c>
      <c r="F146" s="260">
        <f t="shared" si="31"/>
        <v>0</v>
      </c>
      <c r="G146" s="261">
        <f t="shared" si="31"/>
        <v>0</v>
      </c>
      <c r="H146" s="261">
        <f t="shared" si="31"/>
        <v>0</v>
      </c>
      <c r="I146" s="262">
        <f t="shared" si="31"/>
        <v>0</v>
      </c>
      <c r="J146" s="260">
        <f t="shared" si="31"/>
        <v>0</v>
      </c>
      <c r="K146" s="261">
        <f t="shared" si="31"/>
        <v>3</v>
      </c>
      <c r="L146" s="261">
        <f t="shared" si="31"/>
        <v>0</v>
      </c>
      <c r="M146" s="262">
        <f t="shared" si="31"/>
        <v>3</v>
      </c>
      <c r="N146" s="260">
        <f t="shared" si="31"/>
        <v>0</v>
      </c>
      <c r="O146" s="261">
        <f t="shared" si="31"/>
        <v>0</v>
      </c>
      <c r="P146" s="261">
        <f t="shared" si="31"/>
        <v>3</v>
      </c>
      <c r="Q146" s="263">
        <f t="shared" si="31"/>
        <v>0</v>
      </c>
      <c r="R146" s="262">
        <f t="shared" si="31"/>
        <v>3</v>
      </c>
      <c r="S146" s="264">
        <f t="shared" si="31"/>
        <v>205</v>
      </c>
    </row>
    <row r="147" spans="1:19" x14ac:dyDescent="0.15">
      <c r="A147" s="265"/>
      <c r="B147" s="266"/>
      <c r="C147" s="267"/>
      <c r="D147" s="267"/>
      <c r="E147" s="268"/>
      <c r="F147" s="266"/>
      <c r="G147" s="267"/>
      <c r="H147" s="267"/>
      <c r="I147" s="268"/>
      <c r="J147" s="266"/>
      <c r="K147" s="267"/>
      <c r="L147" s="267"/>
      <c r="M147" s="268"/>
      <c r="N147" s="266"/>
      <c r="O147" s="267"/>
      <c r="P147" s="267"/>
      <c r="Q147" s="269"/>
      <c r="R147" s="268"/>
      <c r="S147" s="270"/>
    </row>
    <row r="148" spans="1:19" x14ac:dyDescent="0.15">
      <c r="A148" s="253" t="s">
        <v>188</v>
      </c>
      <c r="B148" s="271">
        <f>SUM(B133:B140)</f>
        <v>362</v>
      </c>
      <c r="C148" s="272">
        <f t="shared" ref="C148:S148" si="32">SUM(C133:C140)</f>
        <v>15</v>
      </c>
      <c r="D148" s="272">
        <f t="shared" si="32"/>
        <v>0</v>
      </c>
      <c r="E148" s="273">
        <f t="shared" si="32"/>
        <v>377</v>
      </c>
      <c r="F148" s="271">
        <f t="shared" si="32"/>
        <v>0</v>
      </c>
      <c r="G148" s="272">
        <f t="shared" si="32"/>
        <v>0</v>
      </c>
      <c r="H148" s="272">
        <f t="shared" si="32"/>
        <v>0</v>
      </c>
      <c r="I148" s="273">
        <f t="shared" si="32"/>
        <v>0</v>
      </c>
      <c r="J148" s="271">
        <f t="shared" si="32"/>
        <v>0</v>
      </c>
      <c r="K148" s="272">
        <f t="shared" si="32"/>
        <v>14</v>
      </c>
      <c r="L148" s="272">
        <f t="shared" si="32"/>
        <v>6</v>
      </c>
      <c r="M148" s="273">
        <f t="shared" si="32"/>
        <v>20</v>
      </c>
      <c r="N148" s="271">
        <f t="shared" si="32"/>
        <v>0</v>
      </c>
      <c r="O148" s="272">
        <f t="shared" si="32"/>
        <v>0</v>
      </c>
      <c r="P148" s="272">
        <f t="shared" si="32"/>
        <v>18</v>
      </c>
      <c r="Q148" s="274">
        <f t="shared" si="32"/>
        <v>0</v>
      </c>
      <c r="R148" s="273">
        <f t="shared" si="32"/>
        <v>18</v>
      </c>
      <c r="S148" s="275">
        <f t="shared" si="32"/>
        <v>415</v>
      </c>
    </row>
    <row r="149" spans="1:19" x14ac:dyDescent="0.15">
      <c r="A149" s="253" t="s">
        <v>10</v>
      </c>
      <c r="B149" s="271">
        <f t="shared" ref="B149:R149" si="33">INDEX(B142:B146,MATCH($S149,$S142:$S146,0))</f>
        <v>237</v>
      </c>
      <c r="C149" s="272">
        <f t="shared" si="33"/>
        <v>7</v>
      </c>
      <c r="D149" s="272">
        <f t="shared" si="33"/>
        <v>0</v>
      </c>
      <c r="E149" s="273">
        <f t="shared" si="33"/>
        <v>244</v>
      </c>
      <c r="F149" s="271">
        <f t="shared" si="33"/>
        <v>0</v>
      </c>
      <c r="G149" s="272">
        <f t="shared" si="33"/>
        <v>0</v>
      </c>
      <c r="H149" s="272">
        <f t="shared" si="33"/>
        <v>0</v>
      </c>
      <c r="I149" s="273">
        <f t="shared" si="33"/>
        <v>0</v>
      </c>
      <c r="J149" s="271">
        <f t="shared" si="33"/>
        <v>0</v>
      </c>
      <c r="K149" s="272">
        <f t="shared" si="33"/>
        <v>5</v>
      </c>
      <c r="L149" s="272">
        <f t="shared" si="33"/>
        <v>0</v>
      </c>
      <c r="M149" s="273">
        <f t="shared" si="33"/>
        <v>5</v>
      </c>
      <c r="N149" s="271">
        <f t="shared" si="33"/>
        <v>0</v>
      </c>
      <c r="O149" s="272">
        <f t="shared" si="33"/>
        <v>0</v>
      </c>
      <c r="P149" s="272">
        <f t="shared" si="33"/>
        <v>8</v>
      </c>
      <c r="Q149" s="274">
        <f t="shared" si="33"/>
        <v>0</v>
      </c>
      <c r="R149" s="273">
        <f t="shared" si="33"/>
        <v>8</v>
      </c>
      <c r="S149" s="275">
        <f>MAX(S142:S146)</f>
        <v>257</v>
      </c>
    </row>
    <row r="150" spans="1:19" x14ac:dyDescent="0.15">
      <c r="A150" s="253" t="s">
        <v>11</v>
      </c>
      <c r="B150" s="271">
        <f>B148/2</f>
        <v>181</v>
      </c>
      <c r="C150" s="272">
        <f>C148/2</f>
        <v>7.5</v>
      </c>
      <c r="D150" s="272">
        <f t="shared" ref="D150:S150" si="34">D148/2</f>
        <v>0</v>
      </c>
      <c r="E150" s="273">
        <f t="shared" si="34"/>
        <v>188.5</v>
      </c>
      <c r="F150" s="271">
        <f t="shared" si="34"/>
        <v>0</v>
      </c>
      <c r="G150" s="272">
        <f t="shared" si="34"/>
        <v>0</v>
      </c>
      <c r="H150" s="272">
        <f t="shared" si="34"/>
        <v>0</v>
      </c>
      <c r="I150" s="273">
        <f t="shared" si="34"/>
        <v>0</v>
      </c>
      <c r="J150" s="271">
        <f t="shared" si="34"/>
        <v>0</v>
      </c>
      <c r="K150" s="272">
        <f t="shared" si="34"/>
        <v>7</v>
      </c>
      <c r="L150" s="272">
        <f t="shared" si="34"/>
        <v>3</v>
      </c>
      <c r="M150" s="273">
        <f t="shared" si="34"/>
        <v>10</v>
      </c>
      <c r="N150" s="271">
        <f t="shared" si="34"/>
        <v>0</v>
      </c>
      <c r="O150" s="272">
        <f t="shared" si="34"/>
        <v>0</v>
      </c>
      <c r="P150" s="272">
        <f t="shared" si="34"/>
        <v>9</v>
      </c>
      <c r="Q150" s="274">
        <f t="shared" si="34"/>
        <v>0</v>
      </c>
      <c r="R150" s="273">
        <f t="shared" si="34"/>
        <v>9</v>
      </c>
      <c r="S150" s="275">
        <f t="shared" si="34"/>
        <v>207.5</v>
      </c>
    </row>
    <row r="151" spans="1:19" ht="14" thickBot="1" x14ac:dyDescent="0.2">
      <c r="A151" s="276"/>
      <c r="B151" s="277"/>
      <c r="C151" s="278"/>
      <c r="D151" s="278"/>
      <c r="E151" s="279"/>
      <c r="F151" s="277"/>
      <c r="G151" s="278"/>
      <c r="H151" s="278"/>
      <c r="I151" s="279"/>
      <c r="J151" s="277"/>
      <c r="K151" s="278"/>
      <c r="L151" s="278"/>
      <c r="M151" s="279"/>
      <c r="N151" s="277"/>
      <c r="O151" s="278"/>
      <c r="P151" s="278"/>
      <c r="Q151" s="280"/>
      <c r="R151" s="279"/>
      <c r="S151" s="281"/>
    </row>
    <row r="152" spans="1:19" x14ac:dyDescent="0.15">
      <c r="A152" s="223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</row>
    <row r="153" spans="1:19" x14ac:dyDescent="0.15">
      <c r="A153" s="223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</row>
    <row r="154" spans="1:19" x14ac:dyDescent="0.15">
      <c r="A154" s="223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</row>
    <row r="155" spans="1:19" x14ac:dyDescent="0.15">
      <c r="A155" s="223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</row>
    <row r="156" spans="1:19" x14ac:dyDescent="0.15">
      <c r="A156" s="223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</row>
    <row r="157" spans="1:19" x14ac:dyDescent="0.15">
      <c r="A157" s="223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</row>
    <row r="158" spans="1:19" x14ac:dyDescent="0.15">
      <c r="A158" s="223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</row>
    <row r="159" spans="1:19" x14ac:dyDescent="0.15">
      <c r="A159" s="223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</row>
    <row r="160" spans="1:19" x14ac:dyDescent="0.15">
      <c r="A160" s="223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</row>
    <row r="161" spans="2:19" x14ac:dyDescent="0.1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</row>
    <row r="162" spans="2:19" x14ac:dyDescent="0.1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</row>
    <row r="163" spans="2:19" x14ac:dyDescent="0.1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</row>
    <row r="164" spans="2:19" x14ac:dyDescent="0.1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</row>
    <row r="165" spans="2:19" x14ac:dyDescent="0.15"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</row>
    <row r="166" spans="2:19" x14ac:dyDescent="0.15"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</row>
    <row r="167" spans="2:19" x14ac:dyDescent="0.15"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</row>
    <row r="168" spans="2:19" x14ac:dyDescent="0.15"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</row>
    <row r="169" spans="2:19" x14ac:dyDescent="0.15"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</row>
    <row r="170" spans="2:19" x14ac:dyDescent="0.15"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</row>
    <row r="171" spans="2:19" x14ac:dyDescent="0.15"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</row>
    <row r="172" spans="2:19" x14ac:dyDescent="0.15"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</row>
    <row r="173" spans="2:19" x14ac:dyDescent="0.15"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</row>
    <row r="174" spans="2:19" x14ac:dyDescent="0.15">
      <c r="B174" s="284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</row>
    <row r="175" spans="2:19" x14ac:dyDescent="0.15">
      <c r="B175" s="284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</row>
    <row r="176" spans="2:19" x14ac:dyDescent="0.15">
      <c r="B176" s="284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</row>
    <row r="177" spans="2:19" x14ac:dyDescent="0.15"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</row>
    <row r="178" spans="2:19" x14ac:dyDescent="0.15"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</row>
    <row r="179" spans="2:19" x14ac:dyDescent="0.15"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</row>
    <row r="180" spans="2:19" x14ac:dyDescent="0.15"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</row>
    <row r="181" spans="2:19" x14ac:dyDescent="0.15"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</row>
    <row r="182" spans="2:19" x14ac:dyDescent="0.15">
      <c r="B182" s="284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</row>
    <row r="183" spans="2:19" x14ac:dyDescent="0.15"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</row>
    <row r="184" spans="2:19" x14ac:dyDescent="0.15">
      <c r="B184" s="284"/>
      <c r="C184" s="284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</row>
    <row r="185" spans="2:19" x14ac:dyDescent="0.15">
      <c r="B185" s="284"/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</row>
    <row r="186" spans="2:19" x14ac:dyDescent="0.15"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</row>
    <row r="187" spans="2:19" x14ac:dyDescent="0.15"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</row>
    <row r="188" spans="2:19" x14ac:dyDescent="0.15">
      <c r="B188" s="284"/>
      <c r="C188" s="284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</row>
    <row r="189" spans="2:19" x14ac:dyDescent="0.15">
      <c r="B189" s="284"/>
      <c r="C189" s="284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</row>
    <row r="190" spans="2:19" x14ac:dyDescent="0.15">
      <c r="B190" s="284"/>
      <c r="C190" s="284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</row>
    <row r="191" spans="2:19" x14ac:dyDescent="0.15"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</row>
    <row r="192" spans="2:19" x14ac:dyDescent="0.15">
      <c r="B192" s="284"/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</row>
    <row r="193" spans="2:19" x14ac:dyDescent="0.15">
      <c r="B193" s="284"/>
      <c r="C193" s="284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</row>
    <row r="194" spans="2:19" x14ac:dyDescent="0.15">
      <c r="B194" s="284"/>
      <c r="C194" s="284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</row>
    <row r="195" spans="2:19" x14ac:dyDescent="0.15"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</row>
    <row r="196" spans="2:19" x14ac:dyDescent="0.15"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</row>
    <row r="197" spans="2:19" x14ac:dyDescent="0.15"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</row>
    <row r="198" spans="2:19" x14ac:dyDescent="0.15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</row>
    <row r="199" spans="2:19" x14ac:dyDescent="0.15">
      <c r="B199" s="284"/>
      <c r="C199" s="284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</row>
    <row r="200" spans="2:19" x14ac:dyDescent="0.15">
      <c r="B200" s="284"/>
      <c r="C200" s="284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</row>
    <row r="201" spans="2:19" x14ac:dyDescent="0.15">
      <c r="B201" s="284"/>
      <c r="C201" s="28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</row>
    <row r="202" spans="2:19" x14ac:dyDescent="0.15">
      <c r="B202" s="284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</row>
    <row r="203" spans="2:19" x14ac:dyDescent="0.15">
      <c r="B203" s="284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</row>
    <row r="204" spans="2:19" x14ac:dyDescent="0.15"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</row>
    <row r="205" spans="2:19" x14ac:dyDescent="0.15"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</row>
    <row r="206" spans="2:19" x14ac:dyDescent="0.15"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</row>
    <row r="207" spans="2:19" x14ac:dyDescent="0.15"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</row>
    <row r="208" spans="2:19" x14ac:dyDescent="0.15">
      <c r="B208" s="284"/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</row>
    <row r="209" spans="2:19" x14ac:dyDescent="0.15">
      <c r="B209" s="284"/>
      <c r="C209" s="284"/>
      <c r="D209" s="284"/>
      <c r="E209" s="284"/>
      <c r="F209" s="284"/>
      <c r="G209" s="284"/>
      <c r="H209" s="284"/>
      <c r="I209" s="284"/>
      <c r="J209" s="284"/>
      <c r="K209" s="284"/>
      <c r="L209" s="284"/>
      <c r="M209" s="284"/>
      <c r="N209" s="284"/>
      <c r="O209" s="284"/>
      <c r="P209" s="284"/>
      <c r="Q209" s="284"/>
      <c r="R209" s="284"/>
      <c r="S209" s="284"/>
    </row>
    <row r="210" spans="2:19" x14ac:dyDescent="0.15"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4"/>
      <c r="P210" s="284"/>
      <c r="Q210" s="284"/>
      <c r="R210" s="284"/>
      <c r="S210" s="284"/>
    </row>
    <row r="211" spans="2:19" x14ac:dyDescent="0.15">
      <c r="B211" s="284"/>
      <c r="C211" s="284"/>
      <c r="D211" s="284"/>
      <c r="E211" s="284"/>
      <c r="F211" s="284"/>
      <c r="G211" s="284"/>
      <c r="H211" s="284"/>
      <c r="I211" s="284"/>
      <c r="J211" s="284"/>
      <c r="K211" s="284"/>
      <c r="L211" s="284"/>
      <c r="M211" s="284"/>
      <c r="N211" s="284"/>
      <c r="O211" s="284"/>
      <c r="P211" s="284"/>
      <c r="Q211" s="284"/>
      <c r="R211" s="284"/>
      <c r="S211" s="284"/>
    </row>
    <row r="212" spans="2:19" x14ac:dyDescent="0.15">
      <c r="B212" s="284"/>
      <c r="C212" s="284"/>
      <c r="D212" s="284"/>
      <c r="E212" s="284"/>
      <c r="F212" s="284"/>
      <c r="G212" s="284"/>
      <c r="H212" s="284"/>
      <c r="I212" s="284"/>
      <c r="J212" s="284"/>
      <c r="K212" s="284"/>
      <c r="L212" s="284"/>
      <c r="M212" s="284"/>
      <c r="N212" s="284"/>
      <c r="O212" s="284"/>
      <c r="P212" s="284"/>
      <c r="Q212" s="284"/>
      <c r="R212" s="284"/>
      <c r="S212" s="284"/>
    </row>
    <row r="213" spans="2:19" x14ac:dyDescent="0.15">
      <c r="B213" s="284"/>
      <c r="C213" s="284"/>
      <c r="D213" s="284"/>
      <c r="E213" s="284"/>
      <c r="F213" s="284"/>
      <c r="G213" s="284"/>
      <c r="H213" s="284"/>
      <c r="I213" s="284"/>
      <c r="J213" s="284"/>
      <c r="K213" s="284"/>
      <c r="L213" s="284"/>
      <c r="M213" s="284"/>
      <c r="N213" s="284"/>
      <c r="O213" s="284"/>
      <c r="P213" s="284"/>
      <c r="Q213" s="284"/>
      <c r="R213" s="284"/>
      <c r="S213" s="284"/>
    </row>
    <row r="214" spans="2:19" x14ac:dyDescent="0.15"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P214" s="284"/>
      <c r="Q214" s="284"/>
      <c r="R214" s="284"/>
      <c r="S214" s="284"/>
    </row>
    <row r="215" spans="2:19" x14ac:dyDescent="0.15">
      <c r="B215" s="284"/>
      <c r="C215" s="284"/>
      <c r="D215" s="284"/>
      <c r="E215" s="284"/>
      <c r="F215" s="284"/>
      <c r="G215" s="284"/>
      <c r="H215" s="284"/>
      <c r="I215" s="284"/>
      <c r="J215" s="284"/>
      <c r="K215" s="284"/>
      <c r="L215" s="284"/>
      <c r="M215" s="284"/>
      <c r="N215" s="284"/>
      <c r="O215" s="284"/>
      <c r="P215" s="284"/>
      <c r="Q215" s="284"/>
      <c r="R215" s="284"/>
      <c r="S215" s="284"/>
    </row>
    <row r="216" spans="2:19" x14ac:dyDescent="0.15">
      <c r="B216" s="284"/>
      <c r="C216" s="284"/>
      <c r="D216" s="284"/>
      <c r="E216" s="284"/>
      <c r="F216" s="284"/>
      <c r="G216" s="284"/>
      <c r="H216" s="284"/>
      <c r="I216" s="284"/>
      <c r="J216" s="284"/>
      <c r="K216" s="284"/>
      <c r="L216" s="284"/>
      <c r="M216" s="284"/>
      <c r="N216" s="284"/>
      <c r="O216" s="284"/>
      <c r="P216" s="284"/>
      <c r="Q216" s="284"/>
      <c r="R216" s="284"/>
      <c r="S216" s="284"/>
    </row>
    <row r="217" spans="2:19" x14ac:dyDescent="0.15">
      <c r="B217" s="284"/>
      <c r="C217" s="284"/>
      <c r="D217" s="284"/>
      <c r="E217" s="284"/>
      <c r="F217" s="284"/>
      <c r="G217" s="284"/>
      <c r="H217" s="284"/>
      <c r="I217" s="284"/>
      <c r="J217" s="284"/>
      <c r="K217" s="284"/>
      <c r="L217" s="284"/>
      <c r="M217" s="284"/>
      <c r="N217" s="284"/>
      <c r="O217" s="284"/>
      <c r="P217" s="284"/>
      <c r="Q217" s="284"/>
      <c r="R217" s="284"/>
      <c r="S217" s="284"/>
    </row>
    <row r="218" spans="2:19" x14ac:dyDescent="0.15">
      <c r="B218" s="284"/>
      <c r="C218" s="284"/>
      <c r="D218" s="284"/>
      <c r="E218" s="284"/>
      <c r="F218" s="284"/>
      <c r="G218" s="284"/>
      <c r="H218" s="284"/>
      <c r="I218" s="284"/>
      <c r="J218" s="284"/>
      <c r="K218" s="284"/>
      <c r="L218" s="284"/>
      <c r="M218" s="284"/>
      <c r="N218" s="284"/>
      <c r="O218" s="284"/>
      <c r="P218" s="284"/>
      <c r="Q218" s="284"/>
      <c r="R218" s="284"/>
      <c r="S218" s="284"/>
    </row>
    <row r="219" spans="2:19" x14ac:dyDescent="0.15">
      <c r="B219" s="284"/>
      <c r="C219" s="284"/>
      <c r="D219" s="284"/>
      <c r="E219" s="284"/>
      <c r="F219" s="284"/>
      <c r="G219" s="284"/>
      <c r="H219" s="284"/>
      <c r="I219" s="284"/>
      <c r="J219" s="284"/>
      <c r="K219" s="284"/>
      <c r="L219" s="284"/>
      <c r="M219" s="284"/>
      <c r="N219" s="284"/>
      <c r="O219" s="284"/>
      <c r="P219" s="284"/>
      <c r="Q219" s="284"/>
      <c r="R219" s="284"/>
      <c r="S219" s="284"/>
    </row>
    <row r="220" spans="2:19" x14ac:dyDescent="0.15">
      <c r="B220" s="284"/>
      <c r="C220" s="284"/>
      <c r="D220" s="284"/>
      <c r="E220" s="284"/>
      <c r="F220" s="284"/>
      <c r="G220" s="284"/>
      <c r="H220" s="284"/>
      <c r="I220" s="284"/>
      <c r="J220" s="284"/>
      <c r="K220" s="284"/>
      <c r="L220" s="284"/>
      <c r="M220" s="284"/>
      <c r="N220" s="284"/>
      <c r="O220" s="284"/>
      <c r="P220" s="284"/>
      <c r="Q220" s="284"/>
      <c r="R220" s="284"/>
      <c r="S220" s="284"/>
    </row>
    <row r="221" spans="2:19" x14ac:dyDescent="0.15">
      <c r="B221" s="284"/>
      <c r="C221" s="284"/>
      <c r="D221" s="284"/>
      <c r="E221" s="284"/>
      <c r="F221" s="284"/>
      <c r="G221" s="284"/>
      <c r="H221" s="284"/>
      <c r="I221" s="284"/>
      <c r="J221" s="284"/>
      <c r="K221" s="284"/>
      <c r="L221" s="284"/>
      <c r="M221" s="284"/>
      <c r="N221" s="284"/>
      <c r="O221" s="284"/>
      <c r="P221" s="284"/>
      <c r="Q221" s="284"/>
      <c r="R221" s="284"/>
      <c r="S221" s="284"/>
    </row>
    <row r="222" spans="2:19" x14ac:dyDescent="0.15">
      <c r="B222" s="284"/>
      <c r="C222" s="284"/>
      <c r="D222" s="284"/>
      <c r="E222" s="284"/>
      <c r="F222" s="284"/>
      <c r="G222" s="284"/>
      <c r="H222" s="284"/>
      <c r="I222" s="284"/>
      <c r="J222" s="284"/>
      <c r="K222" s="284"/>
      <c r="L222" s="284"/>
      <c r="M222" s="284"/>
      <c r="N222" s="284"/>
      <c r="O222" s="284"/>
      <c r="P222" s="284"/>
      <c r="Q222" s="284"/>
      <c r="R222" s="284"/>
      <c r="S222" s="284"/>
    </row>
    <row r="223" spans="2:19" x14ac:dyDescent="0.15"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4"/>
      <c r="N223" s="284"/>
      <c r="O223" s="284"/>
      <c r="P223" s="284"/>
      <c r="Q223" s="284"/>
      <c r="R223" s="284"/>
      <c r="S223" s="284"/>
    </row>
    <row r="224" spans="2:19" x14ac:dyDescent="0.15">
      <c r="B224" s="284"/>
      <c r="C224" s="284"/>
      <c r="D224" s="284"/>
      <c r="E224" s="284"/>
      <c r="F224" s="284"/>
      <c r="G224" s="284"/>
      <c r="H224" s="284"/>
      <c r="I224" s="284"/>
      <c r="J224" s="284"/>
      <c r="K224" s="284"/>
      <c r="L224" s="284"/>
      <c r="M224" s="284"/>
      <c r="N224" s="284"/>
      <c r="O224" s="284"/>
      <c r="P224" s="284"/>
      <c r="Q224" s="284"/>
      <c r="R224" s="284"/>
      <c r="S224" s="284"/>
    </row>
    <row r="225" spans="2:19" x14ac:dyDescent="0.15">
      <c r="B225" s="284"/>
      <c r="C225" s="284"/>
      <c r="D225" s="284"/>
      <c r="E225" s="284"/>
      <c r="F225" s="284"/>
      <c r="G225" s="284"/>
      <c r="H225" s="284"/>
      <c r="I225" s="284"/>
      <c r="J225" s="284"/>
      <c r="K225" s="284"/>
      <c r="L225" s="284"/>
      <c r="M225" s="284"/>
      <c r="N225" s="284"/>
      <c r="O225" s="284"/>
      <c r="P225" s="284"/>
      <c r="Q225" s="284"/>
      <c r="R225" s="284"/>
      <c r="S225" s="284"/>
    </row>
    <row r="226" spans="2:19" x14ac:dyDescent="0.15">
      <c r="B226" s="284"/>
      <c r="C226" s="284"/>
      <c r="D226" s="284"/>
      <c r="E226" s="284"/>
      <c r="F226" s="284"/>
      <c r="G226" s="284"/>
      <c r="H226" s="284"/>
      <c r="I226" s="284"/>
      <c r="J226" s="284"/>
      <c r="K226" s="284"/>
      <c r="L226" s="284"/>
      <c r="M226" s="284"/>
      <c r="N226" s="284"/>
      <c r="O226" s="284"/>
      <c r="P226" s="284"/>
      <c r="Q226" s="284"/>
      <c r="R226" s="284"/>
      <c r="S226" s="284"/>
    </row>
    <row r="227" spans="2:19" x14ac:dyDescent="0.15">
      <c r="B227" s="284"/>
      <c r="C227" s="284"/>
      <c r="D227" s="284"/>
      <c r="E227" s="284"/>
      <c r="F227" s="284"/>
      <c r="G227" s="284"/>
      <c r="H227" s="284"/>
      <c r="I227" s="284"/>
      <c r="J227" s="284"/>
      <c r="K227" s="284"/>
      <c r="L227" s="284"/>
      <c r="M227" s="284"/>
      <c r="N227" s="284"/>
      <c r="O227" s="284"/>
      <c r="P227" s="284"/>
      <c r="Q227" s="284"/>
      <c r="R227" s="284"/>
      <c r="S227" s="284"/>
    </row>
    <row r="228" spans="2:19" x14ac:dyDescent="0.15">
      <c r="B228" s="284"/>
      <c r="C228" s="284"/>
      <c r="D228" s="284"/>
      <c r="E228" s="284"/>
      <c r="F228" s="284"/>
      <c r="G228" s="284"/>
      <c r="H228" s="284"/>
      <c r="I228" s="284"/>
      <c r="J228" s="284"/>
      <c r="K228" s="284"/>
      <c r="L228" s="284"/>
      <c r="M228" s="284"/>
      <c r="N228" s="284"/>
      <c r="O228" s="284"/>
      <c r="P228" s="284"/>
      <c r="Q228" s="284"/>
      <c r="R228" s="284"/>
      <c r="S228" s="284"/>
    </row>
    <row r="229" spans="2:19" x14ac:dyDescent="0.15">
      <c r="B229" s="284"/>
      <c r="C229" s="284"/>
      <c r="D229" s="284"/>
      <c r="E229" s="284"/>
      <c r="F229" s="284"/>
      <c r="G229" s="284"/>
      <c r="H229" s="284"/>
      <c r="I229" s="284"/>
      <c r="J229" s="284"/>
      <c r="K229" s="284"/>
      <c r="L229" s="284"/>
      <c r="M229" s="284"/>
      <c r="N229" s="284"/>
      <c r="O229" s="284"/>
      <c r="P229" s="284"/>
      <c r="Q229" s="284"/>
      <c r="R229" s="284"/>
      <c r="S229" s="284"/>
    </row>
    <row r="230" spans="2:19" x14ac:dyDescent="0.15">
      <c r="B230" s="284"/>
      <c r="C230" s="284"/>
      <c r="D230" s="284"/>
      <c r="E230" s="284"/>
      <c r="F230" s="284"/>
      <c r="G230" s="284"/>
      <c r="H230" s="284"/>
      <c r="I230" s="284"/>
      <c r="J230" s="284"/>
      <c r="K230" s="284"/>
      <c r="L230" s="284"/>
      <c r="M230" s="284"/>
      <c r="N230" s="284"/>
      <c r="O230" s="284"/>
      <c r="P230" s="284"/>
      <c r="Q230" s="284"/>
      <c r="R230" s="284"/>
      <c r="S230" s="284"/>
    </row>
    <row r="231" spans="2:19" x14ac:dyDescent="0.15">
      <c r="B231" s="284"/>
      <c r="C231" s="284"/>
      <c r="D231" s="284"/>
      <c r="E231" s="284"/>
      <c r="F231" s="284"/>
      <c r="G231" s="284"/>
      <c r="H231" s="284"/>
      <c r="I231" s="284"/>
      <c r="J231" s="284"/>
      <c r="K231" s="284"/>
      <c r="L231" s="284"/>
      <c r="M231" s="284"/>
      <c r="N231" s="284"/>
      <c r="O231" s="284"/>
      <c r="P231" s="284"/>
      <c r="Q231" s="284"/>
      <c r="R231" s="284"/>
      <c r="S231" s="284"/>
    </row>
    <row r="232" spans="2:19" x14ac:dyDescent="0.15"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4"/>
      <c r="N232" s="284"/>
      <c r="O232" s="284"/>
      <c r="P232" s="284"/>
      <c r="Q232" s="284"/>
      <c r="R232" s="284"/>
      <c r="S232" s="284"/>
    </row>
    <row r="233" spans="2:19" x14ac:dyDescent="0.15">
      <c r="B233" s="284"/>
      <c r="C233" s="284"/>
      <c r="D233" s="284"/>
      <c r="E233" s="284"/>
      <c r="F233" s="284"/>
      <c r="G233" s="284"/>
      <c r="H233" s="284"/>
      <c r="I233" s="284"/>
      <c r="J233" s="284"/>
      <c r="K233" s="284"/>
      <c r="L233" s="284"/>
      <c r="M233" s="284"/>
      <c r="N233" s="284"/>
      <c r="O233" s="284"/>
      <c r="P233" s="284"/>
      <c r="Q233" s="284"/>
      <c r="R233" s="284"/>
      <c r="S233" s="284"/>
    </row>
    <row r="234" spans="2:19" x14ac:dyDescent="0.15">
      <c r="B234" s="284"/>
      <c r="C234" s="284"/>
      <c r="D234" s="284"/>
      <c r="E234" s="284"/>
      <c r="F234" s="284"/>
      <c r="G234" s="284"/>
      <c r="H234" s="284"/>
      <c r="I234" s="284"/>
      <c r="J234" s="284"/>
      <c r="K234" s="284"/>
      <c r="L234" s="284"/>
      <c r="M234" s="284"/>
      <c r="N234" s="284"/>
      <c r="O234" s="284"/>
      <c r="P234" s="284"/>
      <c r="Q234" s="284"/>
      <c r="R234" s="284"/>
      <c r="S234" s="284"/>
    </row>
    <row r="235" spans="2:19" x14ac:dyDescent="0.15">
      <c r="B235" s="284"/>
      <c r="C235" s="284"/>
      <c r="D235" s="284"/>
      <c r="E235" s="284"/>
      <c r="F235" s="284"/>
      <c r="G235" s="284"/>
      <c r="H235" s="284"/>
      <c r="I235" s="284"/>
      <c r="J235" s="284"/>
      <c r="K235" s="284"/>
      <c r="L235" s="284"/>
      <c r="M235" s="284"/>
      <c r="N235" s="284"/>
      <c r="O235" s="284"/>
      <c r="P235" s="284"/>
      <c r="Q235" s="284"/>
      <c r="R235" s="284"/>
      <c r="S235" s="284"/>
    </row>
    <row r="236" spans="2:19" x14ac:dyDescent="0.15">
      <c r="B236" s="284"/>
      <c r="C236" s="284"/>
      <c r="D236" s="284"/>
      <c r="E236" s="284"/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</row>
    <row r="237" spans="2:19" x14ac:dyDescent="0.15">
      <c r="B237" s="284"/>
      <c r="C237" s="284"/>
      <c r="D237" s="284"/>
      <c r="E237" s="284"/>
      <c r="F237" s="284"/>
      <c r="G237" s="284"/>
      <c r="H237" s="284"/>
      <c r="I237" s="284"/>
      <c r="J237" s="284"/>
      <c r="K237" s="284"/>
      <c r="L237" s="284"/>
      <c r="M237" s="284"/>
      <c r="N237" s="284"/>
      <c r="O237" s="284"/>
      <c r="P237" s="284"/>
      <c r="Q237" s="284"/>
      <c r="R237" s="284"/>
      <c r="S237" s="284"/>
    </row>
    <row r="238" spans="2:19" x14ac:dyDescent="0.15">
      <c r="B238" s="284"/>
      <c r="C238" s="284"/>
      <c r="D238" s="284"/>
      <c r="E238" s="284"/>
      <c r="F238" s="284"/>
      <c r="G238" s="284"/>
      <c r="H238" s="284"/>
      <c r="I238" s="284"/>
      <c r="J238" s="284"/>
      <c r="K238" s="284"/>
      <c r="L238" s="284"/>
      <c r="M238" s="284"/>
      <c r="N238" s="284"/>
      <c r="O238" s="284"/>
      <c r="P238" s="284"/>
      <c r="Q238" s="284"/>
      <c r="R238" s="284"/>
      <c r="S238" s="284"/>
    </row>
    <row r="239" spans="2:19" x14ac:dyDescent="0.15">
      <c r="B239" s="284"/>
      <c r="C239" s="284"/>
      <c r="D239" s="284"/>
      <c r="E239" s="284"/>
      <c r="F239" s="284"/>
      <c r="G239" s="284"/>
      <c r="H239" s="284"/>
      <c r="I239" s="284"/>
      <c r="J239" s="284"/>
      <c r="K239" s="284"/>
      <c r="L239" s="284"/>
      <c r="M239" s="284"/>
      <c r="N239" s="284"/>
      <c r="O239" s="284"/>
      <c r="P239" s="284"/>
      <c r="Q239" s="284"/>
      <c r="R239" s="284"/>
      <c r="S239" s="284"/>
    </row>
    <row r="240" spans="2:19" x14ac:dyDescent="0.15">
      <c r="B240" s="284"/>
      <c r="C240" s="284"/>
      <c r="D240" s="284"/>
      <c r="E240" s="284"/>
      <c r="F240" s="284"/>
      <c r="G240" s="284"/>
      <c r="H240" s="284"/>
      <c r="I240" s="284"/>
      <c r="J240" s="284"/>
      <c r="K240" s="284"/>
      <c r="L240" s="284"/>
      <c r="M240" s="284"/>
      <c r="N240" s="284"/>
      <c r="O240" s="284"/>
      <c r="P240" s="284"/>
      <c r="Q240" s="284"/>
      <c r="R240" s="284"/>
      <c r="S240" s="284"/>
    </row>
    <row r="241" spans="2:19" x14ac:dyDescent="0.15"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4"/>
      <c r="N241" s="284"/>
      <c r="O241" s="284"/>
      <c r="P241" s="284"/>
      <c r="Q241" s="284"/>
      <c r="R241" s="284"/>
      <c r="S241" s="284"/>
    </row>
    <row r="242" spans="2:19" x14ac:dyDescent="0.15">
      <c r="B242" s="284"/>
      <c r="C242" s="284"/>
      <c r="D242" s="284"/>
      <c r="E242" s="284"/>
      <c r="F242" s="284"/>
      <c r="G242" s="284"/>
      <c r="H242" s="284"/>
      <c r="I242" s="284"/>
      <c r="J242" s="284"/>
      <c r="K242" s="284"/>
      <c r="L242" s="284"/>
      <c r="M242" s="284"/>
      <c r="N242" s="284"/>
      <c r="O242" s="284"/>
      <c r="P242" s="284"/>
      <c r="Q242" s="284"/>
      <c r="R242" s="284"/>
      <c r="S242" s="284"/>
    </row>
    <row r="243" spans="2:19" x14ac:dyDescent="0.15">
      <c r="B243" s="284"/>
      <c r="C243" s="284"/>
      <c r="D243" s="284"/>
      <c r="E243" s="284"/>
      <c r="F243" s="284"/>
      <c r="G243" s="284"/>
      <c r="H243" s="284"/>
      <c r="I243" s="284"/>
      <c r="J243" s="284"/>
      <c r="K243" s="284"/>
      <c r="L243" s="284"/>
      <c r="M243" s="284"/>
      <c r="N243" s="284"/>
      <c r="O243" s="284"/>
      <c r="P243" s="284"/>
      <c r="Q243" s="284"/>
      <c r="R243" s="284"/>
      <c r="S243" s="284"/>
    </row>
    <row r="244" spans="2:19" x14ac:dyDescent="0.15">
      <c r="B244" s="284"/>
      <c r="C244" s="284"/>
      <c r="D244" s="284"/>
      <c r="E244" s="284"/>
      <c r="F244" s="284"/>
      <c r="G244" s="284"/>
      <c r="H244" s="284"/>
      <c r="I244" s="284"/>
      <c r="J244" s="284"/>
      <c r="K244" s="284"/>
      <c r="L244" s="284"/>
      <c r="M244" s="284"/>
      <c r="N244" s="284"/>
      <c r="O244" s="284"/>
      <c r="P244" s="284"/>
      <c r="Q244" s="284"/>
      <c r="R244" s="284"/>
      <c r="S244" s="284"/>
    </row>
    <row r="245" spans="2:19" x14ac:dyDescent="0.15">
      <c r="B245" s="284"/>
      <c r="C245" s="284"/>
      <c r="D245" s="284"/>
      <c r="E245" s="284"/>
      <c r="F245" s="284"/>
      <c r="G245" s="284"/>
      <c r="H245" s="284"/>
      <c r="I245" s="284"/>
      <c r="J245" s="284"/>
      <c r="K245" s="284"/>
      <c r="L245" s="284"/>
      <c r="M245" s="284"/>
      <c r="N245" s="284"/>
      <c r="O245" s="284"/>
      <c r="P245" s="284"/>
      <c r="Q245" s="284"/>
      <c r="R245" s="284"/>
      <c r="S245" s="284"/>
    </row>
    <row r="246" spans="2:19" x14ac:dyDescent="0.15">
      <c r="B246" s="284"/>
      <c r="C246" s="284"/>
      <c r="D246" s="284"/>
      <c r="E246" s="284"/>
      <c r="F246" s="284"/>
      <c r="G246" s="284"/>
      <c r="H246" s="284"/>
      <c r="I246" s="284"/>
      <c r="J246" s="284"/>
      <c r="K246" s="284"/>
      <c r="L246" s="284"/>
      <c r="M246" s="284"/>
      <c r="N246" s="284"/>
      <c r="O246" s="284"/>
      <c r="P246" s="284"/>
      <c r="Q246" s="284"/>
      <c r="R246" s="284"/>
      <c r="S246" s="284"/>
    </row>
    <row r="247" spans="2:19" x14ac:dyDescent="0.15">
      <c r="B247" s="284"/>
      <c r="C247" s="284"/>
      <c r="D247" s="284"/>
      <c r="E247" s="284"/>
      <c r="F247" s="284"/>
      <c r="G247" s="284"/>
      <c r="H247" s="284"/>
      <c r="I247" s="284"/>
      <c r="J247" s="284"/>
      <c r="K247" s="284"/>
      <c r="L247" s="284"/>
      <c r="M247" s="284"/>
      <c r="N247" s="284"/>
      <c r="O247" s="284"/>
      <c r="P247" s="284"/>
      <c r="Q247" s="284"/>
      <c r="R247" s="284"/>
      <c r="S247" s="284"/>
    </row>
    <row r="248" spans="2:19" x14ac:dyDescent="0.15">
      <c r="B248" s="284"/>
      <c r="C248" s="284"/>
      <c r="D248" s="284"/>
      <c r="E248" s="284"/>
      <c r="F248" s="284"/>
      <c r="G248" s="284"/>
      <c r="H248" s="284"/>
      <c r="I248" s="284"/>
      <c r="J248" s="284"/>
      <c r="K248" s="284"/>
      <c r="L248" s="284"/>
      <c r="M248" s="284"/>
      <c r="N248" s="284"/>
      <c r="O248" s="284"/>
      <c r="P248" s="284"/>
      <c r="Q248" s="284"/>
      <c r="R248" s="284"/>
      <c r="S248" s="284"/>
    </row>
    <row r="249" spans="2:19" x14ac:dyDescent="0.15">
      <c r="B249" s="284"/>
      <c r="C249" s="284"/>
      <c r="D249" s="284"/>
      <c r="E249" s="284"/>
      <c r="F249" s="284"/>
      <c r="G249" s="284"/>
      <c r="H249" s="284"/>
      <c r="I249" s="284"/>
      <c r="J249" s="284"/>
      <c r="K249" s="284"/>
      <c r="L249" s="284"/>
      <c r="M249" s="284"/>
      <c r="N249" s="284"/>
      <c r="O249" s="284"/>
      <c r="P249" s="284"/>
      <c r="Q249" s="284"/>
      <c r="R249" s="284"/>
      <c r="S249" s="284"/>
    </row>
    <row r="250" spans="2:19" x14ac:dyDescent="0.15"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4"/>
      <c r="N250" s="284"/>
      <c r="O250" s="284"/>
      <c r="P250" s="284"/>
      <c r="Q250" s="284"/>
      <c r="R250" s="284"/>
      <c r="S250" s="284"/>
    </row>
    <row r="251" spans="2:19" x14ac:dyDescent="0.15">
      <c r="B251" s="284"/>
      <c r="C251" s="284"/>
      <c r="D251" s="284"/>
      <c r="E251" s="284"/>
      <c r="F251" s="284"/>
      <c r="G251" s="284"/>
      <c r="H251" s="284"/>
      <c r="I251" s="284"/>
      <c r="J251" s="284"/>
      <c r="K251" s="284"/>
      <c r="L251" s="284"/>
      <c r="M251" s="284"/>
      <c r="N251" s="284"/>
      <c r="O251" s="284"/>
      <c r="P251" s="284"/>
      <c r="Q251" s="284"/>
      <c r="R251" s="284"/>
      <c r="S251" s="284"/>
    </row>
    <row r="252" spans="2:19" x14ac:dyDescent="0.15">
      <c r="B252" s="284"/>
      <c r="C252" s="284"/>
      <c r="D252" s="284"/>
      <c r="E252" s="284"/>
      <c r="F252" s="284"/>
      <c r="G252" s="284"/>
      <c r="H252" s="284"/>
      <c r="I252" s="284"/>
      <c r="J252" s="284"/>
      <c r="K252" s="284"/>
      <c r="L252" s="284"/>
      <c r="M252" s="284"/>
      <c r="N252" s="284"/>
      <c r="O252" s="284"/>
      <c r="P252" s="284"/>
      <c r="Q252" s="284"/>
      <c r="R252" s="284"/>
      <c r="S252" s="284"/>
    </row>
    <row r="253" spans="2:19" x14ac:dyDescent="0.15"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284"/>
      <c r="N253" s="284"/>
      <c r="O253" s="284"/>
      <c r="P253" s="284"/>
      <c r="Q253" s="284"/>
      <c r="R253" s="284"/>
      <c r="S253" s="284"/>
    </row>
  </sheetData>
  <mergeCells count="29">
    <mergeCell ref="A128:K128"/>
    <mergeCell ref="B130:E130"/>
    <mergeCell ref="F130:I130"/>
    <mergeCell ref="J130:M130"/>
    <mergeCell ref="N130:R130"/>
    <mergeCell ref="B80:E80"/>
    <mergeCell ref="F80:I80"/>
    <mergeCell ref="J80:M80"/>
    <mergeCell ref="N80:R80"/>
    <mergeCell ref="A103:K103"/>
    <mergeCell ref="B105:E105"/>
    <mergeCell ref="F105:I105"/>
    <mergeCell ref="J105:M105"/>
    <mergeCell ref="N105:R105"/>
    <mergeCell ref="A53:K53"/>
    <mergeCell ref="B55:E55"/>
    <mergeCell ref="F55:I55"/>
    <mergeCell ref="J55:M55"/>
    <mergeCell ref="N55:R55"/>
    <mergeCell ref="A78:K78"/>
    <mergeCell ref="B5:E5"/>
    <mergeCell ref="F5:I5"/>
    <mergeCell ref="J5:M5"/>
    <mergeCell ref="N5:R5"/>
    <mergeCell ref="A28:K28"/>
    <mergeCell ref="B30:E30"/>
    <mergeCell ref="F30:I30"/>
    <mergeCell ref="J30:M30"/>
    <mergeCell ref="N30:R30"/>
  </mergeCells>
  <conditionalFormatting sqref="S133:S150">
    <cfRule type="expression" dxfId="11" priority="1" stopIfTrue="1">
      <formula>SUM(B133:R133)/2 &lt;&gt;S133</formula>
    </cfRule>
  </conditionalFormatting>
  <conditionalFormatting sqref="S8:S25">
    <cfRule type="expression" dxfId="10" priority="6" stopIfTrue="1">
      <formula>SUM(B8:R8)/2 &lt;&gt;S8</formula>
    </cfRule>
  </conditionalFormatting>
  <conditionalFormatting sqref="S33:S50">
    <cfRule type="expression" dxfId="9" priority="5" stopIfTrue="1">
      <formula>SUM(B33:R33)/2 &lt;&gt;S33</formula>
    </cfRule>
  </conditionalFormatting>
  <conditionalFormatting sqref="S58:S75">
    <cfRule type="expression" dxfId="8" priority="4" stopIfTrue="1">
      <formula>SUM(B58:R58)/2 &lt;&gt;S58</formula>
    </cfRule>
  </conditionalFormatting>
  <conditionalFormatting sqref="S83:S100">
    <cfRule type="expression" dxfId="7" priority="3" stopIfTrue="1">
      <formula>SUM(B83:R83)/2 &lt;&gt;S83</formula>
    </cfRule>
  </conditionalFormatting>
  <conditionalFormatting sqref="S108:S125">
    <cfRule type="expression" dxfId="6" priority="2" stopIfTrue="1">
      <formula>SUM(B108:R108)/2 &lt;&gt;S108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cycle</vt:lpstr>
      <vt:lpstr>Wellington_Cobham_Evans Bay</vt:lpstr>
      <vt:lpstr>Hutt_Tinakori_Thorndon</vt:lpstr>
      <vt:lpstr>Lyall Pde</vt:lpstr>
      <vt:lpstr>cycle cordon</vt:lpstr>
      <vt:lpstr>Upland_Glenmore</vt:lpstr>
      <vt:lpstr>Adelaide_John_Riddiford</vt:lpstr>
      <vt:lpstr>Wellington_Cobham_Evans Bay2</vt:lpstr>
      <vt:lpstr>Hutt_Tinakori_Thorndon2</vt:lpstr>
      <vt:lpstr>Jarden_Centennial_Hutt</vt:lpstr>
      <vt:lpstr>Summary</vt:lpstr>
      <vt:lpstr>Historical</vt:lpstr>
      <vt:lpstr>Fig 11</vt:lpstr>
      <vt:lpstr>cycle!Print_Area</vt:lpstr>
      <vt:lpstr>'cycle cordon'!Print_Area</vt:lpstr>
      <vt:lpstr>Hutt_Tinakori_Thorndon!Print_Area</vt:lpstr>
      <vt:lpstr>'Lyall Pde'!Print_Area</vt:lpstr>
      <vt:lpstr>'Wellington_Cobham_Evans Bay'!Print_Area</vt:lpstr>
      <vt:lpstr>cycle!Print_Titles</vt:lpstr>
      <vt:lpstr>Hutt_Tinakori_Thorndon!Print_Titles</vt:lpstr>
      <vt:lpstr>'Lyall Pde'!Print_Titles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2017-03-31T01:41:17Z</cp:lastPrinted>
  <dcterms:created xsi:type="dcterms:W3CDTF">1999-09-16T20:52:29Z</dcterms:created>
  <dcterms:modified xsi:type="dcterms:W3CDTF">2018-07-05T04:16:50Z</dcterms:modified>
</cp:coreProperties>
</file>